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AINA\11. Boot Camp\Homework\MONU-VIRT-DATA-PT-10-2022-U-LOLC-cdf7c8584d1764fbe33e9051479d6e3fc05e3a65\02-Homework\01-Excel\Instructions\"/>
    </mc:Choice>
  </mc:AlternateContent>
  <xr:revisionPtr revIDLastSave="0" documentId="8_{D6A75D4C-DFAB-43C3-B9A0-840D1A793352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Crowdfunding" sheetId="1" r:id="rId1"/>
    <sheet name="Pivot Table-Category" sheetId="6" r:id="rId2"/>
    <sheet name="Pivot Table-Sub-Category" sheetId="5" r:id="rId3"/>
    <sheet name="Pivot Table-Launch Date" sheetId="11" r:id="rId4"/>
    <sheet name="Goal Outcomes" sheetId="15" r:id="rId5"/>
    <sheet name="Sheet11" sheetId="16" r:id="rId6"/>
  </sheets>
  <definedNames>
    <definedName name="_xlnm._FilterDatabase" localSheetId="0" hidden="1">Crowdfunding!$A$1:$T$1001</definedName>
    <definedName name="_xlnm._FilterDatabase" localSheetId="5" hidden="1">Sheet11!$D$1:$F$1</definedName>
    <definedName name="_xlcn.WorksheetConnection_CrowdfundingA1T1001" hidden="1">Crowdfunding!$A$1:$T$1001</definedName>
  </definedNames>
  <calcPr calcId="191029"/>
  <pivotCaches>
    <pivotCache cacheId="146" r:id="rId7"/>
    <pivotCache cacheId="14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3" i="16"/>
  <c r="J2" i="16"/>
  <c r="J7" i="16"/>
  <c r="J6" i="16"/>
  <c r="J5" i="16"/>
  <c r="J4" i="16"/>
  <c r="I6" i="16"/>
  <c r="I7" i="16"/>
  <c r="I5" i="16"/>
  <c r="I4" i="16"/>
  <c r="I3" i="16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B13" i="15"/>
  <c r="B12" i="15"/>
  <c r="B11" i="15"/>
  <c r="B10" i="15"/>
  <c r="B9" i="15"/>
  <c r="B8" i="15"/>
  <c r="B7" i="15"/>
  <c r="B6" i="15"/>
  <c r="B2" i="15"/>
  <c r="B5" i="15"/>
  <c r="C5" i="15"/>
  <c r="C4" i="15"/>
  <c r="C3" i="15"/>
  <c r="B4" i="15"/>
  <c r="B3" i="15"/>
  <c r="C2" i="15"/>
  <c r="N122" i="1"/>
  <c r="O3" i="1"/>
  <c r="O4" i="1"/>
  <c r="O5" i="1"/>
  <c r="O6" i="1"/>
  <c r="O7" i="1"/>
  <c r="O8" i="1"/>
  <c r="O550" i="1"/>
  <c r="O10" i="1"/>
  <c r="O11" i="1"/>
  <c r="O12" i="1"/>
  <c r="O13" i="1"/>
  <c r="O14" i="1"/>
  <c r="O149" i="1"/>
  <c r="O16" i="1"/>
  <c r="O17" i="1"/>
  <c r="O18" i="1"/>
  <c r="O19" i="1"/>
  <c r="O20" i="1"/>
  <c r="O21" i="1"/>
  <c r="O22" i="1"/>
  <c r="O23" i="1"/>
  <c r="O739" i="1"/>
  <c r="O303" i="1"/>
  <c r="O26" i="1"/>
  <c r="O27" i="1"/>
  <c r="O28" i="1"/>
  <c r="O29" i="1"/>
  <c r="O30" i="1"/>
  <c r="O812" i="1"/>
  <c r="O251" i="1"/>
  <c r="O548" i="1"/>
  <c r="O34" i="1"/>
  <c r="O35" i="1"/>
  <c r="O400" i="1"/>
  <c r="O843" i="1"/>
  <c r="O38" i="1"/>
  <c r="O166" i="1"/>
  <c r="O40" i="1"/>
  <c r="O41" i="1"/>
  <c r="O42" i="1"/>
  <c r="O43" i="1"/>
  <c r="O44" i="1"/>
  <c r="O45" i="1"/>
  <c r="O150" i="1"/>
  <c r="O47" i="1"/>
  <c r="O48" i="1"/>
  <c r="O49" i="1"/>
  <c r="O904" i="1"/>
  <c r="O654" i="1"/>
  <c r="O52" i="1"/>
  <c r="O53" i="1"/>
  <c r="O54" i="1"/>
  <c r="O55" i="1"/>
  <c r="O56" i="1"/>
  <c r="O260" i="1"/>
  <c r="O386" i="1"/>
  <c r="O510" i="1"/>
  <c r="O534" i="1"/>
  <c r="O245" i="1"/>
  <c r="O62" i="1"/>
  <c r="O63" i="1"/>
  <c r="O604" i="1"/>
  <c r="O65" i="1"/>
  <c r="O66" i="1"/>
  <c r="O67" i="1"/>
  <c r="O68" i="1"/>
  <c r="O69" i="1"/>
  <c r="O565" i="1"/>
  <c r="O71" i="1"/>
  <c r="O72" i="1"/>
  <c r="O60" i="1"/>
  <c r="O46" i="1"/>
  <c r="O103" i="1"/>
  <c r="O82" i="1"/>
  <c r="O413" i="1"/>
  <c r="O78" i="1"/>
  <c r="O79" i="1"/>
  <c r="O671" i="1"/>
  <c r="O81" i="1"/>
  <c r="O240" i="1"/>
  <c r="O709" i="1"/>
  <c r="O439" i="1"/>
  <c r="O85" i="1"/>
  <c r="O86" i="1"/>
  <c r="O87" i="1"/>
  <c r="O521" i="1"/>
  <c r="O89" i="1"/>
  <c r="O199" i="1"/>
  <c r="O91" i="1"/>
  <c r="O92" i="1"/>
  <c r="O93" i="1"/>
  <c r="O94" i="1"/>
  <c r="O95" i="1"/>
  <c r="O441" i="1"/>
  <c r="O15" i="1"/>
  <c r="O98" i="1"/>
  <c r="O205" i="1"/>
  <c r="O100" i="1"/>
  <c r="O101" i="1"/>
  <c r="O102" i="1"/>
  <c r="O387" i="1"/>
  <c r="O677" i="1"/>
  <c r="O105" i="1"/>
  <c r="O840" i="1"/>
  <c r="O107" i="1"/>
  <c r="O335" i="1"/>
  <c r="O90" i="1"/>
  <c r="O110" i="1"/>
  <c r="O111" i="1"/>
  <c r="O112" i="1"/>
  <c r="O113" i="1"/>
  <c r="O114" i="1"/>
  <c r="O267" i="1"/>
  <c r="O231" i="1"/>
  <c r="O117" i="1"/>
  <c r="O118" i="1"/>
  <c r="O119" i="1"/>
  <c r="O120" i="1"/>
  <c r="O121" i="1"/>
  <c r="O820" i="1"/>
  <c r="O123" i="1"/>
  <c r="O124" i="1"/>
  <c r="O125" i="1"/>
  <c r="O127" i="1"/>
  <c r="O442" i="1"/>
  <c r="O128" i="1"/>
  <c r="O129" i="1"/>
  <c r="O130" i="1"/>
  <c r="O131" i="1"/>
  <c r="O132" i="1"/>
  <c r="O133" i="1"/>
  <c r="O109" i="1"/>
  <c r="O135" i="1"/>
  <c r="O136" i="1"/>
  <c r="O137" i="1"/>
  <c r="O138" i="1"/>
  <c r="O139" i="1"/>
  <c r="O140" i="1"/>
  <c r="O141" i="1"/>
  <c r="O469" i="1"/>
  <c r="O763" i="1"/>
  <c r="O144" i="1"/>
  <c r="O145" i="1"/>
  <c r="O287" i="1"/>
  <c r="O147" i="1"/>
  <c r="O148" i="1"/>
  <c r="O505" i="1"/>
  <c r="O167" i="1"/>
  <c r="O151" i="1"/>
  <c r="O152" i="1"/>
  <c r="O153" i="1"/>
  <c r="O980" i="1"/>
  <c r="O155" i="1"/>
  <c r="O156" i="1"/>
  <c r="O157" i="1"/>
  <c r="O158" i="1"/>
  <c r="O159" i="1"/>
  <c r="O25" i="1"/>
  <c r="O822" i="1"/>
  <c r="O395" i="1"/>
  <c r="O163" i="1"/>
  <c r="O372" i="1"/>
  <c r="O576" i="1"/>
  <c r="O803" i="1"/>
  <c r="O922" i="1"/>
  <c r="O168" i="1"/>
  <c r="O169" i="1"/>
  <c r="O170" i="1"/>
  <c r="O171" i="1"/>
  <c r="O172" i="1"/>
  <c r="O173" i="1"/>
  <c r="O174" i="1"/>
  <c r="O175" i="1"/>
  <c r="O36" i="1"/>
  <c r="O177" i="1"/>
  <c r="O178" i="1"/>
  <c r="O179" i="1"/>
  <c r="O180" i="1"/>
  <c r="O181" i="1"/>
  <c r="O182" i="1"/>
  <c r="O183" i="1"/>
  <c r="O977" i="1"/>
  <c r="O185" i="1"/>
  <c r="O685" i="1"/>
  <c r="O187" i="1"/>
  <c r="O188" i="1"/>
  <c r="O189" i="1"/>
  <c r="O190" i="1"/>
  <c r="O191" i="1"/>
  <c r="O192" i="1"/>
  <c r="O193" i="1"/>
  <c r="O194" i="1"/>
  <c r="O195" i="1"/>
  <c r="O232" i="1"/>
  <c r="O725" i="1"/>
  <c r="O198" i="1"/>
  <c r="O844" i="1"/>
  <c r="O200" i="1"/>
  <c r="O201" i="1"/>
  <c r="O202" i="1"/>
  <c r="O203" i="1"/>
  <c r="O204" i="1"/>
  <c r="O983" i="1"/>
  <c r="O206" i="1"/>
  <c r="O70" i="1"/>
  <c r="O208" i="1"/>
  <c r="O32" i="1"/>
  <c r="O856" i="1"/>
  <c r="O211" i="1"/>
  <c r="O212" i="1"/>
  <c r="O213" i="1"/>
  <c r="O406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746" i="1"/>
  <c r="O913" i="1"/>
  <c r="O926" i="1"/>
  <c r="O154" i="1"/>
  <c r="O233" i="1"/>
  <c r="O115" i="1"/>
  <c r="O235" i="1"/>
  <c r="O349" i="1"/>
  <c r="O237" i="1"/>
  <c r="O238" i="1"/>
  <c r="O239" i="1"/>
  <c r="O146" i="1"/>
  <c r="O241" i="1"/>
  <c r="O242" i="1"/>
  <c r="O243" i="1"/>
  <c r="O607" i="1"/>
  <c r="O560" i="1"/>
  <c r="O246" i="1"/>
  <c r="O247" i="1"/>
  <c r="O248" i="1"/>
  <c r="O827" i="1"/>
  <c r="O250" i="1"/>
  <c r="O994" i="1"/>
  <c r="O252" i="1"/>
  <c r="O253" i="1"/>
  <c r="O254" i="1"/>
  <c r="O255" i="1"/>
  <c r="O104" i="1"/>
  <c r="O257" i="1"/>
  <c r="O258" i="1"/>
  <c r="O259" i="1"/>
  <c r="O471" i="1"/>
  <c r="O261" i="1"/>
  <c r="O262" i="1"/>
  <c r="O263" i="1"/>
  <c r="O264" i="1"/>
  <c r="O265" i="1"/>
  <c r="O266" i="1"/>
  <c r="O96" i="1"/>
  <c r="O268" i="1"/>
  <c r="O269" i="1"/>
  <c r="O270" i="1"/>
  <c r="O99" i="1"/>
  <c r="O272" i="1"/>
  <c r="O273" i="1"/>
  <c r="O834" i="1"/>
  <c r="O625" i="1"/>
  <c r="O276" i="1"/>
  <c r="O209" i="1"/>
  <c r="O278" i="1"/>
  <c r="O279" i="1"/>
  <c r="O280" i="1"/>
  <c r="O732" i="1"/>
  <c r="O706" i="1"/>
  <c r="O283" i="1"/>
  <c r="O281" i="1"/>
  <c r="O285" i="1"/>
  <c r="O286" i="1"/>
  <c r="O610" i="1"/>
  <c r="O288" i="1"/>
  <c r="O438" i="1"/>
  <c r="O290" i="1"/>
  <c r="O681" i="1"/>
  <c r="O292" i="1"/>
  <c r="O293" i="1"/>
  <c r="O294" i="1"/>
  <c r="O295" i="1"/>
  <c r="O453" i="1"/>
  <c r="O297" i="1"/>
  <c r="O298" i="1"/>
  <c r="O299" i="1"/>
  <c r="O59" i="1"/>
  <c r="O301" i="1"/>
  <c r="O302" i="1"/>
  <c r="O643" i="1"/>
  <c r="O304" i="1"/>
  <c r="O305" i="1"/>
  <c r="O306" i="1"/>
  <c r="O83" i="1"/>
  <c r="O308" i="1"/>
  <c r="O309" i="1"/>
  <c r="O310" i="1"/>
  <c r="O311" i="1"/>
  <c r="O312" i="1"/>
  <c r="O313" i="1"/>
  <c r="O314" i="1"/>
  <c r="O315" i="1"/>
  <c r="O282" i="1"/>
  <c r="O317" i="1"/>
  <c r="O318" i="1"/>
  <c r="O319" i="1"/>
  <c r="O320" i="1"/>
  <c r="O321" i="1"/>
  <c r="O322" i="1"/>
  <c r="O323" i="1"/>
  <c r="O324" i="1"/>
  <c r="O325" i="1"/>
  <c r="O655" i="1"/>
  <c r="O327" i="1"/>
  <c r="O328" i="1"/>
  <c r="O329" i="1"/>
  <c r="O911" i="1"/>
  <c r="O331" i="1"/>
  <c r="O799" i="1"/>
  <c r="O333" i="1"/>
  <c r="O334" i="1"/>
  <c r="O608" i="1"/>
  <c r="O776" i="1"/>
  <c r="O874" i="1"/>
  <c r="O338" i="1"/>
  <c r="O774" i="1"/>
  <c r="O340" i="1"/>
  <c r="O341" i="1"/>
  <c r="O342" i="1"/>
  <c r="O343" i="1"/>
  <c r="O344" i="1"/>
  <c r="O345" i="1"/>
  <c r="O346" i="1"/>
  <c r="O347" i="1"/>
  <c r="O348" i="1"/>
  <c r="O480" i="1"/>
  <c r="O350" i="1"/>
  <c r="O351" i="1"/>
  <c r="O352" i="1"/>
  <c r="O848" i="1"/>
  <c r="O354" i="1"/>
  <c r="O817" i="1"/>
  <c r="O356" i="1"/>
  <c r="O357" i="1"/>
  <c r="O358" i="1"/>
  <c r="O31" i="1"/>
  <c r="O360" i="1"/>
  <c r="O361" i="1"/>
  <c r="O362" i="1"/>
  <c r="O106" i="1"/>
  <c r="O364" i="1"/>
  <c r="O365" i="1"/>
  <c r="O472" i="1"/>
  <c r="O197" i="1"/>
  <c r="O368" i="1"/>
  <c r="O369" i="1"/>
  <c r="O370" i="1"/>
  <c r="O371" i="1"/>
  <c r="O989" i="1"/>
  <c r="O373" i="1"/>
  <c r="O410" i="1"/>
  <c r="O862" i="1"/>
  <c r="O376" i="1"/>
  <c r="O377" i="1"/>
  <c r="O378" i="1"/>
  <c r="O379" i="1"/>
  <c r="O380" i="1"/>
  <c r="O381" i="1"/>
  <c r="O382" i="1"/>
  <c r="O359" i="1"/>
  <c r="O384" i="1"/>
  <c r="O475" i="1"/>
  <c r="O985" i="1"/>
  <c r="O782" i="1"/>
  <c r="O388" i="1"/>
  <c r="O389" i="1"/>
  <c r="O390" i="1"/>
  <c r="O391" i="1"/>
  <c r="O392" i="1"/>
  <c r="O393" i="1"/>
  <c r="O394" i="1"/>
  <c r="O953" i="1"/>
  <c r="O396" i="1"/>
  <c r="O397" i="1"/>
  <c r="O806" i="1"/>
  <c r="O399" i="1"/>
  <c r="O229" i="1"/>
  <c r="O401" i="1"/>
  <c r="O402" i="1"/>
  <c r="O644" i="1"/>
  <c r="O404" i="1"/>
  <c r="O405" i="1"/>
  <c r="O869" i="1"/>
  <c r="O407" i="1"/>
  <c r="O408" i="1"/>
  <c r="O724" i="1"/>
  <c r="O355" i="1"/>
  <c r="O411" i="1"/>
  <c r="O412" i="1"/>
  <c r="O77" i="1"/>
  <c r="O414" i="1"/>
  <c r="O415" i="1"/>
  <c r="O416" i="1"/>
  <c r="O417" i="1"/>
  <c r="O418" i="1"/>
  <c r="O419" i="1"/>
  <c r="O420" i="1"/>
  <c r="O421" i="1"/>
  <c r="O134" i="1"/>
  <c r="O423" i="1"/>
  <c r="O424" i="1"/>
  <c r="O425" i="1"/>
  <c r="O426" i="1"/>
  <c r="O116" i="1"/>
  <c r="O428" i="1"/>
  <c r="O429" i="1"/>
  <c r="O430" i="1"/>
  <c r="O431" i="1"/>
  <c r="O432" i="1"/>
  <c r="O142" i="1"/>
  <c r="O434" i="1"/>
  <c r="O435" i="1"/>
  <c r="O436" i="1"/>
  <c r="O437" i="1"/>
  <c r="O605" i="1"/>
  <c r="O489" i="1"/>
  <c r="O440" i="1"/>
  <c r="O882" i="1"/>
  <c r="O968" i="1"/>
  <c r="O443" i="1"/>
  <c r="O316" i="1"/>
  <c r="O445" i="1"/>
  <c r="O446" i="1"/>
  <c r="O447" i="1"/>
  <c r="O448" i="1"/>
  <c r="O449" i="1"/>
  <c r="O450" i="1"/>
  <c r="O97" i="1"/>
  <c r="O452" i="1"/>
  <c r="O991" i="1"/>
  <c r="O454" i="1"/>
  <c r="O455" i="1"/>
  <c r="O456" i="1"/>
  <c r="O457" i="1"/>
  <c r="O809" i="1"/>
  <c r="O459" i="1"/>
  <c r="O460" i="1"/>
  <c r="O461" i="1"/>
  <c r="O462" i="1"/>
  <c r="O463" i="1"/>
  <c r="O464" i="1"/>
  <c r="O465" i="1"/>
  <c r="O908" i="1"/>
  <c r="O73" i="1"/>
  <c r="O468" i="1"/>
  <c r="O296" i="1"/>
  <c r="O470" i="1"/>
  <c r="O375" i="1"/>
  <c r="O697" i="1"/>
  <c r="O473" i="1"/>
  <c r="O474" i="1"/>
  <c r="O164" i="1"/>
  <c r="O476" i="1"/>
  <c r="O477" i="1"/>
  <c r="O478" i="1"/>
  <c r="O479" i="1"/>
  <c r="O932" i="1"/>
  <c r="O427" i="1"/>
  <c r="O482" i="1"/>
  <c r="O483" i="1"/>
  <c r="O484" i="1"/>
  <c r="O485" i="1"/>
  <c r="O486" i="1"/>
  <c r="O487" i="1"/>
  <c r="O488" i="1"/>
  <c r="O892" i="1"/>
  <c r="O207" i="1"/>
  <c r="O491" i="1"/>
  <c r="O326" i="1"/>
  <c r="O493" i="1"/>
  <c r="O494" i="1"/>
  <c r="O50" i="1"/>
  <c r="O496" i="1"/>
  <c r="O497" i="1"/>
  <c r="O498" i="1"/>
  <c r="O499" i="1"/>
  <c r="O500" i="1"/>
  <c r="O501" i="1"/>
  <c r="O502" i="1"/>
  <c r="O503" i="1"/>
  <c r="O504" i="1"/>
  <c r="O712" i="1"/>
  <c r="O506" i="1"/>
  <c r="O507" i="1"/>
  <c r="O924" i="1"/>
  <c r="O509" i="1"/>
  <c r="O981" i="1"/>
  <c r="O511" i="1"/>
  <c r="O271" i="1"/>
  <c r="O513" i="1"/>
  <c r="O514" i="1"/>
  <c r="O515" i="1"/>
  <c r="O516" i="1"/>
  <c r="O517" i="1"/>
  <c r="O518" i="1"/>
  <c r="O61" i="1"/>
  <c r="O520" i="1"/>
  <c r="O819" i="1"/>
  <c r="O24" i="1"/>
  <c r="O689" i="1"/>
  <c r="O524" i="1"/>
  <c r="O525" i="1"/>
  <c r="O526" i="1"/>
  <c r="O527" i="1"/>
  <c r="O336" i="1"/>
  <c r="O529" i="1"/>
  <c r="O530" i="1"/>
  <c r="O531" i="1"/>
  <c r="O532" i="1"/>
  <c r="O533" i="1"/>
  <c r="O234" i="1"/>
  <c r="O535" i="1"/>
  <c r="O536" i="1"/>
  <c r="O512" i="1"/>
  <c r="O538" i="1"/>
  <c r="O758" i="1"/>
  <c r="O540" i="1"/>
  <c r="O541" i="1"/>
  <c r="O599" i="1"/>
  <c r="O543" i="1"/>
  <c r="O544" i="1"/>
  <c r="O545" i="1"/>
  <c r="O80" i="1"/>
  <c r="O547" i="1"/>
  <c r="O108" i="1"/>
  <c r="O367" i="1"/>
  <c r="O937" i="1"/>
  <c r="O551" i="1"/>
  <c r="O552" i="1"/>
  <c r="O553" i="1"/>
  <c r="O554" i="1"/>
  <c r="O555" i="1"/>
  <c r="O736" i="1"/>
  <c r="O557" i="1"/>
  <c r="O558" i="1"/>
  <c r="O542" i="1"/>
  <c r="O236" i="1"/>
  <c r="O757" i="1"/>
  <c r="O562" i="1"/>
  <c r="O563" i="1"/>
  <c r="O564" i="1"/>
  <c r="O84" i="1"/>
  <c r="O566" i="1"/>
  <c r="O567" i="1"/>
  <c r="O568" i="1"/>
  <c r="O569" i="1"/>
  <c r="O570" i="1"/>
  <c r="O571" i="1"/>
  <c r="O572" i="1"/>
  <c r="O573" i="1"/>
  <c r="O574" i="1"/>
  <c r="O575" i="1"/>
  <c r="O330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866" i="1"/>
  <c r="O600" i="1"/>
  <c r="O601" i="1"/>
  <c r="O602" i="1"/>
  <c r="O603" i="1"/>
  <c r="O786" i="1"/>
  <c r="O160" i="1"/>
  <c r="O606" i="1"/>
  <c r="O176" i="1"/>
  <c r="O385" i="1"/>
  <c r="O609" i="1"/>
  <c r="O656" i="1"/>
  <c r="O214" i="1"/>
  <c r="O612" i="1"/>
  <c r="O613" i="1"/>
  <c r="O614" i="1"/>
  <c r="O9" i="1"/>
  <c r="O737" i="1"/>
  <c r="O422" i="1"/>
  <c r="O618" i="1"/>
  <c r="O619" i="1"/>
  <c r="O620" i="1"/>
  <c r="O621" i="1"/>
  <c r="O249" i="1"/>
  <c r="O865" i="1"/>
  <c r="O624" i="1"/>
  <c r="O931" i="1"/>
  <c r="O710" i="1"/>
  <c r="O627" i="1"/>
  <c r="O628" i="1"/>
  <c r="O629" i="1"/>
  <c r="O630" i="1"/>
  <c r="O631" i="1"/>
  <c r="O632" i="1"/>
  <c r="O966" i="1"/>
  <c r="O634" i="1"/>
  <c r="O635" i="1"/>
  <c r="O636" i="1"/>
  <c r="O637" i="1"/>
  <c r="O638" i="1"/>
  <c r="O639" i="1"/>
  <c r="O640" i="1"/>
  <c r="O641" i="1"/>
  <c r="O642" i="1"/>
  <c r="O490" i="1"/>
  <c r="O256" i="1"/>
  <c r="O690" i="1"/>
  <c r="O646" i="1"/>
  <c r="O647" i="1"/>
  <c r="O648" i="1"/>
  <c r="O649" i="1"/>
  <c r="O650" i="1"/>
  <c r="O651" i="1"/>
  <c r="O652" i="1"/>
  <c r="O653" i="1"/>
  <c r="O708" i="1"/>
  <c r="O559" i="1"/>
  <c r="O940" i="1"/>
  <c r="O616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814" i="1"/>
  <c r="O775" i="1"/>
  <c r="O673" i="1"/>
  <c r="O674" i="1"/>
  <c r="O675" i="1"/>
  <c r="O676" i="1"/>
  <c r="O672" i="1"/>
  <c r="O678" i="1"/>
  <c r="O679" i="1"/>
  <c r="O680" i="1"/>
  <c r="O688" i="1"/>
  <c r="O682" i="1"/>
  <c r="O683" i="1"/>
  <c r="O684" i="1"/>
  <c r="O337" i="1"/>
  <c r="O686" i="1"/>
  <c r="O687" i="1"/>
  <c r="O284" i="1"/>
  <c r="O617" i="1"/>
  <c r="O433" i="1"/>
  <c r="O691" i="1"/>
  <c r="O692" i="1"/>
  <c r="O693" i="1"/>
  <c r="O694" i="1"/>
  <c r="O695" i="1"/>
  <c r="O696" i="1"/>
  <c r="O492" i="1"/>
  <c r="O698" i="1"/>
  <c r="O997" i="1"/>
  <c r="O700" i="1"/>
  <c r="O701" i="1"/>
  <c r="O702" i="1"/>
  <c r="O703" i="1"/>
  <c r="O704" i="1"/>
  <c r="O705" i="1"/>
  <c r="O210" i="1"/>
  <c r="O707" i="1"/>
  <c r="O788" i="1"/>
  <c r="O409" i="1"/>
  <c r="O291" i="1"/>
  <c r="O711" i="1"/>
  <c r="O230" i="1"/>
  <c r="O713" i="1"/>
  <c r="O519" i="1"/>
  <c r="O161" i="1"/>
  <c r="O716" i="1"/>
  <c r="O717" i="1"/>
  <c r="O718" i="1"/>
  <c r="O719" i="1"/>
  <c r="O720" i="1"/>
  <c r="O721" i="1"/>
  <c r="O722" i="1"/>
  <c r="O723" i="1"/>
  <c r="O951" i="1"/>
  <c r="O332" i="1"/>
  <c r="O726" i="1"/>
  <c r="O727" i="1"/>
  <c r="O728" i="1"/>
  <c r="O451" i="1"/>
  <c r="O730" i="1"/>
  <c r="O731" i="1"/>
  <c r="O767" i="1"/>
  <c r="O733" i="1"/>
  <c r="O734" i="1"/>
  <c r="O735" i="1"/>
  <c r="O729" i="1"/>
  <c r="O847" i="1"/>
  <c r="O738" i="1"/>
  <c r="O444" i="1"/>
  <c r="O740" i="1"/>
  <c r="O741" i="1"/>
  <c r="O742" i="1"/>
  <c r="O743" i="1"/>
  <c r="O744" i="1"/>
  <c r="O745" i="1"/>
  <c r="O300" i="1"/>
  <c r="O747" i="1"/>
  <c r="O748" i="1"/>
  <c r="O749" i="1"/>
  <c r="O750" i="1"/>
  <c r="O751" i="1"/>
  <c r="O752" i="1"/>
  <c r="O622" i="1"/>
  <c r="O754" i="1"/>
  <c r="O755" i="1"/>
  <c r="O756" i="1"/>
  <c r="O626" i="1"/>
  <c r="O339" i="1"/>
  <c r="O759" i="1"/>
  <c r="O760" i="1"/>
  <c r="O761" i="1"/>
  <c r="O762" i="1"/>
  <c r="O403" i="1"/>
  <c r="O764" i="1"/>
  <c r="O765" i="1"/>
  <c r="O766" i="1"/>
  <c r="O495" i="1"/>
  <c r="O768" i="1"/>
  <c r="O769" i="1"/>
  <c r="O770" i="1"/>
  <c r="O771" i="1"/>
  <c r="O772" i="1"/>
  <c r="O773" i="1"/>
  <c r="O986" i="1"/>
  <c r="O895" i="1"/>
  <c r="O64" i="1"/>
  <c r="O777" i="1"/>
  <c r="O778" i="1"/>
  <c r="O779" i="1"/>
  <c r="O780" i="1"/>
  <c r="O781" i="1"/>
  <c r="O398" i="1"/>
  <c r="O783" i="1"/>
  <c r="O784" i="1"/>
  <c r="O785" i="1"/>
  <c r="O971" i="1"/>
  <c r="O244" i="1"/>
  <c r="O523" i="1"/>
  <c r="O789" i="1"/>
  <c r="O790" i="1"/>
  <c r="O791" i="1"/>
  <c r="O792" i="1"/>
  <c r="O793" i="1"/>
  <c r="O794" i="1"/>
  <c r="O795" i="1"/>
  <c r="O184" i="1"/>
  <c r="O797" i="1"/>
  <c r="O798" i="1"/>
  <c r="O467" i="1"/>
  <c r="O800" i="1"/>
  <c r="O801" i="1"/>
  <c r="O802" i="1"/>
  <c r="O165" i="1"/>
  <c r="O307" i="1"/>
  <c r="O556" i="1"/>
  <c r="O539" i="1"/>
  <c r="O807" i="1"/>
  <c r="O808" i="1"/>
  <c r="O33" i="1"/>
  <c r="O810" i="1"/>
  <c r="O811" i="1"/>
  <c r="O546" i="1"/>
  <c r="O813" i="1"/>
  <c r="O936" i="1"/>
  <c r="O815" i="1"/>
  <c r="O816" i="1"/>
  <c r="O458" i="1"/>
  <c r="O818" i="1"/>
  <c r="O917" i="1"/>
  <c r="O58" i="1"/>
  <c r="O821" i="1"/>
  <c r="O623" i="1"/>
  <c r="O528" i="1"/>
  <c r="O824" i="1"/>
  <c r="O825" i="1"/>
  <c r="O826" i="1"/>
  <c r="O374" i="1"/>
  <c r="O828" i="1"/>
  <c r="O829" i="1"/>
  <c r="O830" i="1"/>
  <c r="O831" i="1"/>
  <c r="O832" i="1"/>
  <c r="O833" i="1"/>
  <c r="O787" i="1"/>
  <c r="O835" i="1"/>
  <c r="O836" i="1"/>
  <c r="O837" i="1"/>
  <c r="O838" i="1"/>
  <c r="O839" i="1"/>
  <c r="O615" i="1"/>
  <c r="O841" i="1"/>
  <c r="O842" i="1"/>
  <c r="O363" i="1"/>
  <c r="O274" i="1"/>
  <c r="O845" i="1"/>
  <c r="O846" i="1"/>
  <c r="O796" i="1"/>
  <c r="O37" i="1"/>
  <c r="O186" i="1"/>
  <c r="O850" i="1"/>
  <c r="O851" i="1"/>
  <c r="O852" i="1"/>
  <c r="O853" i="1"/>
  <c r="O854" i="1"/>
  <c r="O855" i="1"/>
  <c r="O927" i="1"/>
  <c r="O857" i="1"/>
  <c r="O858" i="1"/>
  <c r="O859" i="1"/>
  <c r="O860" i="1"/>
  <c r="O861" i="1"/>
  <c r="O51" i="1"/>
  <c r="O863" i="1"/>
  <c r="O864" i="1"/>
  <c r="O537" i="1"/>
  <c r="O353" i="1"/>
  <c r="O867" i="1"/>
  <c r="O868" i="1"/>
  <c r="O645" i="1"/>
  <c r="O870" i="1"/>
  <c r="O871" i="1"/>
  <c r="O872" i="1"/>
  <c r="O884" i="1"/>
  <c r="O76" i="1"/>
  <c r="O875" i="1"/>
  <c r="O876" i="1"/>
  <c r="O877" i="1"/>
  <c r="O878" i="1"/>
  <c r="O879" i="1"/>
  <c r="O880" i="1"/>
  <c r="O39" i="1"/>
  <c r="O903" i="1"/>
  <c r="O883" i="1"/>
  <c r="O74" i="1"/>
  <c r="O885" i="1"/>
  <c r="O886" i="1"/>
  <c r="O887" i="1"/>
  <c r="O888" i="1"/>
  <c r="O889" i="1"/>
  <c r="O633" i="1"/>
  <c r="O891" i="1"/>
  <c r="O804" i="1"/>
  <c r="O893" i="1"/>
  <c r="O894" i="1"/>
  <c r="O508" i="1"/>
  <c r="O896" i="1"/>
  <c r="O897" i="1"/>
  <c r="O898" i="1"/>
  <c r="O899" i="1"/>
  <c r="O900" i="1"/>
  <c r="O901" i="1"/>
  <c r="O902" i="1"/>
  <c r="O383" i="1"/>
  <c r="O196" i="1"/>
  <c r="O905" i="1"/>
  <c r="O906" i="1"/>
  <c r="O907" i="1"/>
  <c r="O481" i="1"/>
  <c r="O909" i="1"/>
  <c r="O910" i="1"/>
  <c r="O75" i="1"/>
  <c r="O912" i="1"/>
  <c r="O714" i="1"/>
  <c r="O914" i="1"/>
  <c r="O915" i="1"/>
  <c r="O916" i="1"/>
  <c r="O823" i="1"/>
  <c r="O918" i="1"/>
  <c r="O919" i="1"/>
  <c r="O920" i="1"/>
  <c r="O921" i="1"/>
  <c r="O611" i="1"/>
  <c r="O923" i="1"/>
  <c r="O873" i="1"/>
  <c r="O925" i="1"/>
  <c r="O881" i="1"/>
  <c r="O57" i="1"/>
  <c r="O928" i="1"/>
  <c r="O929" i="1"/>
  <c r="O930" i="1"/>
  <c r="O466" i="1"/>
  <c r="O88" i="1"/>
  <c r="O933" i="1"/>
  <c r="O934" i="1"/>
  <c r="O935" i="1"/>
  <c r="O162" i="1"/>
  <c r="O275" i="1"/>
  <c r="O938" i="1"/>
  <c r="O939" i="1"/>
  <c r="O143" i="1"/>
  <c r="O941" i="1"/>
  <c r="O942" i="1"/>
  <c r="O943" i="1"/>
  <c r="O944" i="1"/>
  <c r="O945" i="1"/>
  <c r="O946" i="1"/>
  <c r="O947" i="1"/>
  <c r="O948" i="1"/>
  <c r="O949" i="1"/>
  <c r="O950" i="1"/>
  <c r="O522" i="1"/>
  <c r="O952" i="1"/>
  <c r="O805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366" i="1"/>
  <c r="O967" i="1"/>
  <c r="O561" i="1"/>
  <c r="O969" i="1"/>
  <c r="O970" i="1"/>
  <c r="O126" i="1"/>
  <c r="O972" i="1"/>
  <c r="O973" i="1"/>
  <c r="O974" i="1"/>
  <c r="O975" i="1"/>
  <c r="O976" i="1"/>
  <c r="O289" i="1"/>
  <c r="O978" i="1"/>
  <c r="O979" i="1"/>
  <c r="O122" i="1"/>
  <c r="O753" i="1"/>
  <c r="O982" i="1"/>
  <c r="O657" i="1"/>
  <c r="O984" i="1"/>
  <c r="O890" i="1"/>
  <c r="O699" i="1"/>
  <c r="O987" i="1"/>
  <c r="O988" i="1"/>
  <c r="O715" i="1"/>
  <c r="O990" i="1"/>
  <c r="O549" i="1"/>
  <c r="O992" i="1"/>
  <c r="O993" i="1"/>
  <c r="O277" i="1"/>
  <c r="O995" i="1"/>
  <c r="O996" i="1"/>
  <c r="O849" i="1"/>
  <c r="O998" i="1"/>
  <c r="O999" i="1"/>
  <c r="O1000" i="1"/>
  <c r="O1001" i="1"/>
  <c r="O2" i="1"/>
  <c r="N3" i="1"/>
  <c r="N4" i="1"/>
  <c r="N5" i="1"/>
  <c r="N6" i="1"/>
  <c r="N7" i="1"/>
  <c r="N8" i="1"/>
  <c r="N550" i="1"/>
  <c r="N10" i="1"/>
  <c r="N11" i="1"/>
  <c r="N12" i="1"/>
  <c r="N13" i="1"/>
  <c r="N14" i="1"/>
  <c r="N149" i="1"/>
  <c r="N16" i="1"/>
  <c r="N17" i="1"/>
  <c r="N18" i="1"/>
  <c r="N19" i="1"/>
  <c r="N20" i="1"/>
  <c r="N21" i="1"/>
  <c r="N22" i="1"/>
  <c r="N23" i="1"/>
  <c r="N739" i="1"/>
  <c r="N303" i="1"/>
  <c r="N26" i="1"/>
  <c r="N27" i="1"/>
  <c r="N28" i="1"/>
  <c r="N29" i="1"/>
  <c r="N30" i="1"/>
  <c r="N812" i="1"/>
  <c r="N251" i="1"/>
  <c r="N548" i="1"/>
  <c r="N34" i="1"/>
  <c r="N35" i="1"/>
  <c r="N400" i="1"/>
  <c r="N843" i="1"/>
  <c r="N38" i="1"/>
  <c r="N166" i="1"/>
  <c r="N40" i="1"/>
  <c r="N41" i="1"/>
  <c r="N42" i="1"/>
  <c r="N43" i="1"/>
  <c r="N44" i="1"/>
  <c r="N45" i="1"/>
  <c r="N150" i="1"/>
  <c r="N47" i="1"/>
  <c r="N48" i="1"/>
  <c r="N49" i="1"/>
  <c r="N904" i="1"/>
  <c r="N654" i="1"/>
  <c r="N52" i="1"/>
  <c r="N53" i="1"/>
  <c r="N54" i="1"/>
  <c r="N55" i="1"/>
  <c r="N56" i="1"/>
  <c r="N260" i="1"/>
  <c r="N386" i="1"/>
  <c r="N510" i="1"/>
  <c r="N534" i="1"/>
  <c r="N245" i="1"/>
  <c r="N62" i="1"/>
  <c r="N63" i="1"/>
  <c r="N604" i="1"/>
  <c r="N65" i="1"/>
  <c r="N66" i="1"/>
  <c r="N67" i="1"/>
  <c r="N68" i="1"/>
  <c r="N69" i="1"/>
  <c r="N565" i="1"/>
  <c r="N71" i="1"/>
  <c r="N72" i="1"/>
  <c r="N60" i="1"/>
  <c r="N46" i="1"/>
  <c r="N103" i="1"/>
  <c r="N82" i="1"/>
  <c r="N413" i="1"/>
  <c r="N78" i="1"/>
  <c r="N79" i="1"/>
  <c r="N671" i="1"/>
  <c r="N81" i="1"/>
  <c r="N240" i="1"/>
  <c r="N709" i="1"/>
  <c r="N439" i="1"/>
  <c r="N85" i="1"/>
  <c r="N86" i="1"/>
  <c r="N87" i="1"/>
  <c r="N521" i="1"/>
  <c r="N89" i="1"/>
  <c r="N199" i="1"/>
  <c r="N91" i="1"/>
  <c r="N92" i="1"/>
  <c r="N93" i="1"/>
  <c r="N94" i="1"/>
  <c r="N95" i="1"/>
  <c r="N441" i="1"/>
  <c r="N15" i="1"/>
  <c r="N98" i="1"/>
  <c r="N205" i="1"/>
  <c r="N100" i="1"/>
  <c r="N101" i="1"/>
  <c r="N102" i="1"/>
  <c r="N387" i="1"/>
  <c r="N677" i="1"/>
  <c r="N105" i="1"/>
  <c r="N840" i="1"/>
  <c r="N107" i="1"/>
  <c r="N335" i="1"/>
  <c r="N90" i="1"/>
  <c r="N110" i="1"/>
  <c r="N111" i="1"/>
  <c r="N112" i="1"/>
  <c r="N113" i="1"/>
  <c r="N114" i="1"/>
  <c r="N267" i="1"/>
  <c r="N231" i="1"/>
  <c r="N117" i="1"/>
  <c r="N118" i="1"/>
  <c r="N119" i="1"/>
  <c r="N120" i="1"/>
  <c r="N121" i="1"/>
  <c r="N820" i="1"/>
  <c r="N123" i="1"/>
  <c r="N124" i="1"/>
  <c r="N125" i="1"/>
  <c r="N127" i="1"/>
  <c r="N442" i="1"/>
  <c r="N128" i="1"/>
  <c r="N129" i="1"/>
  <c r="N130" i="1"/>
  <c r="N131" i="1"/>
  <c r="N132" i="1"/>
  <c r="N133" i="1"/>
  <c r="N109" i="1"/>
  <c r="N135" i="1"/>
  <c r="N136" i="1"/>
  <c r="N137" i="1"/>
  <c r="N138" i="1"/>
  <c r="N139" i="1"/>
  <c r="N140" i="1"/>
  <c r="N141" i="1"/>
  <c r="N469" i="1"/>
  <c r="N763" i="1"/>
  <c r="N144" i="1"/>
  <c r="N145" i="1"/>
  <c r="N287" i="1"/>
  <c r="N147" i="1"/>
  <c r="N148" i="1"/>
  <c r="N505" i="1"/>
  <c r="N167" i="1"/>
  <c r="N151" i="1"/>
  <c r="N152" i="1"/>
  <c r="N153" i="1"/>
  <c r="N980" i="1"/>
  <c r="N155" i="1"/>
  <c r="N156" i="1"/>
  <c r="N157" i="1"/>
  <c r="N158" i="1"/>
  <c r="N159" i="1"/>
  <c r="N25" i="1"/>
  <c r="N822" i="1"/>
  <c r="N395" i="1"/>
  <c r="N163" i="1"/>
  <c r="N372" i="1"/>
  <c r="N576" i="1"/>
  <c r="N803" i="1"/>
  <c r="N922" i="1"/>
  <c r="N168" i="1"/>
  <c r="N169" i="1"/>
  <c r="N170" i="1"/>
  <c r="N171" i="1"/>
  <c r="N172" i="1"/>
  <c r="N173" i="1"/>
  <c r="N174" i="1"/>
  <c r="N175" i="1"/>
  <c r="N36" i="1"/>
  <c r="N177" i="1"/>
  <c r="N178" i="1"/>
  <c r="N179" i="1"/>
  <c r="N180" i="1"/>
  <c r="N181" i="1"/>
  <c r="N182" i="1"/>
  <c r="N183" i="1"/>
  <c r="N977" i="1"/>
  <c r="N185" i="1"/>
  <c r="N685" i="1"/>
  <c r="N187" i="1"/>
  <c r="N188" i="1"/>
  <c r="N189" i="1"/>
  <c r="N190" i="1"/>
  <c r="N191" i="1"/>
  <c r="N192" i="1"/>
  <c r="N193" i="1"/>
  <c r="N194" i="1"/>
  <c r="N195" i="1"/>
  <c r="N232" i="1"/>
  <c r="N725" i="1"/>
  <c r="N198" i="1"/>
  <c r="N844" i="1"/>
  <c r="N200" i="1"/>
  <c r="N201" i="1"/>
  <c r="N202" i="1"/>
  <c r="N203" i="1"/>
  <c r="N204" i="1"/>
  <c r="N983" i="1"/>
  <c r="N206" i="1"/>
  <c r="N70" i="1"/>
  <c r="N208" i="1"/>
  <c r="N32" i="1"/>
  <c r="N856" i="1"/>
  <c r="N211" i="1"/>
  <c r="N212" i="1"/>
  <c r="N213" i="1"/>
  <c r="N406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746" i="1"/>
  <c r="N913" i="1"/>
  <c r="N926" i="1"/>
  <c r="N154" i="1"/>
  <c r="N233" i="1"/>
  <c r="N115" i="1"/>
  <c r="N235" i="1"/>
  <c r="N349" i="1"/>
  <c r="N237" i="1"/>
  <c r="N238" i="1"/>
  <c r="N239" i="1"/>
  <c r="N146" i="1"/>
  <c r="N241" i="1"/>
  <c r="N242" i="1"/>
  <c r="N243" i="1"/>
  <c r="N607" i="1"/>
  <c r="N560" i="1"/>
  <c r="N246" i="1"/>
  <c r="N247" i="1"/>
  <c r="N248" i="1"/>
  <c r="N827" i="1"/>
  <c r="N250" i="1"/>
  <c r="N994" i="1"/>
  <c r="N252" i="1"/>
  <c r="N253" i="1"/>
  <c r="N254" i="1"/>
  <c r="N255" i="1"/>
  <c r="N104" i="1"/>
  <c r="N257" i="1"/>
  <c r="N258" i="1"/>
  <c r="N259" i="1"/>
  <c r="N471" i="1"/>
  <c r="N261" i="1"/>
  <c r="N262" i="1"/>
  <c r="N263" i="1"/>
  <c r="N264" i="1"/>
  <c r="N265" i="1"/>
  <c r="N266" i="1"/>
  <c r="N96" i="1"/>
  <c r="N268" i="1"/>
  <c r="N269" i="1"/>
  <c r="N270" i="1"/>
  <c r="N99" i="1"/>
  <c r="N272" i="1"/>
  <c r="N273" i="1"/>
  <c r="N834" i="1"/>
  <c r="N625" i="1"/>
  <c r="N276" i="1"/>
  <c r="N209" i="1"/>
  <c r="N278" i="1"/>
  <c r="N279" i="1"/>
  <c r="N280" i="1"/>
  <c r="N732" i="1"/>
  <c r="N706" i="1"/>
  <c r="N283" i="1"/>
  <c r="N281" i="1"/>
  <c r="N285" i="1"/>
  <c r="N286" i="1"/>
  <c r="N610" i="1"/>
  <c r="N288" i="1"/>
  <c r="N438" i="1"/>
  <c r="N290" i="1"/>
  <c r="N681" i="1"/>
  <c r="N292" i="1"/>
  <c r="N293" i="1"/>
  <c r="N294" i="1"/>
  <c r="N295" i="1"/>
  <c r="N453" i="1"/>
  <c r="N297" i="1"/>
  <c r="N298" i="1"/>
  <c r="N299" i="1"/>
  <c r="N59" i="1"/>
  <c r="N301" i="1"/>
  <c r="N302" i="1"/>
  <c r="N643" i="1"/>
  <c r="N304" i="1"/>
  <c r="N305" i="1"/>
  <c r="N306" i="1"/>
  <c r="N83" i="1"/>
  <c r="N308" i="1"/>
  <c r="N309" i="1"/>
  <c r="N310" i="1"/>
  <c r="N311" i="1"/>
  <c r="N312" i="1"/>
  <c r="N313" i="1"/>
  <c r="N314" i="1"/>
  <c r="N315" i="1"/>
  <c r="N282" i="1"/>
  <c r="N317" i="1"/>
  <c r="N318" i="1"/>
  <c r="N319" i="1"/>
  <c r="N320" i="1"/>
  <c r="N321" i="1"/>
  <c r="N322" i="1"/>
  <c r="N323" i="1"/>
  <c r="N324" i="1"/>
  <c r="N325" i="1"/>
  <c r="N655" i="1"/>
  <c r="N327" i="1"/>
  <c r="N328" i="1"/>
  <c r="N329" i="1"/>
  <c r="N911" i="1"/>
  <c r="N331" i="1"/>
  <c r="N799" i="1"/>
  <c r="N333" i="1"/>
  <c r="N334" i="1"/>
  <c r="N608" i="1"/>
  <c r="N776" i="1"/>
  <c r="N874" i="1"/>
  <c r="N338" i="1"/>
  <c r="N774" i="1"/>
  <c r="N340" i="1"/>
  <c r="N341" i="1"/>
  <c r="N342" i="1"/>
  <c r="N343" i="1"/>
  <c r="N344" i="1"/>
  <c r="N345" i="1"/>
  <c r="N346" i="1"/>
  <c r="N347" i="1"/>
  <c r="N348" i="1"/>
  <c r="N480" i="1"/>
  <c r="N350" i="1"/>
  <c r="N351" i="1"/>
  <c r="N352" i="1"/>
  <c r="N848" i="1"/>
  <c r="N354" i="1"/>
  <c r="N817" i="1"/>
  <c r="N356" i="1"/>
  <c r="N357" i="1"/>
  <c r="N358" i="1"/>
  <c r="N31" i="1"/>
  <c r="N360" i="1"/>
  <c r="N361" i="1"/>
  <c r="N362" i="1"/>
  <c r="N106" i="1"/>
  <c r="N364" i="1"/>
  <c r="N365" i="1"/>
  <c r="N472" i="1"/>
  <c r="N197" i="1"/>
  <c r="N368" i="1"/>
  <c r="N369" i="1"/>
  <c r="N370" i="1"/>
  <c r="N371" i="1"/>
  <c r="N989" i="1"/>
  <c r="N373" i="1"/>
  <c r="N410" i="1"/>
  <c r="N862" i="1"/>
  <c r="N376" i="1"/>
  <c r="N377" i="1"/>
  <c r="N378" i="1"/>
  <c r="N379" i="1"/>
  <c r="N380" i="1"/>
  <c r="N381" i="1"/>
  <c r="N382" i="1"/>
  <c r="N359" i="1"/>
  <c r="N384" i="1"/>
  <c r="N475" i="1"/>
  <c r="N985" i="1"/>
  <c r="N782" i="1"/>
  <c r="N388" i="1"/>
  <c r="N389" i="1"/>
  <c r="N390" i="1"/>
  <c r="N391" i="1"/>
  <c r="N392" i="1"/>
  <c r="N393" i="1"/>
  <c r="N394" i="1"/>
  <c r="N953" i="1"/>
  <c r="N396" i="1"/>
  <c r="N397" i="1"/>
  <c r="N806" i="1"/>
  <c r="N399" i="1"/>
  <c r="N229" i="1"/>
  <c r="N401" i="1"/>
  <c r="N402" i="1"/>
  <c r="N644" i="1"/>
  <c r="N404" i="1"/>
  <c r="N405" i="1"/>
  <c r="N869" i="1"/>
  <c r="N407" i="1"/>
  <c r="N408" i="1"/>
  <c r="N724" i="1"/>
  <c r="N355" i="1"/>
  <c r="N411" i="1"/>
  <c r="N412" i="1"/>
  <c r="N77" i="1"/>
  <c r="N414" i="1"/>
  <c r="N415" i="1"/>
  <c r="N416" i="1"/>
  <c r="N417" i="1"/>
  <c r="N418" i="1"/>
  <c r="N419" i="1"/>
  <c r="N420" i="1"/>
  <c r="N421" i="1"/>
  <c r="N134" i="1"/>
  <c r="N423" i="1"/>
  <c r="N424" i="1"/>
  <c r="N425" i="1"/>
  <c r="N426" i="1"/>
  <c r="N116" i="1"/>
  <c r="N428" i="1"/>
  <c r="N429" i="1"/>
  <c r="N430" i="1"/>
  <c r="N431" i="1"/>
  <c r="N432" i="1"/>
  <c r="N142" i="1"/>
  <c r="N434" i="1"/>
  <c r="N435" i="1"/>
  <c r="N436" i="1"/>
  <c r="N437" i="1"/>
  <c r="N605" i="1"/>
  <c r="N489" i="1"/>
  <c r="N440" i="1"/>
  <c r="N882" i="1"/>
  <c r="N968" i="1"/>
  <c r="N443" i="1"/>
  <c r="N316" i="1"/>
  <c r="N445" i="1"/>
  <c r="N446" i="1"/>
  <c r="N447" i="1"/>
  <c r="N448" i="1"/>
  <c r="N449" i="1"/>
  <c r="N450" i="1"/>
  <c r="N97" i="1"/>
  <c r="N452" i="1"/>
  <c r="N991" i="1"/>
  <c r="N454" i="1"/>
  <c r="N455" i="1"/>
  <c r="N456" i="1"/>
  <c r="N457" i="1"/>
  <c r="N809" i="1"/>
  <c r="N459" i="1"/>
  <c r="N460" i="1"/>
  <c r="N461" i="1"/>
  <c r="N462" i="1"/>
  <c r="N463" i="1"/>
  <c r="N464" i="1"/>
  <c r="N465" i="1"/>
  <c r="N908" i="1"/>
  <c r="N73" i="1"/>
  <c r="N468" i="1"/>
  <c r="N296" i="1"/>
  <c r="N470" i="1"/>
  <c r="N375" i="1"/>
  <c r="N697" i="1"/>
  <c r="N473" i="1"/>
  <c r="N474" i="1"/>
  <c r="N164" i="1"/>
  <c r="N476" i="1"/>
  <c r="N477" i="1"/>
  <c r="N478" i="1"/>
  <c r="N479" i="1"/>
  <c r="N932" i="1"/>
  <c r="N427" i="1"/>
  <c r="N482" i="1"/>
  <c r="N483" i="1"/>
  <c r="N484" i="1"/>
  <c r="N485" i="1"/>
  <c r="N486" i="1"/>
  <c r="N487" i="1"/>
  <c r="N488" i="1"/>
  <c r="N892" i="1"/>
  <c r="N207" i="1"/>
  <c r="N491" i="1"/>
  <c r="N326" i="1"/>
  <c r="N493" i="1"/>
  <c r="N494" i="1"/>
  <c r="N50" i="1"/>
  <c r="N496" i="1"/>
  <c r="N497" i="1"/>
  <c r="N498" i="1"/>
  <c r="N499" i="1"/>
  <c r="N500" i="1"/>
  <c r="N501" i="1"/>
  <c r="N502" i="1"/>
  <c r="N503" i="1"/>
  <c r="N504" i="1"/>
  <c r="N712" i="1"/>
  <c r="N506" i="1"/>
  <c r="N507" i="1"/>
  <c r="N924" i="1"/>
  <c r="N509" i="1"/>
  <c r="N981" i="1"/>
  <c r="N511" i="1"/>
  <c r="N271" i="1"/>
  <c r="N513" i="1"/>
  <c r="N514" i="1"/>
  <c r="N515" i="1"/>
  <c r="N516" i="1"/>
  <c r="N517" i="1"/>
  <c r="N518" i="1"/>
  <c r="N61" i="1"/>
  <c r="N520" i="1"/>
  <c r="N819" i="1"/>
  <c r="N24" i="1"/>
  <c r="N689" i="1"/>
  <c r="N524" i="1"/>
  <c r="N525" i="1"/>
  <c r="N526" i="1"/>
  <c r="N527" i="1"/>
  <c r="N336" i="1"/>
  <c r="N529" i="1"/>
  <c r="N530" i="1"/>
  <c r="N531" i="1"/>
  <c r="N532" i="1"/>
  <c r="N533" i="1"/>
  <c r="N234" i="1"/>
  <c r="N535" i="1"/>
  <c r="N536" i="1"/>
  <c r="N512" i="1"/>
  <c r="N538" i="1"/>
  <c r="N758" i="1"/>
  <c r="N540" i="1"/>
  <c r="N541" i="1"/>
  <c r="N599" i="1"/>
  <c r="N543" i="1"/>
  <c r="N544" i="1"/>
  <c r="N545" i="1"/>
  <c r="N80" i="1"/>
  <c r="N547" i="1"/>
  <c r="N108" i="1"/>
  <c r="N367" i="1"/>
  <c r="N937" i="1"/>
  <c r="N551" i="1"/>
  <c r="N552" i="1"/>
  <c r="N553" i="1"/>
  <c r="N554" i="1"/>
  <c r="N555" i="1"/>
  <c r="N736" i="1"/>
  <c r="N557" i="1"/>
  <c r="N558" i="1"/>
  <c r="N542" i="1"/>
  <c r="N236" i="1"/>
  <c r="N757" i="1"/>
  <c r="N562" i="1"/>
  <c r="N563" i="1"/>
  <c r="N564" i="1"/>
  <c r="N84" i="1"/>
  <c r="N566" i="1"/>
  <c r="N567" i="1"/>
  <c r="N568" i="1"/>
  <c r="N569" i="1"/>
  <c r="N570" i="1"/>
  <c r="N571" i="1"/>
  <c r="N572" i="1"/>
  <c r="N573" i="1"/>
  <c r="N574" i="1"/>
  <c r="N575" i="1"/>
  <c r="N330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866" i="1"/>
  <c r="N600" i="1"/>
  <c r="N601" i="1"/>
  <c r="N602" i="1"/>
  <c r="N603" i="1"/>
  <c r="N786" i="1"/>
  <c r="N160" i="1"/>
  <c r="N606" i="1"/>
  <c r="N176" i="1"/>
  <c r="N385" i="1"/>
  <c r="N609" i="1"/>
  <c r="N656" i="1"/>
  <c r="N214" i="1"/>
  <c r="N612" i="1"/>
  <c r="N613" i="1"/>
  <c r="N614" i="1"/>
  <c r="N9" i="1"/>
  <c r="N737" i="1"/>
  <c r="N422" i="1"/>
  <c r="N618" i="1"/>
  <c r="N619" i="1"/>
  <c r="N620" i="1"/>
  <c r="N621" i="1"/>
  <c r="N249" i="1"/>
  <c r="N865" i="1"/>
  <c r="N624" i="1"/>
  <c r="N931" i="1"/>
  <c r="N710" i="1"/>
  <c r="N627" i="1"/>
  <c r="N628" i="1"/>
  <c r="N629" i="1"/>
  <c r="N630" i="1"/>
  <c r="N631" i="1"/>
  <c r="N632" i="1"/>
  <c r="N966" i="1"/>
  <c r="N634" i="1"/>
  <c r="N635" i="1"/>
  <c r="N636" i="1"/>
  <c r="N637" i="1"/>
  <c r="N638" i="1"/>
  <c r="N639" i="1"/>
  <c r="N640" i="1"/>
  <c r="N641" i="1"/>
  <c r="N642" i="1"/>
  <c r="N490" i="1"/>
  <c r="N256" i="1"/>
  <c r="N690" i="1"/>
  <c r="N646" i="1"/>
  <c r="N647" i="1"/>
  <c r="N648" i="1"/>
  <c r="N649" i="1"/>
  <c r="N650" i="1"/>
  <c r="N651" i="1"/>
  <c r="N652" i="1"/>
  <c r="N653" i="1"/>
  <c r="N708" i="1"/>
  <c r="N559" i="1"/>
  <c r="N940" i="1"/>
  <c r="N616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814" i="1"/>
  <c r="N775" i="1"/>
  <c r="N673" i="1"/>
  <c r="N674" i="1"/>
  <c r="N675" i="1"/>
  <c r="N676" i="1"/>
  <c r="N672" i="1"/>
  <c r="N678" i="1"/>
  <c r="N679" i="1"/>
  <c r="N680" i="1"/>
  <c r="N688" i="1"/>
  <c r="N682" i="1"/>
  <c r="N683" i="1"/>
  <c r="N684" i="1"/>
  <c r="N337" i="1"/>
  <c r="N686" i="1"/>
  <c r="N687" i="1"/>
  <c r="N284" i="1"/>
  <c r="N617" i="1"/>
  <c r="N433" i="1"/>
  <c r="N691" i="1"/>
  <c r="N692" i="1"/>
  <c r="N693" i="1"/>
  <c r="N694" i="1"/>
  <c r="N695" i="1"/>
  <c r="N696" i="1"/>
  <c r="N492" i="1"/>
  <c r="N698" i="1"/>
  <c r="N997" i="1"/>
  <c r="N700" i="1"/>
  <c r="N701" i="1"/>
  <c r="N702" i="1"/>
  <c r="N703" i="1"/>
  <c r="N704" i="1"/>
  <c r="N705" i="1"/>
  <c r="N210" i="1"/>
  <c r="N707" i="1"/>
  <c r="N788" i="1"/>
  <c r="N409" i="1"/>
  <c r="N291" i="1"/>
  <c r="N711" i="1"/>
  <c r="N230" i="1"/>
  <c r="N713" i="1"/>
  <c r="N519" i="1"/>
  <c r="N161" i="1"/>
  <c r="N716" i="1"/>
  <c r="N717" i="1"/>
  <c r="N718" i="1"/>
  <c r="N719" i="1"/>
  <c r="N720" i="1"/>
  <c r="N721" i="1"/>
  <c r="N722" i="1"/>
  <c r="N723" i="1"/>
  <c r="N951" i="1"/>
  <c r="N332" i="1"/>
  <c r="N726" i="1"/>
  <c r="N727" i="1"/>
  <c r="N728" i="1"/>
  <c r="N451" i="1"/>
  <c r="N730" i="1"/>
  <c r="N731" i="1"/>
  <c r="N767" i="1"/>
  <c r="N733" i="1"/>
  <c r="N734" i="1"/>
  <c r="N735" i="1"/>
  <c r="N729" i="1"/>
  <c r="N847" i="1"/>
  <c r="N738" i="1"/>
  <c r="N444" i="1"/>
  <c r="N740" i="1"/>
  <c r="N741" i="1"/>
  <c r="N742" i="1"/>
  <c r="N743" i="1"/>
  <c r="N744" i="1"/>
  <c r="N745" i="1"/>
  <c r="N300" i="1"/>
  <c r="N747" i="1"/>
  <c r="N748" i="1"/>
  <c r="N749" i="1"/>
  <c r="N750" i="1"/>
  <c r="N751" i="1"/>
  <c r="N752" i="1"/>
  <c r="N622" i="1"/>
  <c r="N754" i="1"/>
  <c r="N755" i="1"/>
  <c r="N756" i="1"/>
  <c r="N626" i="1"/>
  <c r="N339" i="1"/>
  <c r="N759" i="1"/>
  <c r="N760" i="1"/>
  <c r="N761" i="1"/>
  <c r="N762" i="1"/>
  <c r="N403" i="1"/>
  <c r="N764" i="1"/>
  <c r="N765" i="1"/>
  <c r="N766" i="1"/>
  <c r="N495" i="1"/>
  <c r="N768" i="1"/>
  <c r="N769" i="1"/>
  <c r="N770" i="1"/>
  <c r="N771" i="1"/>
  <c r="N772" i="1"/>
  <c r="N773" i="1"/>
  <c r="N986" i="1"/>
  <c r="N895" i="1"/>
  <c r="N64" i="1"/>
  <c r="N777" i="1"/>
  <c r="N778" i="1"/>
  <c r="N779" i="1"/>
  <c r="N780" i="1"/>
  <c r="N781" i="1"/>
  <c r="N398" i="1"/>
  <c r="N783" i="1"/>
  <c r="N784" i="1"/>
  <c r="N785" i="1"/>
  <c r="N971" i="1"/>
  <c r="N244" i="1"/>
  <c r="N523" i="1"/>
  <c r="N789" i="1"/>
  <c r="N790" i="1"/>
  <c r="N791" i="1"/>
  <c r="N792" i="1"/>
  <c r="N793" i="1"/>
  <c r="N794" i="1"/>
  <c r="N795" i="1"/>
  <c r="N184" i="1"/>
  <c r="N797" i="1"/>
  <c r="N798" i="1"/>
  <c r="N467" i="1"/>
  <c r="N800" i="1"/>
  <c r="N801" i="1"/>
  <c r="N802" i="1"/>
  <c r="N165" i="1"/>
  <c r="N307" i="1"/>
  <c r="N556" i="1"/>
  <c r="N539" i="1"/>
  <c r="N807" i="1"/>
  <c r="N808" i="1"/>
  <c r="N33" i="1"/>
  <c r="N810" i="1"/>
  <c r="N811" i="1"/>
  <c r="N546" i="1"/>
  <c r="N813" i="1"/>
  <c r="N936" i="1"/>
  <c r="N815" i="1"/>
  <c r="N816" i="1"/>
  <c r="N458" i="1"/>
  <c r="N818" i="1"/>
  <c r="N917" i="1"/>
  <c r="N58" i="1"/>
  <c r="N821" i="1"/>
  <c r="N623" i="1"/>
  <c r="N528" i="1"/>
  <c r="N824" i="1"/>
  <c r="N825" i="1"/>
  <c r="N826" i="1"/>
  <c r="N374" i="1"/>
  <c r="N828" i="1"/>
  <c r="N829" i="1"/>
  <c r="N830" i="1"/>
  <c r="N831" i="1"/>
  <c r="N832" i="1"/>
  <c r="N833" i="1"/>
  <c r="N787" i="1"/>
  <c r="N835" i="1"/>
  <c r="N836" i="1"/>
  <c r="N837" i="1"/>
  <c r="N838" i="1"/>
  <c r="N839" i="1"/>
  <c r="N615" i="1"/>
  <c r="N841" i="1"/>
  <c r="N842" i="1"/>
  <c r="N363" i="1"/>
  <c r="N274" i="1"/>
  <c r="N845" i="1"/>
  <c r="N846" i="1"/>
  <c r="N796" i="1"/>
  <c r="N37" i="1"/>
  <c r="N186" i="1"/>
  <c r="N850" i="1"/>
  <c r="N851" i="1"/>
  <c r="N852" i="1"/>
  <c r="N853" i="1"/>
  <c r="N854" i="1"/>
  <c r="N855" i="1"/>
  <c r="N927" i="1"/>
  <c r="N857" i="1"/>
  <c r="N858" i="1"/>
  <c r="N859" i="1"/>
  <c r="N860" i="1"/>
  <c r="N861" i="1"/>
  <c r="N51" i="1"/>
  <c r="N863" i="1"/>
  <c r="N864" i="1"/>
  <c r="N537" i="1"/>
  <c r="N353" i="1"/>
  <c r="N867" i="1"/>
  <c r="N868" i="1"/>
  <c r="N645" i="1"/>
  <c r="N870" i="1"/>
  <c r="N871" i="1"/>
  <c r="N872" i="1"/>
  <c r="N884" i="1"/>
  <c r="N76" i="1"/>
  <c r="N875" i="1"/>
  <c r="N876" i="1"/>
  <c r="N877" i="1"/>
  <c r="N878" i="1"/>
  <c r="N879" i="1"/>
  <c r="N880" i="1"/>
  <c r="N39" i="1"/>
  <c r="N903" i="1"/>
  <c r="N883" i="1"/>
  <c r="N74" i="1"/>
  <c r="N885" i="1"/>
  <c r="N886" i="1"/>
  <c r="N887" i="1"/>
  <c r="N888" i="1"/>
  <c r="N889" i="1"/>
  <c r="N633" i="1"/>
  <c r="N891" i="1"/>
  <c r="N804" i="1"/>
  <c r="N893" i="1"/>
  <c r="N894" i="1"/>
  <c r="N508" i="1"/>
  <c r="N896" i="1"/>
  <c r="N897" i="1"/>
  <c r="N898" i="1"/>
  <c r="N899" i="1"/>
  <c r="N900" i="1"/>
  <c r="N901" i="1"/>
  <c r="N902" i="1"/>
  <c r="N383" i="1"/>
  <c r="N196" i="1"/>
  <c r="N905" i="1"/>
  <c r="N906" i="1"/>
  <c r="N907" i="1"/>
  <c r="N481" i="1"/>
  <c r="N909" i="1"/>
  <c r="N910" i="1"/>
  <c r="N75" i="1"/>
  <c r="N912" i="1"/>
  <c r="N714" i="1"/>
  <c r="N914" i="1"/>
  <c r="N915" i="1"/>
  <c r="N916" i="1"/>
  <c r="N823" i="1"/>
  <c r="N918" i="1"/>
  <c r="N919" i="1"/>
  <c r="N920" i="1"/>
  <c r="N921" i="1"/>
  <c r="N611" i="1"/>
  <c r="N923" i="1"/>
  <c r="N873" i="1"/>
  <c r="N925" i="1"/>
  <c r="N881" i="1"/>
  <c r="N57" i="1"/>
  <c r="N928" i="1"/>
  <c r="N929" i="1"/>
  <c r="N930" i="1"/>
  <c r="N466" i="1"/>
  <c r="N88" i="1"/>
  <c r="N933" i="1"/>
  <c r="N934" i="1"/>
  <c r="N935" i="1"/>
  <c r="N162" i="1"/>
  <c r="N275" i="1"/>
  <c r="N938" i="1"/>
  <c r="N939" i="1"/>
  <c r="N143" i="1"/>
  <c r="N941" i="1"/>
  <c r="N942" i="1"/>
  <c r="N943" i="1"/>
  <c r="N944" i="1"/>
  <c r="N945" i="1"/>
  <c r="N946" i="1"/>
  <c r="N947" i="1"/>
  <c r="N948" i="1"/>
  <c r="N949" i="1"/>
  <c r="N950" i="1"/>
  <c r="N522" i="1"/>
  <c r="N952" i="1"/>
  <c r="N805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366" i="1"/>
  <c r="N967" i="1"/>
  <c r="N561" i="1"/>
  <c r="N969" i="1"/>
  <c r="N970" i="1"/>
  <c r="N126" i="1"/>
  <c r="N972" i="1"/>
  <c r="N973" i="1"/>
  <c r="N974" i="1"/>
  <c r="N975" i="1"/>
  <c r="N976" i="1"/>
  <c r="N289" i="1"/>
  <c r="N978" i="1"/>
  <c r="N979" i="1"/>
  <c r="N753" i="1"/>
  <c r="N982" i="1"/>
  <c r="N657" i="1"/>
  <c r="N984" i="1"/>
  <c r="N890" i="1"/>
  <c r="N699" i="1"/>
  <c r="N987" i="1"/>
  <c r="N988" i="1"/>
  <c r="N715" i="1"/>
  <c r="N990" i="1"/>
  <c r="N549" i="1"/>
  <c r="N992" i="1"/>
  <c r="N993" i="1"/>
  <c r="N277" i="1"/>
  <c r="N995" i="1"/>
  <c r="N996" i="1"/>
  <c r="N849" i="1"/>
  <c r="N998" i="1"/>
  <c r="N999" i="1"/>
  <c r="N1000" i="1"/>
  <c r="N1001" i="1"/>
  <c r="N2" i="1"/>
  <c r="I3" i="1"/>
  <c r="I4" i="1"/>
  <c r="I5" i="1"/>
  <c r="I6" i="1"/>
  <c r="I7" i="1"/>
  <c r="I8" i="1"/>
  <c r="I550" i="1"/>
  <c r="I10" i="1"/>
  <c r="I11" i="1"/>
  <c r="I12" i="1"/>
  <c r="I13" i="1"/>
  <c r="I14" i="1"/>
  <c r="I149" i="1"/>
  <c r="I16" i="1"/>
  <c r="I17" i="1"/>
  <c r="I18" i="1"/>
  <c r="I19" i="1"/>
  <c r="I20" i="1"/>
  <c r="I21" i="1"/>
  <c r="I22" i="1"/>
  <c r="I23" i="1"/>
  <c r="I739" i="1"/>
  <c r="I303" i="1"/>
  <c r="I26" i="1"/>
  <c r="I27" i="1"/>
  <c r="I28" i="1"/>
  <c r="I29" i="1"/>
  <c r="I30" i="1"/>
  <c r="I812" i="1"/>
  <c r="I251" i="1"/>
  <c r="I548" i="1"/>
  <c r="I34" i="1"/>
  <c r="I35" i="1"/>
  <c r="I400" i="1"/>
  <c r="I843" i="1"/>
  <c r="I38" i="1"/>
  <c r="I166" i="1"/>
  <c r="I40" i="1"/>
  <c r="I41" i="1"/>
  <c r="I42" i="1"/>
  <c r="I43" i="1"/>
  <c r="I44" i="1"/>
  <c r="I45" i="1"/>
  <c r="I150" i="1"/>
  <c r="I47" i="1"/>
  <c r="I48" i="1"/>
  <c r="I49" i="1"/>
  <c r="I904" i="1"/>
  <c r="I654" i="1"/>
  <c r="I52" i="1"/>
  <c r="I53" i="1"/>
  <c r="I54" i="1"/>
  <c r="I55" i="1"/>
  <c r="I56" i="1"/>
  <c r="I260" i="1"/>
  <c r="I386" i="1"/>
  <c r="I510" i="1"/>
  <c r="I534" i="1"/>
  <c r="I245" i="1"/>
  <c r="I62" i="1"/>
  <c r="I63" i="1"/>
  <c r="I604" i="1"/>
  <c r="I65" i="1"/>
  <c r="I66" i="1"/>
  <c r="I67" i="1"/>
  <c r="I68" i="1"/>
  <c r="I69" i="1"/>
  <c r="I565" i="1"/>
  <c r="I71" i="1"/>
  <c r="I72" i="1"/>
  <c r="I60" i="1"/>
  <c r="I46" i="1"/>
  <c r="I103" i="1"/>
  <c r="I82" i="1"/>
  <c r="I413" i="1"/>
  <c r="I78" i="1"/>
  <c r="I79" i="1"/>
  <c r="I671" i="1"/>
  <c r="I81" i="1"/>
  <c r="I240" i="1"/>
  <c r="I709" i="1"/>
  <c r="I439" i="1"/>
  <c r="I85" i="1"/>
  <c r="I86" i="1"/>
  <c r="I87" i="1"/>
  <c r="I521" i="1"/>
  <c r="I89" i="1"/>
  <c r="I199" i="1"/>
  <c r="I91" i="1"/>
  <c r="I92" i="1"/>
  <c r="I93" i="1"/>
  <c r="I94" i="1"/>
  <c r="I95" i="1"/>
  <c r="I441" i="1"/>
  <c r="I15" i="1"/>
  <c r="I98" i="1"/>
  <c r="I205" i="1"/>
  <c r="I100" i="1"/>
  <c r="I101" i="1"/>
  <c r="I102" i="1"/>
  <c r="I387" i="1"/>
  <c r="I677" i="1"/>
  <c r="I105" i="1"/>
  <c r="I840" i="1"/>
  <c r="I107" i="1"/>
  <c r="I335" i="1"/>
  <c r="I90" i="1"/>
  <c r="I110" i="1"/>
  <c r="I111" i="1"/>
  <c r="I112" i="1"/>
  <c r="I113" i="1"/>
  <c r="I114" i="1"/>
  <c r="I267" i="1"/>
  <c r="I231" i="1"/>
  <c r="I117" i="1"/>
  <c r="I118" i="1"/>
  <c r="I119" i="1"/>
  <c r="I120" i="1"/>
  <c r="I121" i="1"/>
  <c r="I820" i="1"/>
  <c r="I123" i="1"/>
  <c r="I124" i="1"/>
  <c r="I125" i="1"/>
  <c r="I127" i="1"/>
  <c r="I442" i="1"/>
  <c r="I128" i="1"/>
  <c r="I129" i="1"/>
  <c r="I130" i="1"/>
  <c r="I131" i="1"/>
  <c r="I132" i="1"/>
  <c r="I133" i="1"/>
  <c r="I109" i="1"/>
  <c r="I135" i="1"/>
  <c r="I136" i="1"/>
  <c r="I137" i="1"/>
  <c r="I138" i="1"/>
  <c r="I139" i="1"/>
  <c r="I140" i="1"/>
  <c r="I141" i="1"/>
  <c r="I469" i="1"/>
  <c r="I763" i="1"/>
  <c r="I144" i="1"/>
  <c r="I145" i="1"/>
  <c r="I287" i="1"/>
  <c r="I147" i="1"/>
  <c r="I148" i="1"/>
  <c r="I505" i="1"/>
  <c r="I167" i="1"/>
  <c r="I151" i="1"/>
  <c r="I152" i="1"/>
  <c r="I153" i="1"/>
  <c r="I980" i="1"/>
  <c r="I155" i="1"/>
  <c r="I156" i="1"/>
  <c r="I157" i="1"/>
  <c r="I158" i="1"/>
  <c r="I159" i="1"/>
  <c r="I25" i="1"/>
  <c r="I822" i="1"/>
  <c r="I395" i="1"/>
  <c r="I163" i="1"/>
  <c r="I372" i="1"/>
  <c r="I576" i="1"/>
  <c r="I803" i="1"/>
  <c r="I922" i="1"/>
  <c r="I168" i="1"/>
  <c r="I169" i="1"/>
  <c r="I170" i="1"/>
  <c r="I171" i="1"/>
  <c r="I172" i="1"/>
  <c r="I173" i="1"/>
  <c r="I174" i="1"/>
  <c r="I175" i="1"/>
  <c r="I36" i="1"/>
  <c r="I177" i="1"/>
  <c r="I178" i="1"/>
  <c r="I179" i="1"/>
  <c r="I180" i="1"/>
  <c r="I181" i="1"/>
  <c r="I182" i="1"/>
  <c r="I183" i="1"/>
  <c r="I977" i="1"/>
  <c r="I185" i="1"/>
  <c r="I685" i="1"/>
  <c r="I187" i="1"/>
  <c r="I188" i="1"/>
  <c r="I189" i="1"/>
  <c r="I190" i="1"/>
  <c r="I191" i="1"/>
  <c r="I192" i="1"/>
  <c r="I193" i="1"/>
  <c r="I194" i="1"/>
  <c r="I195" i="1"/>
  <c r="I232" i="1"/>
  <c r="I725" i="1"/>
  <c r="I198" i="1"/>
  <c r="I844" i="1"/>
  <c r="I200" i="1"/>
  <c r="I201" i="1"/>
  <c r="I202" i="1"/>
  <c r="I203" i="1"/>
  <c r="I204" i="1"/>
  <c r="I983" i="1"/>
  <c r="I206" i="1"/>
  <c r="I70" i="1"/>
  <c r="I208" i="1"/>
  <c r="I32" i="1"/>
  <c r="I856" i="1"/>
  <c r="I211" i="1"/>
  <c r="I212" i="1"/>
  <c r="I213" i="1"/>
  <c r="I406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746" i="1"/>
  <c r="I913" i="1"/>
  <c r="I926" i="1"/>
  <c r="I154" i="1"/>
  <c r="I233" i="1"/>
  <c r="I115" i="1"/>
  <c r="I235" i="1"/>
  <c r="I349" i="1"/>
  <c r="I237" i="1"/>
  <c r="I238" i="1"/>
  <c r="I239" i="1"/>
  <c r="I146" i="1"/>
  <c r="I241" i="1"/>
  <c r="I242" i="1"/>
  <c r="I243" i="1"/>
  <c r="I607" i="1"/>
  <c r="I560" i="1"/>
  <c r="I246" i="1"/>
  <c r="I247" i="1"/>
  <c r="I248" i="1"/>
  <c r="I827" i="1"/>
  <c r="I250" i="1"/>
  <c r="I994" i="1"/>
  <c r="I252" i="1"/>
  <c r="I253" i="1"/>
  <c r="I254" i="1"/>
  <c r="I255" i="1"/>
  <c r="I104" i="1"/>
  <c r="I257" i="1"/>
  <c r="I258" i="1"/>
  <c r="I259" i="1"/>
  <c r="I471" i="1"/>
  <c r="I261" i="1"/>
  <c r="I262" i="1"/>
  <c r="I263" i="1"/>
  <c r="I264" i="1"/>
  <c r="I265" i="1"/>
  <c r="I266" i="1"/>
  <c r="I96" i="1"/>
  <c r="I268" i="1"/>
  <c r="I269" i="1"/>
  <c r="I270" i="1"/>
  <c r="I99" i="1"/>
  <c r="I272" i="1"/>
  <c r="I273" i="1"/>
  <c r="I834" i="1"/>
  <c r="I625" i="1"/>
  <c r="I276" i="1"/>
  <c r="I209" i="1"/>
  <c r="I278" i="1"/>
  <c r="I279" i="1"/>
  <c r="I280" i="1"/>
  <c r="I732" i="1"/>
  <c r="I706" i="1"/>
  <c r="I283" i="1"/>
  <c r="I281" i="1"/>
  <c r="I285" i="1"/>
  <c r="I286" i="1"/>
  <c r="I610" i="1"/>
  <c r="I288" i="1"/>
  <c r="I438" i="1"/>
  <c r="I290" i="1"/>
  <c r="I681" i="1"/>
  <c r="I292" i="1"/>
  <c r="I293" i="1"/>
  <c r="I294" i="1"/>
  <c r="I295" i="1"/>
  <c r="I453" i="1"/>
  <c r="I297" i="1"/>
  <c r="I298" i="1"/>
  <c r="I299" i="1"/>
  <c r="I59" i="1"/>
  <c r="I301" i="1"/>
  <c r="I302" i="1"/>
  <c r="I643" i="1"/>
  <c r="I304" i="1"/>
  <c r="I305" i="1"/>
  <c r="I306" i="1"/>
  <c r="I83" i="1"/>
  <c r="I308" i="1"/>
  <c r="I309" i="1"/>
  <c r="I310" i="1"/>
  <c r="I311" i="1"/>
  <c r="I312" i="1"/>
  <c r="I313" i="1"/>
  <c r="I314" i="1"/>
  <c r="I315" i="1"/>
  <c r="I282" i="1"/>
  <c r="I317" i="1"/>
  <c r="I318" i="1"/>
  <c r="I319" i="1"/>
  <c r="I320" i="1"/>
  <c r="I321" i="1"/>
  <c r="I322" i="1"/>
  <c r="I323" i="1"/>
  <c r="I324" i="1"/>
  <c r="I325" i="1"/>
  <c r="I655" i="1"/>
  <c r="I327" i="1"/>
  <c r="I328" i="1"/>
  <c r="I329" i="1"/>
  <c r="I911" i="1"/>
  <c r="I331" i="1"/>
  <c r="I799" i="1"/>
  <c r="I333" i="1"/>
  <c r="I334" i="1"/>
  <c r="I608" i="1"/>
  <c r="I776" i="1"/>
  <c r="I874" i="1"/>
  <c r="I338" i="1"/>
  <c r="I774" i="1"/>
  <c r="I340" i="1"/>
  <c r="I341" i="1"/>
  <c r="I342" i="1"/>
  <c r="I343" i="1"/>
  <c r="I344" i="1"/>
  <c r="I345" i="1"/>
  <c r="I346" i="1"/>
  <c r="I347" i="1"/>
  <c r="I348" i="1"/>
  <c r="I480" i="1"/>
  <c r="I350" i="1"/>
  <c r="I351" i="1"/>
  <c r="I352" i="1"/>
  <c r="I848" i="1"/>
  <c r="I354" i="1"/>
  <c r="I817" i="1"/>
  <c r="I356" i="1"/>
  <c r="I357" i="1"/>
  <c r="I358" i="1"/>
  <c r="I31" i="1"/>
  <c r="I360" i="1"/>
  <c r="I361" i="1"/>
  <c r="I362" i="1"/>
  <c r="I106" i="1"/>
  <c r="I364" i="1"/>
  <c r="I365" i="1"/>
  <c r="I472" i="1"/>
  <c r="I197" i="1"/>
  <c r="I368" i="1"/>
  <c r="I369" i="1"/>
  <c r="I370" i="1"/>
  <c r="I371" i="1"/>
  <c r="I989" i="1"/>
  <c r="I373" i="1"/>
  <c r="I410" i="1"/>
  <c r="I862" i="1"/>
  <c r="I376" i="1"/>
  <c r="I377" i="1"/>
  <c r="I378" i="1"/>
  <c r="I379" i="1"/>
  <c r="I380" i="1"/>
  <c r="I381" i="1"/>
  <c r="I382" i="1"/>
  <c r="I359" i="1"/>
  <c r="I384" i="1"/>
  <c r="I475" i="1"/>
  <c r="I985" i="1"/>
  <c r="I782" i="1"/>
  <c r="I388" i="1"/>
  <c r="I389" i="1"/>
  <c r="I390" i="1"/>
  <c r="I391" i="1"/>
  <c r="I392" i="1"/>
  <c r="I393" i="1"/>
  <c r="I394" i="1"/>
  <c r="I953" i="1"/>
  <c r="I396" i="1"/>
  <c r="I397" i="1"/>
  <c r="I806" i="1"/>
  <c r="I399" i="1"/>
  <c r="I229" i="1"/>
  <c r="I401" i="1"/>
  <c r="I402" i="1"/>
  <c r="I644" i="1"/>
  <c r="I404" i="1"/>
  <c r="I405" i="1"/>
  <c r="I869" i="1"/>
  <c r="I407" i="1"/>
  <c r="I408" i="1"/>
  <c r="I724" i="1"/>
  <c r="I355" i="1"/>
  <c r="I411" i="1"/>
  <c r="I412" i="1"/>
  <c r="I77" i="1"/>
  <c r="I414" i="1"/>
  <c r="I415" i="1"/>
  <c r="I416" i="1"/>
  <c r="I417" i="1"/>
  <c r="I418" i="1"/>
  <c r="I419" i="1"/>
  <c r="I420" i="1"/>
  <c r="I421" i="1"/>
  <c r="I134" i="1"/>
  <c r="I423" i="1"/>
  <c r="I424" i="1"/>
  <c r="I425" i="1"/>
  <c r="I426" i="1"/>
  <c r="I116" i="1"/>
  <c r="I428" i="1"/>
  <c r="I429" i="1"/>
  <c r="I430" i="1"/>
  <c r="I431" i="1"/>
  <c r="I432" i="1"/>
  <c r="I142" i="1"/>
  <c r="I434" i="1"/>
  <c r="I435" i="1"/>
  <c r="I436" i="1"/>
  <c r="I437" i="1"/>
  <c r="I605" i="1"/>
  <c r="I489" i="1"/>
  <c r="I440" i="1"/>
  <c r="I882" i="1"/>
  <c r="I968" i="1"/>
  <c r="I443" i="1"/>
  <c r="I316" i="1"/>
  <c r="I445" i="1"/>
  <c r="I446" i="1"/>
  <c r="I447" i="1"/>
  <c r="I448" i="1"/>
  <c r="I449" i="1"/>
  <c r="I450" i="1"/>
  <c r="I97" i="1"/>
  <c r="I452" i="1"/>
  <c r="I991" i="1"/>
  <c r="I454" i="1"/>
  <c r="I455" i="1"/>
  <c r="I456" i="1"/>
  <c r="I457" i="1"/>
  <c r="I809" i="1"/>
  <c r="I459" i="1"/>
  <c r="I460" i="1"/>
  <c r="I461" i="1"/>
  <c r="I462" i="1"/>
  <c r="I463" i="1"/>
  <c r="I464" i="1"/>
  <c r="I465" i="1"/>
  <c r="I908" i="1"/>
  <c r="I73" i="1"/>
  <c r="I468" i="1"/>
  <c r="I296" i="1"/>
  <c r="I470" i="1"/>
  <c r="I375" i="1"/>
  <c r="I697" i="1"/>
  <c r="I473" i="1"/>
  <c r="I474" i="1"/>
  <c r="I164" i="1"/>
  <c r="I476" i="1"/>
  <c r="I477" i="1"/>
  <c r="I478" i="1"/>
  <c r="I479" i="1"/>
  <c r="I932" i="1"/>
  <c r="I427" i="1"/>
  <c r="I482" i="1"/>
  <c r="I483" i="1"/>
  <c r="I484" i="1"/>
  <c r="I485" i="1"/>
  <c r="I486" i="1"/>
  <c r="I487" i="1"/>
  <c r="I488" i="1"/>
  <c r="I892" i="1"/>
  <c r="I207" i="1"/>
  <c r="I491" i="1"/>
  <c r="I326" i="1"/>
  <c r="I493" i="1"/>
  <c r="I494" i="1"/>
  <c r="I50" i="1"/>
  <c r="I496" i="1"/>
  <c r="I497" i="1"/>
  <c r="I498" i="1"/>
  <c r="I499" i="1"/>
  <c r="I500" i="1"/>
  <c r="I501" i="1"/>
  <c r="I502" i="1"/>
  <c r="I503" i="1"/>
  <c r="I504" i="1"/>
  <c r="I712" i="1"/>
  <c r="I506" i="1"/>
  <c r="I507" i="1"/>
  <c r="I924" i="1"/>
  <c r="I509" i="1"/>
  <c r="I981" i="1"/>
  <c r="I511" i="1"/>
  <c r="I271" i="1"/>
  <c r="I513" i="1"/>
  <c r="I514" i="1"/>
  <c r="I515" i="1"/>
  <c r="I516" i="1"/>
  <c r="I517" i="1"/>
  <c r="I518" i="1"/>
  <c r="I61" i="1"/>
  <c r="I520" i="1"/>
  <c r="I819" i="1"/>
  <c r="I24" i="1"/>
  <c r="I689" i="1"/>
  <c r="I524" i="1"/>
  <c r="I525" i="1"/>
  <c r="I526" i="1"/>
  <c r="I527" i="1"/>
  <c r="I336" i="1"/>
  <c r="I529" i="1"/>
  <c r="I530" i="1"/>
  <c r="I531" i="1"/>
  <c r="I532" i="1"/>
  <c r="I533" i="1"/>
  <c r="I234" i="1"/>
  <c r="I535" i="1"/>
  <c r="I536" i="1"/>
  <c r="I512" i="1"/>
  <c r="I538" i="1"/>
  <c r="I758" i="1"/>
  <c r="I540" i="1"/>
  <c r="I541" i="1"/>
  <c r="I599" i="1"/>
  <c r="I543" i="1"/>
  <c r="I544" i="1"/>
  <c r="I545" i="1"/>
  <c r="I80" i="1"/>
  <c r="I547" i="1"/>
  <c r="I108" i="1"/>
  <c r="I367" i="1"/>
  <c r="I937" i="1"/>
  <c r="I551" i="1"/>
  <c r="I552" i="1"/>
  <c r="I553" i="1"/>
  <c r="I554" i="1"/>
  <c r="I555" i="1"/>
  <c r="I736" i="1"/>
  <c r="I557" i="1"/>
  <c r="I558" i="1"/>
  <c r="I542" i="1"/>
  <c r="I236" i="1"/>
  <c r="I757" i="1"/>
  <c r="I562" i="1"/>
  <c r="I563" i="1"/>
  <c r="I564" i="1"/>
  <c r="I84" i="1"/>
  <c r="I566" i="1"/>
  <c r="I567" i="1"/>
  <c r="I568" i="1"/>
  <c r="I569" i="1"/>
  <c r="I570" i="1"/>
  <c r="I571" i="1"/>
  <c r="I572" i="1"/>
  <c r="I573" i="1"/>
  <c r="I574" i="1"/>
  <c r="I575" i="1"/>
  <c r="I330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866" i="1"/>
  <c r="I600" i="1"/>
  <c r="I601" i="1"/>
  <c r="I602" i="1"/>
  <c r="I603" i="1"/>
  <c r="I786" i="1"/>
  <c r="I160" i="1"/>
  <c r="I606" i="1"/>
  <c r="I176" i="1"/>
  <c r="I385" i="1"/>
  <c r="I609" i="1"/>
  <c r="I656" i="1"/>
  <c r="I214" i="1"/>
  <c r="I612" i="1"/>
  <c r="I613" i="1"/>
  <c r="I614" i="1"/>
  <c r="I9" i="1"/>
  <c r="I737" i="1"/>
  <c r="I422" i="1"/>
  <c r="I618" i="1"/>
  <c r="I619" i="1"/>
  <c r="I620" i="1"/>
  <c r="I621" i="1"/>
  <c r="I249" i="1"/>
  <c r="I865" i="1"/>
  <c r="I624" i="1"/>
  <c r="I931" i="1"/>
  <c r="I710" i="1"/>
  <c r="I627" i="1"/>
  <c r="I628" i="1"/>
  <c r="I629" i="1"/>
  <c r="I630" i="1"/>
  <c r="I631" i="1"/>
  <c r="I632" i="1"/>
  <c r="I966" i="1"/>
  <c r="I634" i="1"/>
  <c r="I635" i="1"/>
  <c r="I636" i="1"/>
  <c r="I637" i="1"/>
  <c r="I638" i="1"/>
  <c r="I639" i="1"/>
  <c r="I640" i="1"/>
  <c r="I641" i="1"/>
  <c r="I642" i="1"/>
  <c r="I490" i="1"/>
  <c r="I256" i="1"/>
  <c r="I690" i="1"/>
  <c r="I646" i="1"/>
  <c r="I647" i="1"/>
  <c r="I648" i="1"/>
  <c r="I649" i="1"/>
  <c r="I650" i="1"/>
  <c r="I651" i="1"/>
  <c r="I652" i="1"/>
  <c r="I653" i="1"/>
  <c r="I708" i="1"/>
  <c r="I559" i="1"/>
  <c r="I940" i="1"/>
  <c r="I616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814" i="1"/>
  <c r="I775" i="1"/>
  <c r="I673" i="1"/>
  <c r="I674" i="1"/>
  <c r="I675" i="1"/>
  <c r="I676" i="1"/>
  <c r="I672" i="1"/>
  <c r="I678" i="1"/>
  <c r="I679" i="1"/>
  <c r="I680" i="1"/>
  <c r="I688" i="1"/>
  <c r="I682" i="1"/>
  <c r="I683" i="1"/>
  <c r="I684" i="1"/>
  <c r="I337" i="1"/>
  <c r="I686" i="1"/>
  <c r="I687" i="1"/>
  <c r="I284" i="1"/>
  <c r="I617" i="1"/>
  <c r="I433" i="1"/>
  <c r="I691" i="1"/>
  <c r="I692" i="1"/>
  <c r="I693" i="1"/>
  <c r="I694" i="1"/>
  <c r="I695" i="1"/>
  <c r="I696" i="1"/>
  <c r="I492" i="1"/>
  <c r="I698" i="1"/>
  <c r="I997" i="1"/>
  <c r="I700" i="1"/>
  <c r="I701" i="1"/>
  <c r="I702" i="1"/>
  <c r="I703" i="1"/>
  <c r="I704" i="1"/>
  <c r="I705" i="1"/>
  <c r="I210" i="1"/>
  <c r="I707" i="1"/>
  <c r="I788" i="1"/>
  <c r="I409" i="1"/>
  <c r="I291" i="1"/>
  <c r="I711" i="1"/>
  <c r="I230" i="1"/>
  <c r="I713" i="1"/>
  <c r="I519" i="1"/>
  <c r="I161" i="1"/>
  <c r="I716" i="1"/>
  <c r="I717" i="1"/>
  <c r="I718" i="1"/>
  <c r="I719" i="1"/>
  <c r="I720" i="1"/>
  <c r="I721" i="1"/>
  <c r="I722" i="1"/>
  <c r="I723" i="1"/>
  <c r="I951" i="1"/>
  <c r="I332" i="1"/>
  <c r="I726" i="1"/>
  <c r="I727" i="1"/>
  <c r="I728" i="1"/>
  <c r="I451" i="1"/>
  <c r="I730" i="1"/>
  <c r="I731" i="1"/>
  <c r="I767" i="1"/>
  <c r="I733" i="1"/>
  <c r="I734" i="1"/>
  <c r="I735" i="1"/>
  <c r="I729" i="1"/>
  <c r="I847" i="1"/>
  <c r="I738" i="1"/>
  <c r="I444" i="1"/>
  <c r="I740" i="1"/>
  <c r="I741" i="1"/>
  <c r="I742" i="1"/>
  <c r="I743" i="1"/>
  <c r="I744" i="1"/>
  <c r="I745" i="1"/>
  <c r="I300" i="1"/>
  <c r="I747" i="1"/>
  <c r="I748" i="1"/>
  <c r="I749" i="1"/>
  <c r="I750" i="1"/>
  <c r="I751" i="1"/>
  <c r="I752" i="1"/>
  <c r="I622" i="1"/>
  <c r="I754" i="1"/>
  <c r="I755" i="1"/>
  <c r="I756" i="1"/>
  <c r="I626" i="1"/>
  <c r="I339" i="1"/>
  <c r="I759" i="1"/>
  <c r="I760" i="1"/>
  <c r="I761" i="1"/>
  <c r="I762" i="1"/>
  <c r="I403" i="1"/>
  <c r="I764" i="1"/>
  <c r="I765" i="1"/>
  <c r="I766" i="1"/>
  <c r="I495" i="1"/>
  <c r="I768" i="1"/>
  <c r="I769" i="1"/>
  <c r="I770" i="1"/>
  <c r="I771" i="1"/>
  <c r="I772" i="1"/>
  <c r="I773" i="1"/>
  <c r="I986" i="1"/>
  <c r="I895" i="1"/>
  <c r="I64" i="1"/>
  <c r="I777" i="1"/>
  <c r="I778" i="1"/>
  <c r="I779" i="1"/>
  <c r="I780" i="1"/>
  <c r="I781" i="1"/>
  <c r="I398" i="1"/>
  <c r="I783" i="1"/>
  <c r="I784" i="1"/>
  <c r="I785" i="1"/>
  <c r="I971" i="1"/>
  <c r="I244" i="1"/>
  <c r="I523" i="1"/>
  <c r="I789" i="1"/>
  <c r="I790" i="1"/>
  <c r="I791" i="1"/>
  <c r="I792" i="1"/>
  <c r="I793" i="1"/>
  <c r="I794" i="1"/>
  <c r="I795" i="1"/>
  <c r="I184" i="1"/>
  <c r="I797" i="1"/>
  <c r="I798" i="1"/>
  <c r="I467" i="1"/>
  <c r="I800" i="1"/>
  <c r="I801" i="1"/>
  <c r="I802" i="1"/>
  <c r="I165" i="1"/>
  <c r="I307" i="1"/>
  <c r="I556" i="1"/>
  <c r="I539" i="1"/>
  <c r="I807" i="1"/>
  <c r="I808" i="1"/>
  <c r="I33" i="1"/>
  <c r="I810" i="1"/>
  <c r="I811" i="1"/>
  <c r="I546" i="1"/>
  <c r="I813" i="1"/>
  <c r="I936" i="1"/>
  <c r="I815" i="1"/>
  <c r="I816" i="1"/>
  <c r="I458" i="1"/>
  <c r="I818" i="1"/>
  <c r="I917" i="1"/>
  <c r="I58" i="1"/>
  <c r="I821" i="1"/>
  <c r="I623" i="1"/>
  <c r="I528" i="1"/>
  <c r="I824" i="1"/>
  <c r="I825" i="1"/>
  <c r="I826" i="1"/>
  <c r="I374" i="1"/>
  <c r="I828" i="1"/>
  <c r="I829" i="1"/>
  <c r="I830" i="1"/>
  <c r="I831" i="1"/>
  <c r="I832" i="1"/>
  <c r="I833" i="1"/>
  <c r="I787" i="1"/>
  <c r="I835" i="1"/>
  <c r="I836" i="1"/>
  <c r="I837" i="1"/>
  <c r="I838" i="1"/>
  <c r="I839" i="1"/>
  <c r="I615" i="1"/>
  <c r="I841" i="1"/>
  <c r="I842" i="1"/>
  <c r="I363" i="1"/>
  <c r="I274" i="1"/>
  <c r="I845" i="1"/>
  <c r="I846" i="1"/>
  <c r="I796" i="1"/>
  <c r="I37" i="1"/>
  <c r="I186" i="1"/>
  <c r="I850" i="1"/>
  <c r="I851" i="1"/>
  <c r="I852" i="1"/>
  <c r="I853" i="1"/>
  <c r="I854" i="1"/>
  <c r="I855" i="1"/>
  <c r="I927" i="1"/>
  <c r="I857" i="1"/>
  <c r="I858" i="1"/>
  <c r="I859" i="1"/>
  <c r="I860" i="1"/>
  <c r="I861" i="1"/>
  <c r="I51" i="1"/>
  <c r="I863" i="1"/>
  <c r="I864" i="1"/>
  <c r="I537" i="1"/>
  <c r="I353" i="1"/>
  <c r="I867" i="1"/>
  <c r="I868" i="1"/>
  <c r="I645" i="1"/>
  <c r="I870" i="1"/>
  <c r="I871" i="1"/>
  <c r="I872" i="1"/>
  <c r="I884" i="1"/>
  <c r="I76" i="1"/>
  <c r="I875" i="1"/>
  <c r="I876" i="1"/>
  <c r="I877" i="1"/>
  <c r="I878" i="1"/>
  <c r="I879" i="1"/>
  <c r="I880" i="1"/>
  <c r="I39" i="1"/>
  <c r="I903" i="1"/>
  <c r="I883" i="1"/>
  <c r="I74" i="1"/>
  <c r="I885" i="1"/>
  <c r="I886" i="1"/>
  <c r="I887" i="1"/>
  <c r="I888" i="1"/>
  <c r="I889" i="1"/>
  <c r="I633" i="1"/>
  <c r="I891" i="1"/>
  <c r="I804" i="1"/>
  <c r="I893" i="1"/>
  <c r="I894" i="1"/>
  <c r="I508" i="1"/>
  <c r="I896" i="1"/>
  <c r="I897" i="1"/>
  <c r="I898" i="1"/>
  <c r="I899" i="1"/>
  <c r="I900" i="1"/>
  <c r="I901" i="1"/>
  <c r="I902" i="1"/>
  <c r="I383" i="1"/>
  <c r="I196" i="1"/>
  <c r="I905" i="1"/>
  <c r="I906" i="1"/>
  <c r="I907" i="1"/>
  <c r="I481" i="1"/>
  <c r="I909" i="1"/>
  <c r="I910" i="1"/>
  <c r="I75" i="1"/>
  <c r="I912" i="1"/>
  <c r="I714" i="1"/>
  <c r="I914" i="1"/>
  <c r="I915" i="1"/>
  <c r="I916" i="1"/>
  <c r="I823" i="1"/>
  <c r="I918" i="1"/>
  <c r="I919" i="1"/>
  <c r="I920" i="1"/>
  <c r="I921" i="1"/>
  <c r="I611" i="1"/>
  <c r="I923" i="1"/>
  <c r="I873" i="1"/>
  <c r="I925" i="1"/>
  <c r="I881" i="1"/>
  <c r="I57" i="1"/>
  <c r="I928" i="1"/>
  <c r="I929" i="1"/>
  <c r="I930" i="1"/>
  <c r="I466" i="1"/>
  <c r="I88" i="1"/>
  <c r="I933" i="1"/>
  <c r="I934" i="1"/>
  <c r="I935" i="1"/>
  <c r="I162" i="1"/>
  <c r="I275" i="1"/>
  <c r="I938" i="1"/>
  <c r="I939" i="1"/>
  <c r="I143" i="1"/>
  <c r="I941" i="1"/>
  <c r="I942" i="1"/>
  <c r="I943" i="1"/>
  <c r="I944" i="1"/>
  <c r="I945" i="1"/>
  <c r="I946" i="1"/>
  <c r="I947" i="1"/>
  <c r="I948" i="1"/>
  <c r="I949" i="1"/>
  <c r="I950" i="1"/>
  <c r="I522" i="1"/>
  <c r="I952" i="1"/>
  <c r="I805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366" i="1"/>
  <c r="I967" i="1"/>
  <c r="I561" i="1"/>
  <c r="I969" i="1"/>
  <c r="I970" i="1"/>
  <c r="I126" i="1"/>
  <c r="I972" i="1"/>
  <c r="I973" i="1"/>
  <c r="I974" i="1"/>
  <c r="I975" i="1"/>
  <c r="I976" i="1"/>
  <c r="I289" i="1"/>
  <c r="I978" i="1"/>
  <c r="I979" i="1"/>
  <c r="I122" i="1"/>
  <c r="I753" i="1"/>
  <c r="I982" i="1"/>
  <c r="I657" i="1"/>
  <c r="I984" i="1"/>
  <c r="I890" i="1"/>
  <c r="I699" i="1"/>
  <c r="I987" i="1"/>
  <c r="I988" i="1"/>
  <c r="I715" i="1"/>
  <c r="I990" i="1"/>
  <c r="I549" i="1"/>
  <c r="I992" i="1"/>
  <c r="I993" i="1"/>
  <c r="I277" i="1"/>
  <c r="I995" i="1"/>
  <c r="I996" i="1"/>
  <c r="I849" i="1"/>
  <c r="I998" i="1"/>
  <c r="I999" i="1"/>
  <c r="I1000" i="1"/>
  <c r="I1001" i="1"/>
  <c r="I2" i="1"/>
  <c r="F3" i="1"/>
  <c r="F4" i="1"/>
  <c r="F5" i="1"/>
  <c r="F6" i="1"/>
  <c r="F7" i="1"/>
  <c r="F8" i="1"/>
  <c r="F550" i="1"/>
  <c r="F10" i="1"/>
  <c r="F11" i="1"/>
  <c r="F12" i="1"/>
  <c r="F13" i="1"/>
  <c r="F14" i="1"/>
  <c r="F149" i="1"/>
  <c r="F16" i="1"/>
  <c r="F17" i="1"/>
  <c r="F18" i="1"/>
  <c r="F19" i="1"/>
  <c r="F20" i="1"/>
  <c r="F21" i="1"/>
  <c r="F22" i="1"/>
  <c r="F23" i="1"/>
  <c r="F739" i="1"/>
  <c r="F303" i="1"/>
  <c r="F26" i="1"/>
  <c r="F27" i="1"/>
  <c r="F28" i="1"/>
  <c r="F29" i="1"/>
  <c r="F30" i="1"/>
  <c r="F812" i="1"/>
  <c r="F251" i="1"/>
  <c r="F548" i="1"/>
  <c r="F34" i="1"/>
  <c r="F35" i="1"/>
  <c r="F400" i="1"/>
  <c r="F843" i="1"/>
  <c r="F38" i="1"/>
  <c r="F166" i="1"/>
  <c r="F40" i="1"/>
  <c r="F41" i="1"/>
  <c r="F42" i="1"/>
  <c r="F43" i="1"/>
  <c r="F44" i="1"/>
  <c r="F45" i="1"/>
  <c r="F150" i="1"/>
  <c r="F47" i="1"/>
  <c r="F48" i="1"/>
  <c r="F49" i="1"/>
  <c r="F904" i="1"/>
  <c r="F654" i="1"/>
  <c r="F52" i="1"/>
  <c r="F53" i="1"/>
  <c r="F54" i="1"/>
  <c r="F55" i="1"/>
  <c r="F56" i="1"/>
  <c r="F260" i="1"/>
  <c r="F386" i="1"/>
  <c r="F510" i="1"/>
  <c r="F534" i="1"/>
  <c r="F245" i="1"/>
  <c r="F62" i="1"/>
  <c r="F63" i="1"/>
  <c r="F604" i="1"/>
  <c r="F65" i="1"/>
  <c r="F66" i="1"/>
  <c r="F67" i="1"/>
  <c r="F68" i="1"/>
  <c r="F69" i="1"/>
  <c r="F565" i="1"/>
  <c r="F71" i="1"/>
  <c r="F72" i="1"/>
  <c r="F60" i="1"/>
  <c r="F46" i="1"/>
  <c r="F103" i="1"/>
  <c r="F82" i="1"/>
  <c r="F413" i="1"/>
  <c r="F78" i="1"/>
  <c r="F79" i="1"/>
  <c r="F671" i="1"/>
  <c r="F81" i="1"/>
  <c r="F240" i="1"/>
  <c r="F709" i="1"/>
  <c r="F439" i="1"/>
  <c r="F85" i="1"/>
  <c r="F86" i="1"/>
  <c r="F87" i="1"/>
  <c r="F521" i="1"/>
  <c r="F89" i="1"/>
  <c r="F199" i="1"/>
  <c r="F91" i="1"/>
  <c r="F92" i="1"/>
  <c r="F93" i="1"/>
  <c r="F94" i="1"/>
  <c r="F95" i="1"/>
  <c r="F441" i="1"/>
  <c r="F15" i="1"/>
  <c r="F98" i="1"/>
  <c r="F205" i="1"/>
  <c r="F100" i="1"/>
  <c r="F101" i="1"/>
  <c r="F102" i="1"/>
  <c r="F387" i="1"/>
  <c r="F677" i="1"/>
  <c r="F105" i="1"/>
  <c r="F840" i="1"/>
  <c r="F107" i="1"/>
  <c r="F335" i="1"/>
  <c r="F90" i="1"/>
  <c r="F110" i="1"/>
  <c r="F111" i="1"/>
  <c r="F112" i="1"/>
  <c r="F113" i="1"/>
  <c r="F114" i="1"/>
  <c r="F267" i="1"/>
  <c r="F231" i="1"/>
  <c r="F117" i="1"/>
  <c r="F118" i="1"/>
  <c r="F119" i="1"/>
  <c r="F120" i="1"/>
  <c r="F121" i="1"/>
  <c r="F820" i="1"/>
  <c r="F123" i="1"/>
  <c r="F124" i="1"/>
  <c r="F125" i="1"/>
  <c r="F127" i="1"/>
  <c r="F442" i="1"/>
  <c r="F128" i="1"/>
  <c r="F129" i="1"/>
  <c r="F130" i="1"/>
  <c r="F131" i="1"/>
  <c r="F132" i="1"/>
  <c r="F133" i="1"/>
  <c r="F109" i="1"/>
  <c r="F135" i="1"/>
  <c r="F136" i="1"/>
  <c r="F137" i="1"/>
  <c r="F138" i="1"/>
  <c r="F139" i="1"/>
  <c r="F140" i="1"/>
  <c r="F141" i="1"/>
  <c r="F469" i="1"/>
  <c r="F763" i="1"/>
  <c r="F144" i="1"/>
  <c r="F145" i="1"/>
  <c r="F287" i="1"/>
  <c r="F147" i="1"/>
  <c r="F148" i="1"/>
  <c r="F505" i="1"/>
  <c r="F167" i="1"/>
  <c r="F151" i="1"/>
  <c r="F152" i="1"/>
  <c r="F153" i="1"/>
  <c r="F980" i="1"/>
  <c r="F155" i="1"/>
  <c r="F156" i="1"/>
  <c r="F157" i="1"/>
  <c r="F158" i="1"/>
  <c r="F159" i="1"/>
  <c r="F25" i="1"/>
  <c r="F822" i="1"/>
  <c r="F395" i="1"/>
  <c r="F163" i="1"/>
  <c r="F372" i="1"/>
  <c r="F576" i="1"/>
  <c r="F803" i="1"/>
  <c r="F922" i="1"/>
  <c r="F168" i="1"/>
  <c r="F169" i="1"/>
  <c r="F170" i="1"/>
  <c r="F171" i="1"/>
  <c r="F172" i="1"/>
  <c r="F173" i="1"/>
  <c r="F174" i="1"/>
  <c r="F175" i="1"/>
  <c r="F36" i="1"/>
  <c r="F177" i="1"/>
  <c r="F178" i="1"/>
  <c r="F179" i="1"/>
  <c r="F180" i="1"/>
  <c r="F181" i="1"/>
  <c r="F182" i="1"/>
  <c r="F183" i="1"/>
  <c r="F977" i="1"/>
  <c r="F185" i="1"/>
  <c r="F685" i="1"/>
  <c r="F187" i="1"/>
  <c r="F188" i="1"/>
  <c r="F189" i="1"/>
  <c r="F190" i="1"/>
  <c r="F191" i="1"/>
  <c r="F192" i="1"/>
  <c r="F193" i="1"/>
  <c r="F194" i="1"/>
  <c r="F195" i="1"/>
  <c r="F232" i="1"/>
  <c r="F725" i="1"/>
  <c r="F198" i="1"/>
  <c r="F844" i="1"/>
  <c r="F200" i="1"/>
  <c r="F201" i="1"/>
  <c r="F202" i="1"/>
  <c r="F203" i="1"/>
  <c r="F204" i="1"/>
  <c r="F983" i="1"/>
  <c r="F206" i="1"/>
  <c r="F70" i="1"/>
  <c r="F208" i="1"/>
  <c r="F32" i="1"/>
  <c r="F856" i="1"/>
  <c r="F211" i="1"/>
  <c r="F212" i="1"/>
  <c r="F213" i="1"/>
  <c r="F40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746" i="1"/>
  <c r="F913" i="1"/>
  <c r="F926" i="1"/>
  <c r="F154" i="1"/>
  <c r="F233" i="1"/>
  <c r="F115" i="1"/>
  <c r="F235" i="1"/>
  <c r="F349" i="1"/>
  <c r="F237" i="1"/>
  <c r="F238" i="1"/>
  <c r="F239" i="1"/>
  <c r="F146" i="1"/>
  <c r="F241" i="1"/>
  <c r="F242" i="1"/>
  <c r="F243" i="1"/>
  <c r="F607" i="1"/>
  <c r="F560" i="1"/>
  <c r="F246" i="1"/>
  <c r="F247" i="1"/>
  <c r="F248" i="1"/>
  <c r="F827" i="1"/>
  <c r="F250" i="1"/>
  <c r="F994" i="1"/>
  <c r="F252" i="1"/>
  <c r="F253" i="1"/>
  <c r="F254" i="1"/>
  <c r="F255" i="1"/>
  <c r="F104" i="1"/>
  <c r="F257" i="1"/>
  <c r="F258" i="1"/>
  <c r="F259" i="1"/>
  <c r="F471" i="1"/>
  <c r="F261" i="1"/>
  <c r="F262" i="1"/>
  <c r="F263" i="1"/>
  <c r="F264" i="1"/>
  <c r="F265" i="1"/>
  <c r="F266" i="1"/>
  <c r="F96" i="1"/>
  <c r="F268" i="1"/>
  <c r="F269" i="1"/>
  <c r="F270" i="1"/>
  <c r="F99" i="1"/>
  <c r="F272" i="1"/>
  <c r="F273" i="1"/>
  <c r="F834" i="1"/>
  <c r="F625" i="1"/>
  <c r="F276" i="1"/>
  <c r="F209" i="1"/>
  <c r="F278" i="1"/>
  <c r="F279" i="1"/>
  <c r="F280" i="1"/>
  <c r="F732" i="1"/>
  <c r="F706" i="1"/>
  <c r="F283" i="1"/>
  <c r="F281" i="1"/>
  <c r="F285" i="1"/>
  <c r="F286" i="1"/>
  <c r="F610" i="1"/>
  <c r="F288" i="1"/>
  <c r="F438" i="1"/>
  <c r="F290" i="1"/>
  <c r="F681" i="1"/>
  <c r="F292" i="1"/>
  <c r="F293" i="1"/>
  <c r="F294" i="1"/>
  <c r="F295" i="1"/>
  <c r="F453" i="1"/>
  <c r="F297" i="1"/>
  <c r="F298" i="1"/>
  <c r="F299" i="1"/>
  <c r="F59" i="1"/>
  <c r="F301" i="1"/>
  <c r="F302" i="1"/>
  <c r="F643" i="1"/>
  <c r="F304" i="1"/>
  <c r="F305" i="1"/>
  <c r="F306" i="1"/>
  <c r="F83" i="1"/>
  <c r="F308" i="1"/>
  <c r="F309" i="1"/>
  <c r="F310" i="1"/>
  <c r="F311" i="1"/>
  <c r="F312" i="1"/>
  <c r="F313" i="1"/>
  <c r="F314" i="1"/>
  <c r="F315" i="1"/>
  <c r="F282" i="1"/>
  <c r="F317" i="1"/>
  <c r="F318" i="1"/>
  <c r="F319" i="1"/>
  <c r="F320" i="1"/>
  <c r="F321" i="1"/>
  <c r="F322" i="1"/>
  <c r="F323" i="1"/>
  <c r="F324" i="1"/>
  <c r="F325" i="1"/>
  <c r="F655" i="1"/>
  <c r="F327" i="1"/>
  <c r="F328" i="1"/>
  <c r="F329" i="1"/>
  <c r="F911" i="1"/>
  <c r="F331" i="1"/>
  <c r="F799" i="1"/>
  <c r="F333" i="1"/>
  <c r="F334" i="1"/>
  <c r="F608" i="1"/>
  <c r="F776" i="1"/>
  <c r="F874" i="1"/>
  <c r="F338" i="1"/>
  <c r="F774" i="1"/>
  <c r="F340" i="1"/>
  <c r="F341" i="1"/>
  <c r="F342" i="1"/>
  <c r="F343" i="1"/>
  <c r="F344" i="1"/>
  <c r="F345" i="1"/>
  <c r="F346" i="1"/>
  <c r="F347" i="1"/>
  <c r="F348" i="1"/>
  <c r="F480" i="1"/>
  <c r="F350" i="1"/>
  <c r="F351" i="1"/>
  <c r="F352" i="1"/>
  <c r="F848" i="1"/>
  <c r="F354" i="1"/>
  <c r="F817" i="1"/>
  <c r="F356" i="1"/>
  <c r="F357" i="1"/>
  <c r="F358" i="1"/>
  <c r="F31" i="1"/>
  <c r="F360" i="1"/>
  <c r="F361" i="1"/>
  <c r="F362" i="1"/>
  <c r="F106" i="1"/>
  <c r="F364" i="1"/>
  <c r="F365" i="1"/>
  <c r="F472" i="1"/>
  <c r="F197" i="1"/>
  <c r="F368" i="1"/>
  <c r="F369" i="1"/>
  <c r="F370" i="1"/>
  <c r="F371" i="1"/>
  <c r="F989" i="1"/>
  <c r="F373" i="1"/>
  <c r="F410" i="1"/>
  <c r="F862" i="1"/>
  <c r="F376" i="1"/>
  <c r="F377" i="1"/>
  <c r="F378" i="1"/>
  <c r="F379" i="1"/>
  <c r="F380" i="1"/>
  <c r="F381" i="1"/>
  <c r="F382" i="1"/>
  <c r="F359" i="1"/>
  <c r="F384" i="1"/>
  <c r="F475" i="1"/>
  <c r="F985" i="1"/>
  <c r="F782" i="1"/>
  <c r="F388" i="1"/>
  <c r="F389" i="1"/>
  <c r="F390" i="1"/>
  <c r="F391" i="1"/>
  <c r="F392" i="1"/>
  <c r="F393" i="1"/>
  <c r="F394" i="1"/>
  <c r="F953" i="1"/>
  <c r="F396" i="1"/>
  <c r="F397" i="1"/>
  <c r="F806" i="1"/>
  <c r="F399" i="1"/>
  <c r="F229" i="1"/>
  <c r="F401" i="1"/>
  <c r="F402" i="1"/>
  <c r="F644" i="1"/>
  <c r="F404" i="1"/>
  <c r="F405" i="1"/>
  <c r="F869" i="1"/>
  <c r="F407" i="1"/>
  <c r="F408" i="1"/>
  <c r="F724" i="1"/>
  <c r="F355" i="1"/>
  <c r="F411" i="1"/>
  <c r="F412" i="1"/>
  <c r="F77" i="1"/>
  <c r="F414" i="1"/>
  <c r="F415" i="1"/>
  <c r="F416" i="1"/>
  <c r="F417" i="1"/>
  <c r="F418" i="1"/>
  <c r="F419" i="1"/>
  <c r="F420" i="1"/>
  <c r="F421" i="1"/>
  <c r="F134" i="1"/>
  <c r="F423" i="1"/>
  <c r="F424" i="1"/>
  <c r="F425" i="1"/>
  <c r="F426" i="1"/>
  <c r="F116" i="1"/>
  <c r="F428" i="1"/>
  <c r="F429" i="1"/>
  <c r="F430" i="1"/>
  <c r="F431" i="1"/>
  <c r="F432" i="1"/>
  <c r="F142" i="1"/>
  <c r="F434" i="1"/>
  <c r="F435" i="1"/>
  <c r="F436" i="1"/>
  <c r="F437" i="1"/>
  <c r="F605" i="1"/>
  <c r="F489" i="1"/>
  <c r="F440" i="1"/>
  <c r="F882" i="1"/>
  <c r="F968" i="1"/>
  <c r="F443" i="1"/>
  <c r="F316" i="1"/>
  <c r="F445" i="1"/>
  <c r="F446" i="1"/>
  <c r="F447" i="1"/>
  <c r="F448" i="1"/>
  <c r="F449" i="1"/>
  <c r="F450" i="1"/>
  <c r="F97" i="1"/>
  <c r="F452" i="1"/>
  <c r="F991" i="1"/>
  <c r="F454" i="1"/>
  <c r="F455" i="1"/>
  <c r="F456" i="1"/>
  <c r="F457" i="1"/>
  <c r="F809" i="1"/>
  <c r="F459" i="1"/>
  <c r="F460" i="1"/>
  <c r="F461" i="1"/>
  <c r="F462" i="1"/>
  <c r="F463" i="1"/>
  <c r="F464" i="1"/>
  <c r="F465" i="1"/>
  <c r="F908" i="1"/>
  <c r="F73" i="1"/>
  <c r="F468" i="1"/>
  <c r="F296" i="1"/>
  <c r="F470" i="1"/>
  <c r="F375" i="1"/>
  <c r="F697" i="1"/>
  <c r="F473" i="1"/>
  <c r="F474" i="1"/>
  <c r="F164" i="1"/>
  <c r="F476" i="1"/>
  <c r="F477" i="1"/>
  <c r="F478" i="1"/>
  <c r="F479" i="1"/>
  <c r="F932" i="1"/>
  <c r="F427" i="1"/>
  <c r="F482" i="1"/>
  <c r="F483" i="1"/>
  <c r="F484" i="1"/>
  <c r="F485" i="1"/>
  <c r="F486" i="1"/>
  <c r="F487" i="1"/>
  <c r="F488" i="1"/>
  <c r="F892" i="1"/>
  <c r="F207" i="1"/>
  <c r="F491" i="1"/>
  <c r="F326" i="1"/>
  <c r="F493" i="1"/>
  <c r="F494" i="1"/>
  <c r="F50" i="1"/>
  <c r="F496" i="1"/>
  <c r="F497" i="1"/>
  <c r="F498" i="1"/>
  <c r="F499" i="1"/>
  <c r="F500" i="1"/>
  <c r="F501" i="1"/>
  <c r="F502" i="1"/>
  <c r="F503" i="1"/>
  <c r="F504" i="1"/>
  <c r="F712" i="1"/>
  <c r="F506" i="1"/>
  <c r="F507" i="1"/>
  <c r="F924" i="1"/>
  <c r="F509" i="1"/>
  <c r="F981" i="1"/>
  <c r="F511" i="1"/>
  <c r="F271" i="1"/>
  <c r="F513" i="1"/>
  <c r="F514" i="1"/>
  <c r="F515" i="1"/>
  <c r="F516" i="1"/>
  <c r="F517" i="1"/>
  <c r="F518" i="1"/>
  <c r="F61" i="1"/>
  <c r="F520" i="1"/>
  <c r="F819" i="1"/>
  <c r="F24" i="1"/>
  <c r="F689" i="1"/>
  <c r="F524" i="1"/>
  <c r="F525" i="1"/>
  <c r="F526" i="1"/>
  <c r="F527" i="1"/>
  <c r="F336" i="1"/>
  <c r="F529" i="1"/>
  <c r="F530" i="1"/>
  <c r="F531" i="1"/>
  <c r="F532" i="1"/>
  <c r="F533" i="1"/>
  <c r="F234" i="1"/>
  <c r="F535" i="1"/>
  <c r="F536" i="1"/>
  <c r="F512" i="1"/>
  <c r="F538" i="1"/>
  <c r="F758" i="1"/>
  <c r="F540" i="1"/>
  <c r="F541" i="1"/>
  <c r="F599" i="1"/>
  <c r="F543" i="1"/>
  <c r="F544" i="1"/>
  <c r="F545" i="1"/>
  <c r="F80" i="1"/>
  <c r="F547" i="1"/>
  <c r="F108" i="1"/>
  <c r="F367" i="1"/>
  <c r="F937" i="1"/>
  <c r="F551" i="1"/>
  <c r="F552" i="1"/>
  <c r="F553" i="1"/>
  <c r="F554" i="1"/>
  <c r="F555" i="1"/>
  <c r="F736" i="1"/>
  <c r="F557" i="1"/>
  <c r="F558" i="1"/>
  <c r="F542" i="1"/>
  <c r="F236" i="1"/>
  <c r="F757" i="1"/>
  <c r="F562" i="1"/>
  <c r="F563" i="1"/>
  <c r="F564" i="1"/>
  <c r="F84" i="1"/>
  <c r="F566" i="1"/>
  <c r="F567" i="1"/>
  <c r="F568" i="1"/>
  <c r="F569" i="1"/>
  <c r="F570" i="1"/>
  <c r="F571" i="1"/>
  <c r="F572" i="1"/>
  <c r="F573" i="1"/>
  <c r="F574" i="1"/>
  <c r="F575" i="1"/>
  <c r="F330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866" i="1"/>
  <c r="F600" i="1"/>
  <c r="F601" i="1"/>
  <c r="F602" i="1"/>
  <c r="F603" i="1"/>
  <c r="F786" i="1"/>
  <c r="F160" i="1"/>
  <c r="F606" i="1"/>
  <c r="F176" i="1"/>
  <c r="F385" i="1"/>
  <c r="F609" i="1"/>
  <c r="F656" i="1"/>
  <c r="F214" i="1"/>
  <c r="F612" i="1"/>
  <c r="F613" i="1"/>
  <c r="F614" i="1"/>
  <c r="F9" i="1"/>
  <c r="F737" i="1"/>
  <c r="F422" i="1"/>
  <c r="F618" i="1"/>
  <c r="F619" i="1"/>
  <c r="F620" i="1"/>
  <c r="F621" i="1"/>
  <c r="F249" i="1"/>
  <c r="F865" i="1"/>
  <c r="F624" i="1"/>
  <c r="F931" i="1"/>
  <c r="F710" i="1"/>
  <c r="F627" i="1"/>
  <c r="F628" i="1"/>
  <c r="F629" i="1"/>
  <c r="F630" i="1"/>
  <c r="F631" i="1"/>
  <c r="F632" i="1"/>
  <c r="F966" i="1"/>
  <c r="F634" i="1"/>
  <c r="F635" i="1"/>
  <c r="F636" i="1"/>
  <c r="F637" i="1"/>
  <c r="F638" i="1"/>
  <c r="F639" i="1"/>
  <c r="F640" i="1"/>
  <c r="F641" i="1"/>
  <c r="F642" i="1"/>
  <c r="F490" i="1"/>
  <c r="F256" i="1"/>
  <c r="F690" i="1"/>
  <c r="F646" i="1"/>
  <c r="F647" i="1"/>
  <c r="F648" i="1"/>
  <c r="F649" i="1"/>
  <c r="F650" i="1"/>
  <c r="F651" i="1"/>
  <c r="F652" i="1"/>
  <c r="F653" i="1"/>
  <c r="F708" i="1"/>
  <c r="F559" i="1"/>
  <c r="F940" i="1"/>
  <c r="F616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814" i="1"/>
  <c r="F775" i="1"/>
  <c r="F673" i="1"/>
  <c r="F674" i="1"/>
  <c r="F675" i="1"/>
  <c r="F676" i="1"/>
  <c r="F672" i="1"/>
  <c r="F678" i="1"/>
  <c r="F679" i="1"/>
  <c r="F680" i="1"/>
  <c r="F688" i="1"/>
  <c r="F682" i="1"/>
  <c r="F683" i="1"/>
  <c r="F684" i="1"/>
  <c r="F337" i="1"/>
  <c r="F686" i="1"/>
  <c r="F687" i="1"/>
  <c r="F284" i="1"/>
  <c r="F617" i="1"/>
  <c r="F433" i="1"/>
  <c r="F691" i="1"/>
  <c r="F692" i="1"/>
  <c r="F693" i="1"/>
  <c r="F694" i="1"/>
  <c r="F695" i="1"/>
  <c r="F696" i="1"/>
  <c r="F492" i="1"/>
  <c r="F698" i="1"/>
  <c r="F997" i="1"/>
  <c r="F700" i="1"/>
  <c r="F701" i="1"/>
  <c r="F702" i="1"/>
  <c r="F703" i="1"/>
  <c r="F704" i="1"/>
  <c r="F705" i="1"/>
  <c r="F210" i="1"/>
  <c r="F707" i="1"/>
  <c r="F788" i="1"/>
  <c r="F409" i="1"/>
  <c r="F291" i="1"/>
  <c r="F711" i="1"/>
  <c r="F230" i="1"/>
  <c r="F713" i="1"/>
  <c r="F519" i="1"/>
  <c r="F161" i="1"/>
  <c r="F716" i="1"/>
  <c r="F717" i="1"/>
  <c r="F718" i="1"/>
  <c r="F719" i="1"/>
  <c r="F720" i="1"/>
  <c r="F721" i="1"/>
  <c r="F722" i="1"/>
  <c r="F723" i="1"/>
  <c r="F951" i="1"/>
  <c r="F332" i="1"/>
  <c r="F726" i="1"/>
  <c r="F727" i="1"/>
  <c r="F728" i="1"/>
  <c r="F451" i="1"/>
  <c r="F730" i="1"/>
  <c r="F731" i="1"/>
  <c r="F767" i="1"/>
  <c r="F733" i="1"/>
  <c r="F734" i="1"/>
  <c r="F735" i="1"/>
  <c r="F729" i="1"/>
  <c r="F847" i="1"/>
  <c r="F738" i="1"/>
  <c r="F444" i="1"/>
  <c r="F740" i="1"/>
  <c r="F741" i="1"/>
  <c r="F742" i="1"/>
  <c r="F743" i="1"/>
  <c r="F744" i="1"/>
  <c r="F745" i="1"/>
  <c r="F300" i="1"/>
  <c r="F747" i="1"/>
  <c r="F748" i="1"/>
  <c r="F749" i="1"/>
  <c r="F750" i="1"/>
  <c r="F751" i="1"/>
  <c r="F752" i="1"/>
  <c r="F622" i="1"/>
  <c r="F754" i="1"/>
  <c r="F755" i="1"/>
  <c r="F756" i="1"/>
  <c r="F626" i="1"/>
  <c r="F339" i="1"/>
  <c r="F759" i="1"/>
  <c r="F760" i="1"/>
  <c r="F761" i="1"/>
  <c r="F762" i="1"/>
  <c r="F403" i="1"/>
  <c r="F764" i="1"/>
  <c r="F765" i="1"/>
  <c r="F766" i="1"/>
  <c r="F495" i="1"/>
  <c r="F768" i="1"/>
  <c r="F769" i="1"/>
  <c r="F770" i="1"/>
  <c r="F771" i="1"/>
  <c r="F772" i="1"/>
  <c r="F773" i="1"/>
  <c r="F986" i="1"/>
  <c r="F895" i="1"/>
  <c r="F64" i="1"/>
  <c r="F777" i="1"/>
  <c r="F778" i="1"/>
  <c r="F779" i="1"/>
  <c r="F780" i="1"/>
  <c r="F781" i="1"/>
  <c r="F398" i="1"/>
  <c r="F783" i="1"/>
  <c r="F784" i="1"/>
  <c r="F785" i="1"/>
  <c r="F971" i="1"/>
  <c r="F244" i="1"/>
  <c r="F523" i="1"/>
  <c r="F789" i="1"/>
  <c r="F790" i="1"/>
  <c r="F791" i="1"/>
  <c r="F792" i="1"/>
  <c r="F793" i="1"/>
  <c r="F794" i="1"/>
  <c r="F795" i="1"/>
  <c r="F184" i="1"/>
  <c r="F797" i="1"/>
  <c r="F798" i="1"/>
  <c r="F467" i="1"/>
  <c r="F800" i="1"/>
  <c r="F801" i="1"/>
  <c r="F802" i="1"/>
  <c r="F165" i="1"/>
  <c r="F307" i="1"/>
  <c r="F556" i="1"/>
  <c r="F539" i="1"/>
  <c r="F807" i="1"/>
  <c r="F808" i="1"/>
  <c r="F33" i="1"/>
  <c r="F810" i="1"/>
  <c r="F811" i="1"/>
  <c r="F546" i="1"/>
  <c r="F813" i="1"/>
  <c r="F936" i="1"/>
  <c r="F815" i="1"/>
  <c r="F816" i="1"/>
  <c r="F458" i="1"/>
  <c r="F818" i="1"/>
  <c r="F917" i="1"/>
  <c r="F58" i="1"/>
  <c r="F821" i="1"/>
  <c r="F623" i="1"/>
  <c r="F528" i="1"/>
  <c r="F824" i="1"/>
  <c r="F825" i="1"/>
  <c r="F826" i="1"/>
  <c r="F374" i="1"/>
  <c r="F828" i="1"/>
  <c r="F829" i="1"/>
  <c r="F830" i="1"/>
  <c r="F831" i="1"/>
  <c r="F832" i="1"/>
  <c r="F833" i="1"/>
  <c r="F787" i="1"/>
  <c r="F835" i="1"/>
  <c r="F836" i="1"/>
  <c r="F837" i="1"/>
  <c r="F838" i="1"/>
  <c r="F839" i="1"/>
  <c r="F615" i="1"/>
  <c r="F841" i="1"/>
  <c r="F842" i="1"/>
  <c r="F363" i="1"/>
  <c r="F274" i="1"/>
  <c r="F845" i="1"/>
  <c r="F846" i="1"/>
  <c r="F796" i="1"/>
  <c r="F37" i="1"/>
  <c r="F186" i="1"/>
  <c r="F850" i="1"/>
  <c r="F851" i="1"/>
  <c r="F852" i="1"/>
  <c r="F853" i="1"/>
  <c r="F854" i="1"/>
  <c r="F855" i="1"/>
  <c r="F927" i="1"/>
  <c r="F857" i="1"/>
  <c r="F858" i="1"/>
  <c r="F859" i="1"/>
  <c r="F860" i="1"/>
  <c r="F861" i="1"/>
  <c r="F51" i="1"/>
  <c r="F863" i="1"/>
  <c r="F864" i="1"/>
  <c r="F537" i="1"/>
  <c r="F353" i="1"/>
  <c r="F867" i="1"/>
  <c r="F868" i="1"/>
  <c r="F645" i="1"/>
  <c r="F870" i="1"/>
  <c r="F871" i="1"/>
  <c r="F872" i="1"/>
  <c r="F884" i="1"/>
  <c r="F76" i="1"/>
  <c r="F875" i="1"/>
  <c r="F876" i="1"/>
  <c r="F877" i="1"/>
  <c r="F878" i="1"/>
  <c r="F879" i="1"/>
  <c r="F880" i="1"/>
  <c r="F39" i="1"/>
  <c r="F903" i="1"/>
  <c r="F883" i="1"/>
  <c r="F74" i="1"/>
  <c r="F885" i="1"/>
  <c r="F886" i="1"/>
  <c r="F887" i="1"/>
  <c r="F888" i="1"/>
  <c r="F889" i="1"/>
  <c r="F633" i="1"/>
  <c r="F891" i="1"/>
  <c r="F804" i="1"/>
  <c r="F893" i="1"/>
  <c r="F894" i="1"/>
  <c r="F508" i="1"/>
  <c r="F896" i="1"/>
  <c r="F897" i="1"/>
  <c r="F898" i="1"/>
  <c r="F899" i="1"/>
  <c r="F900" i="1"/>
  <c r="F901" i="1"/>
  <c r="F902" i="1"/>
  <c r="F383" i="1"/>
  <c r="F196" i="1"/>
  <c r="F905" i="1"/>
  <c r="F906" i="1"/>
  <c r="F907" i="1"/>
  <c r="F481" i="1"/>
  <c r="F909" i="1"/>
  <c r="F910" i="1"/>
  <c r="F75" i="1"/>
  <c r="F912" i="1"/>
  <c r="F714" i="1"/>
  <c r="F914" i="1"/>
  <c r="F915" i="1"/>
  <c r="F916" i="1"/>
  <c r="F823" i="1"/>
  <c r="F918" i="1"/>
  <c r="F919" i="1"/>
  <c r="F920" i="1"/>
  <c r="F921" i="1"/>
  <c r="F611" i="1"/>
  <c r="F923" i="1"/>
  <c r="F873" i="1"/>
  <c r="F925" i="1"/>
  <c r="F881" i="1"/>
  <c r="F57" i="1"/>
  <c r="F928" i="1"/>
  <c r="F929" i="1"/>
  <c r="F930" i="1"/>
  <c r="F466" i="1"/>
  <c r="F88" i="1"/>
  <c r="F933" i="1"/>
  <c r="F934" i="1"/>
  <c r="F935" i="1"/>
  <c r="F162" i="1"/>
  <c r="F275" i="1"/>
  <c r="F938" i="1"/>
  <c r="F939" i="1"/>
  <c r="F143" i="1"/>
  <c r="F941" i="1"/>
  <c r="F942" i="1"/>
  <c r="F943" i="1"/>
  <c r="F944" i="1"/>
  <c r="F945" i="1"/>
  <c r="F946" i="1"/>
  <c r="F947" i="1"/>
  <c r="F948" i="1"/>
  <c r="F949" i="1"/>
  <c r="F950" i="1"/>
  <c r="F522" i="1"/>
  <c r="F952" i="1"/>
  <c r="F805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366" i="1"/>
  <c r="F967" i="1"/>
  <c r="F561" i="1"/>
  <c r="F969" i="1"/>
  <c r="F970" i="1"/>
  <c r="F126" i="1"/>
  <c r="F972" i="1"/>
  <c r="F973" i="1"/>
  <c r="F974" i="1"/>
  <c r="F975" i="1"/>
  <c r="F976" i="1"/>
  <c r="F289" i="1"/>
  <c r="F978" i="1"/>
  <c r="F979" i="1"/>
  <c r="F122" i="1"/>
  <c r="F753" i="1"/>
  <c r="F982" i="1"/>
  <c r="F657" i="1"/>
  <c r="F984" i="1"/>
  <c r="F890" i="1"/>
  <c r="F699" i="1"/>
  <c r="F987" i="1"/>
  <c r="F988" i="1"/>
  <c r="F715" i="1"/>
  <c r="F990" i="1"/>
  <c r="F549" i="1"/>
  <c r="F992" i="1"/>
  <c r="F993" i="1"/>
  <c r="F277" i="1"/>
  <c r="F995" i="1"/>
  <c r="F996" i="1"/>
  <c r="F849" i="1"/>
  <c r="F998" i="1"/>
  <c r="F999" i="1"/>
  <c r="F1000" i="1"/>
  <c r="F1001" i="1"/>
  <c r="F2" i="1"/>
  <c r="S3" i="1"/>
  <c r="S4" i="1"/>
  <c r="S5" i="1"/>
  <c r="S6" i="1"/>
  <c r="S7" i="1"/>
  <c r="S8" i="1"/>
  <c r="S550" i="1"/>
  <c r="S10" i="1"/>
  <c r="S11" i="1"/>
  <c r="S12" i="1"/>
  <c r="S13" i="1"/>
  <c r="S14" i="1"/>
  <c r="S149" i="1"/>
  <c r="S16" i="1"/>
  <c r="S17" i="1"/>
  <c r="S18" i="1"/>
  <c r="S19" i="1"/>
  <c r="S20" i="1"/>
  <c r="S21" i="1"/>
  <c r="S22" i="1"/>
  <c r="S23" i="1"/>
  <c r="S739" i="1"/>
  <c r="S303" i="1"/>
  <c r="S26" i="1"/>
  <c r="S27" i="1"/>
  <c r="S28" i="1"/>
  <c r="S29" i="1"/>
  <c r="S30" i="1"/>
  <c r="S812" i="1"/>
  <c r="S251" i="1"/>
  <c r="S548" i="1"/>
  <c r="S34" i="1"/>
  <c r="S35" i="1"/>
  <c r="S400" i="1"/>
  <c r="S843" i="1"/>
  <c r="S38" i="1"/>
  <c r="S166" i="1"/>
  <c r="S40" i="1"/>
  <c r="S41" i="1"/>
  <c r="S42" i="1"/>
  <c r="S43" i="1"/>
  <c r="S44" i="1"/>
  <c r="S45" i="1"/>
  <c r="S150" i="1"/>
  <c r="S47" i="1"/>
  <c r="S48" i="1"/>
  <c r="S49" i="1"/>
  <c r="S904" i="1"/>
  <c r="S654" i="1"/>
  <c r="S52" i="1"/>
  <c r="S53" i="1"/>
  <c r="S54" i="1"/>
  <c r="S55" i="1"/>
  <c r="S56" i="1"/>
  <c r="S260" i="1"/>
  <c r="S386" i="1"/>
  <c r="S510" i="1"/>
  <c r="S534" i="1"/>
  <c r="S245" i="1"/>
  <c r="S62" i="1"/>
  <c r="S63" i="1"/>
  <c r="S604" i="1"/>
  <c r="S65" i="1"/>
  <c r="S66" i="1"/>
  <c r="S67" i="1"/>
  <c r="S68" i="1"/>
  <c r="S69" i="1"/>
  <c r="S565" i="1"/>
  <c r="S71" i="1"/>
  <c r="S72" i="1"/>
  <c r="S60" i="1"/>
  <c r="S46" i="1"/>
  <c r="S103" i="1"/>
  <c r="S82" i="1"/>
  <c r="S413" i="1"/>
  <c r="S78" i="1"/>
  <c r="S79" i="1"/>
  <c r="S671" i="1"/>
  <c r="S81" i="1"/>
  <c r="S240" i="1"/>
  <c r="S709" i="1"/>
  <c r="S439" i="1"/>
  <c r="S85" i="1"/>
  <c r="S86" i="1"/>
  <c r="S87" i="1"/>
  <c r="S521" i="1"/>
  <c r="S89" i="1"/>
  <c r="S199" i="1"/>
  <c r="S91" i="1"/>
  <c r="S92" i="1"/>
  <c r="S93" i="1"/>
  <c r="S94" i="1"/>
  <c r="S95" i="1"/>
  <c r="S441" i="1"/>
  <c r="S15" i="1"/>
  <c r="S98" i="1"/>
  <c r="S205" i="1"/>
  <c r="S100" i="1"/>
  <c r="S101" i="1"/>
  <c r="S102" i="1"/>
  <c r="S387" i="1"/>
  <c r="S677" i="1"/>
  <c r="S105" i="1"/>
  <c r="S840" i="1"/>
  <c r="S107" i="1"/>
  <c r="S335" i="1"/>
  <c r="S90" i="1"/>
  <c r="S110" i="1"/>
  <c r="S111" i="1"/>
  <c r="S112" i="1"/>
  <c r="S113" i="1"/>
  <c r="S114" i="1"/>
  <c r="S267" i="1"/>
  <c r="S231" i="1"/>
  <c r="S117" i="1"/>
  <c r="S118" i="1"/>
  <c r="S119" i="1"/>
  <c r="S120" i="1"/>
  <c r="S121" i="1"/>
  <c r="S820" i="1"/>
  <c r="S123" i="1"/>
  <c r="S124" i="1"/>
  <c r="S125" i="1"/>
  <c r="S127" i="1"/>
  <c r="S442" i="1"/>
  <c r="S128" i="1"/>
  <c r="S129" i="1"/>
  <c r="S130" i="1"/>
  <c r="S131" i="1"/>
  <c r="S132" i="1"/>
  <c r="S133" i="1"/>
  <c r="S109" i="1"/>
  <c r="S135" i="1"/>
  <c r="S136" i="1"/>
  <c r="S137" i="1"/>
  <c r="S138" i="1"/>
  <c r="S139" i="1"/>
  <c r="S140" i="1"/>
  <c r="S141" i="1"/>
  <c r="S469" i="1"/>
  <c r="S763" i="1"/>
  <c r="S144" i="1"/>
  <c r="S145" i="1"/>
  <c r="S287" i="1"/>
  <c r="S147" i="1"/>
  <c r="S148" i="1"/>
  <c r="S505" i="1"/>
  <c r="S167" i="1"/>
  <c r="S151" i="1"/>
  <c r="S152" i="1"/>
  <c r="S153" i="1"/>
  <c r="S980" i="1"/>
  <c r="S155" i="1"/>
  <c r="S156" i="1"/>
  <c r="S157" i="1"/>
  <c r="S158" i="1"/>
  <c r="S159" i="1"/>
  <c r="S25" i="1"/>
  <c r="S822" i="1"/>
  <c r="S395" i="1"/>
  <c r="S163" i="1"/>
  <c r="S372" i="1"/>
  <c r="S576" i="1"/>
  <c r="S803" i="1"/>
  <c r="S922" i="1"/>
  <c r="S168" i="1"/>
  <c r="S169" i="1"/>
  <c r="S170" i="1"/>
  <c r="S171" i="1"/>
  <c r="S172" i="1"/>
  <c r="S173" i="1"/>
  <c r="S174" i="1"/>
  <c r="S175" i="1"/>
  <c r="S36" i="1"/>
  <c r="S177" i="1"/>
  <c r="S178" i="1"/>
  <c r="S179" i="1"/>
  <c r="S180" i="1"/>
  <c r="S181" i="1"/>
  <c r="S182" i="1"/>
  <c r="S183" i="1"/>
  <c r="S977" i="1"/>
  <c r="S185" i="1"/>
  <c r="S685" i="1"/>
  <c r="S187" i="1"/>
  <c r="S188" i="1"/>
  <c r="S189" i="1"/>
  <c r="S190" i="1"/>
  <c r="S191" i="1"/>
  <c r="S192" i="1"/>
  <c r="S193" i="1"/>
  <c r="S194" i="1"/>
  <c r="S195" i="1"/>
  <c r="S232" i="1"/>
  <c r="S725" i="1"/>
  <c r="S198" i="1"/>
  <c r="S844" i="1"/>
  <c r="S200" i="1"/>
  <c r="S201" i="1"/>
  <c r="S202" i="1"/>
  <c r="S203" i="1"/>
  <c r="S204" i="1"/>
  <c r="S983" i="1"/>
  <c r="S206" i="1"/>
  <c r="S70" i="1"/>
  <c r="S208" i="1"/>
  <c r="S32" i="1"/>
  <c r="S856" i="1"/>
  <c r="S211" i="1"/>
  <c r="S212" i="1"/>
  <c r="S213" i="1"/>
  <c r="S4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746" i="1"/>
  <c r="S913" i="1"/>
  <c r="S926" i="1"/>
  <c r="S154" i="1"/>
  <c r="S233" i="1"/>
  <c r="S115" i="1"/>
  <c r="S235" i="1"/>
  <c r="S349" i="1"/>
  <c r="S237" i="1"/>
  <c r="S238" i="1"/>
  <c r="S239" i="1"/>
  <c r="S146" i="1"/>
  <c r="S241" i="1"/>
  <c r="S242" i="1"/>
  <c r="S243" i="1"/>
  <c r="S607" i="1"/>
  <c r="S560" i="1"/>
  <c r="S246" i="1"/>
  <c r="S247" i="1"/>
  <c r="S248" i="1"/>
  <c r="S827" i="1"/>
  <c r="S250" i="1"/>
  <c r="S994" i="1"/>
  <c r="S252" i="1"/>
  <c r="S253" i="1"/>
  <c r="S254" i="1"/>
  <c r="S255" i="1"/>
  <c r="S104" i="1"/>
  <c r="S257" i="1"/>
  <c r="S258" i="1"/>
  <c r="S259" i="1"/>
  <c r="S471" i="1"/>
  <c r="S261" i="1"/>
  <c r="S262" i="1"/>
  <c r="S263" i="1"/>
  <c r="S264" i="1"/>
  <c r="S265" i="1"/>
  <c r="S266" i="1"/>
  <c r="S96" i="1"/>
  <c r="S268" i="1"/>
  <c r="S269" i="1"/>
  <c r="S270" i="1"/>
  <c r="S99" i="1"/>
  <c r="S272" i="1"/>
  <c r="S273" i="1"/>
  <c r="S834" i="1"/>
  <c r="S625" i="1"/>
  <c r="S276" i="1"/>
  <c r="S209" i="1"/>
  <c r="S278" i="1"/>
  <c r="S279" i="1"/>
  <c r="S280" i="1"/>
  <c r="S732" i="1"/>
  <c r="S706" i="1"/>
  <c r="S283" i="1"/>
  <c r="S281" i="1"/>
  <c r="S285" i="1"/>
  <c r="S286" i="1"/>
  <c r="S610" i="1"/>
  <c r="S288" i="1"/>
  <c r="S438" i="1"/>
  <c r="S290" i="1"/>
  <c r="S681" i="1"/>
  <c r="S292" i="1"/>
  <c r="S293" i="1"/>
  <c r="S294" i="1"/>
  <c r="S295" i="1"/>
  <c r="S453" i="1"/>
  <c r="S297" i="1"/>
  <c r="S298" i="1"/>
  <c r="S299" i="1"/>
  <c r="S59" i="1"/>
  <c r="S301" i="1"/>
  <c r="S302" i="1"/>
  <c r="S643" i="1"/>
  <c r="S304" i="1"/>
  <c r="S305" i="1"/>
  <c r="S306" i="1"/>
  <c r="S83" i="1"/>
  <c r="S308" i="1"/>
  <c r="S309" i="1"/>
  <c r="S310" i="1"/>
  <c r="S311" i="1"/>
  <c r="S312" i="1"/>
  <c r="S313" i="1"/>
  <c r="S314" i="1"/>
  <c r="S315" i="1"/>
  <c r="S282" i="1"/>
  <c r="S317" i="1"/>
  <c r="S318" i="1"/>
  <c r="S319" i="1"/>
  <c r="S320" i="1"/>
  <c r="S321" i="1"/>
  <c r="S322" i="1"/>
  <c r="S323" i="1"/>
  <c r="S324" i="1"/>
  <c r="S325" i="1"/>
  <c r="S655" i="1"/>
  <c r="S327" i="1"/>
  <c r="S328" i="1"/>
  <c r="S329" i="1"/>
  <c r="S911" i="1"/>
  <c r="S331" i="1"/>
  <c r="S799" i="1"/>
  <c r="S333" i="1"/>
  <c r="S334" i="1"/>
  <c r="S608" i="1"/>
  <c r="S776" i="1"/>
  <c r="S874" i="1"/>
  <c r="S338" i="1"/>
  <c r="S774" i="1"/>
  <c r="S340" i="1"/>
  <c r="S341" i="1"/>
  <c r="S342" i="1"/>
  <c r="S343" i="1"/>
  <c r="S344" i="1"/>
  <c r="S345" i="1"/>
  <c r="S346" i="1"/>
  <c r="S347" i="1"/>
  <c r="S348" i="1"/>
  <c r="S480" i="1"/>
  <c r="S350" i="1"/>
  <c r="S351" i="1"/>
  <c r="S352" i="1"/>
  <c r="S848" i="1"/>
  <c r="S354" i="1"/>
  <c r="S817" i="1"/>
  <c r="S356" i="1"/>
  <c r="S357" i="1"/>
  <c r="S358" i="1"/>
  <c r="S31" i="1"/>
  <c r="S360" i="1"/>
  <c r="S361" i="1"/>
  <c r="S362" i="1"/>
  <c r="S106" i="1"/>
  <c r="S364" i="1"/>
  <c r="S365" i="1"/>
  <c r="S472" i="1"/>
  <c r="S197" i="1"/>
  <c r="S368" i="1"/>
  <c r="S369" i="1"/>
  <c r="S370" i="1"/>
  <c r="S371" i="1"/>
  <c r="S989" i="1"/>
  <c r="S373" i="1"/>
  <c r="S410" i="1"/>
  <c r="S862" i="1"/>
  <c r="S376" i="1"/>
  <c r="S377" i="1"/>
  <c r="S378" i="1"/>
  <c r="S379" i="1"/>
  <c r="S380" i="1"/>
  <c r="S381" i="1"/>
  <c r="S382" i="1"/>
  <c r="S359" i="1"/>
  <c r="S384" i="1"/>
  <c r="S475" i="1"/>
  <c r="S985" i="1"/>
  <c r="S782" i="1"/>
  <c r="S388" i="1"/>
  <c r="S389" i="1"/>
  <c r="S390" i="1"/>
  <c r="S391" i="1"/>
  <c r="S392" i="1"/>
  <c r="S393" i="1"/>
  <c r="S394" i="1"/>
  <c r="S953" i="1"/>
  <c r="S396" i="1"/>
  <c r="S397" i="1"/>
  <c r="S806" i="1"/>
  <c r="S399" i="1"/>
  <c r="S229" i="1"/>
  <c r="S401" i="1"/>
  <c r="S402" i="1"/>
  <c r="S644" i="1"/>
  <c r="S404" i="1"/>
  <c r="S405" i="1"/>
  <c r="S869" i="1"/>
  <c r="S407" i="1"/>
  <c r="S408" i="1"/>
  <c r="S724" i="1"/>
  <c r="S355" i="1"/>
  <c r="S411" i="1"/>
  <c r="S412" i="1"/>
  <c r="S77" i="1"/>
  <c r="S414" i="1"/>
  <c r="S415" i="1"/>
  <c r="S416" i="1"/>
  <c r="S417" i="1"/>
  <c r="S418" i="1"/>
  <c r="S419" i="1"/>
  <c r="S420" i="1"/>
  <c r="S421" i="1"/>
  <c r="S134" i="1"/>
  <c r="S423" i="1"/>
  <c r="S424" i="1"/>
  <c r="S425" i="1"/>
  <c r="S426" i="1"/>
  <c r="S116" i="1"/>
  <c r="S428" i="1"/>
  <c r="S429" i="1"/>
  <c r="S430" i="1"/>
  <c r="S431" i="1"/>
  <c r="S432" i="1"/>
  <c r="S142" i="1"/>
  <c r="S434" i="1"/>
  <c r="S435" i="1"/>
  <c r="S436" i="1"/>
  <c r="S437" i="1"/>
  <c r="S605" i="1"/>
  <c r="S489" i="1"/>
  <c r="S440" i="1"/>
  <c r="S882" i="1"/>
  <c r="S968" i="1"/>
  <c r="S443" i="1"/>
  <c r="S316" i="1"/>
  <c r="S445" i="1"/>
  <c r="S446" i="1"/>
  <c r="S447" i="1"/>
  <c r="S448" i="1"/>
  <c r="S449" i="1"/>
  <c r="S450" i="1"/>
  <c r="S97" i="1"/>
  <c r="S452" i="1"/>
  <c r="S991" i="1"/>
  <c r="S454" i="1"/>
  <c r="S455" i="1"/>
  <c r="S456" i="1"/>
  <c r="S457" i="1"/>
  <c r="S809" i="1"/>
  <c r="S459" i="1"/>
  <c r="S460" i="1"/>
  <c r="S461" i="1"/>
  <c r="S462" i="1"/>
  <c r="S463" i="1"/>
  <c r="S464" i="1"/>
  <c r="S465" i="1"/>
  <c r="S908" i="1"/>
  <c r="S73" i="1"/>
  <c r="S468" i="1"/>
  <c r="S296" i="1"/>
  <c r="S470" i="1"/>
  <c r="S375" i="1"/>
  <c r="S697" i="1"/>
  <c r="S473" i="1"/>
  <c r="S474" i="1"/>
  <c r="S164" i="1"/>
  <c r="S476" i="1"/>
  <c r="S477" i="1"/>
  <c r="S478" i="1"/>
  <c r="S479" i="1"/>
  <c r="S932" i="1"/>
  <c r="S427" i="1"/>
  <c r="S482" i="1"/>
  <c r="S483" i="1"/>
  <c r="S484" i="1"/>
  <c r="S485" i="1"/>
  <c r="S486" i="1"/>
  <c r="S487" i="1"/>
  <c r="S488" i="1"/>
  <c r="S892" i="1"/>
  <c r="S207" i="1"/>
  <c r="S491" i="1"/>
  <c r="S326" i="1"/>
  <c r="S493" i="1"/>
  <c r="S494" i="1"/>
  <c r="S50" i="1"/>
  <c r="S496" i="1"/>
  <c r="S497" i="1"/>
  <c r="S498" i="1"/>
  <c r="S499" i="1"/>
  <c r="S500" i="1"/>
  <c r="S501" i="1"/>
  <c r="S502" i="1"/>
  <c r="S503" i="1"/>
  <c r="S504" i="1"/>
  <c r="S712" i="1"/>
  <c r="S506" i="1"/>
  <c r="S507" i="1"/>
  <c r="S924" i="1"/>
  <c r="S509" i="1"/>
  <c r="S981" i="1"/>
  <c r="S511" i="1"/>
  <c r="S271" i="1"/>
  <c r="S513" i="1"/>
  <c r="S514" i="1"/>
  <c r="S515" i="1"/>
  <c r="S516" i="1"/>
  <c r="S517" i="1"/>
  <c r="S518" i="1"/>
  <c r="S61" i="1"/>
  <c r="S520" i="1"/>
  <c r="S819" i="1"/>
  <c r="S24" i="1"/>
  <c r="S689" i="1"/>
  <c r="S524" i="1"/>
  <c r="S525" i="1"/>
  <c r="S526" i="1"/>
  <c r="S527" i="1"/>
  <c r="S336" i="1"/>
  <c r="S529" i="1"/>
  <c r="S530" i="1"/>
  <c r="S531" i="1"/>
  <c r="S532" i="1"/>
  <c r="S533" i="1"/>
  <c r="S234" i="1"/>
  <c r="S535" i="1"/>
  <c r="S536" i="1"/>
  <c r="S512" i="1"/>
  <c r="S538" i="1"/>
  <c r="S758" i="1"/>
  <c r="S540" i="1"/>
  <c r="S541" i="1"/>
  <c r="S599" i="1"/>
  <c r="S543" i="1"/>
  <c r="S544" i="1"/>
  <c r="S545" i="1"/>
  <c r="S80" i="1"/>
  <c r="S547" i="1"/>
  <c r="S108" i="1"/>
  <c r="S367" i="1"/>
  <c r="S937" i="1"/>
  <c r="S551" i="1"/>
  <c r="S552" i="1"/>
  <c r="S553" i="1"/>
  <c r="S554" i="1"/>
  <c r="S555" i="1"/>
  <c r="S736" i="1"/>
  <c r="S557" i="1"/>
  <c r="S558" i="1"/>
  <c r="S542" i="1"/>
  <c r="S236" i="1"/>
  <c r="S757" i="1"/>
  <c r="S562" i="1"/>
  <c r="S563" i="1"/>
  <c r="S564" i="1"/>
  <c r="S84" i="1"/>
  <c r="S566" i="1"/>
  <c r="S567" i="1"/>
  <c r="S568" i="1"/>
  <c r="S569" i="1"/>
  <c r="S570" i="1"/>
  <c r="S571" i="1"/>
  <c r="S572" i="1"/>
  <c r="S573" i="1"/>
  <c r="S574" i="1"/>
  <c r="S575" i="1"/>
  <c r="S330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866" i="1"/>
  <c r="S600" i="1"/>
  <c r="S601" i="1"/>
  <c r="S602" i="1"/>
  <c r="S603" i="1"/>
  <c r="S786" i="1"/>
  <c r="S160" i="1"/>
  <c r="S606" i="1"/>
  <c r="S176" i="1"/>
  <c r="S385" i="1"/>
  <c r="S609" i="1"/>
  <c r="S656" i="1"/>
  <c r="S214" i="1"/>
  <c r="S612" i="1"/>
  <c r="S613" i="1"/>
  <c r="S614" i="1"/>
  <c r="S9" i="1"/>
  <c r="S737" i="1"/>
  <c r="S422" i="1"/>
  <c r="S618" i="1"/>
  <c r="S619" i="1"/>
  <c r="S620" i="1"/>
  <c r="S621" i="1"/>
  <c r="S249" i="1"/>
  <c r="S865" i="1"/>
  <c r="S624" i="1"/>
  <c r="S931" i="1"/>
  <c r="S710" i="1"/>
  <c r="S627" i="1"/>
  <c r="S628" i="1"/>
  <c r="S629" i="1"/>
  <c r="S630" i="1"/>
  <c r="S631" i="1"/>
  <c r="S632" i="1"/>
  <c r="S966" i="1"/>
  <c r="S634" i="1"/>
  <c r="S635" i="1"/>
  <c r="S636" i="1"/>
  <c r="S637" i="1"/>
  <c r="S638" i="1"/>
  <c r="S639" i="1"/>
  <c r="S640" i="1"/>
  <c r="S641" i="1"/>
  <c r="S642" i="1"/>
  <c r="S490" i="1"/>
  <c r="S256" i="1"/>
  <c r="S690" i="1"/>
  <c r="S646" i="1"/>
  <c r="S647" i="1"/>
  <c r="S648" i="1"/>
  <c r="S649" i="1"/>
  <c r="S650" i="1"/>
  <c r="S651" i="1"/>
  <c r="S652" i="1"/>
  <c r="S653" i="1"/>
  <c r="S708" i="1"/>
  <c r="S559" i="1"/>
  <c r="S940" i="1"/>
  <c r="S616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814" i="1"/>
  <c r="S775" i="1"/>
  <c r="S673" i="1"/>
  <c r="S674" i="1"/>
  <c r="S675" i="1"/>
  <c r="S676" i="1"/>
  <c r="S672" i="1"/>
  <c r="S678" i="1"/>
  <c r="S679" i="1"/>
  <c r="S680" i="1"/>
  <c r="S688" i="1"/>
  <c r="S682" i="1"/>
  <c r="S683" i="1"/>
  <c r="S684" i="1"/>
  <c r="S337" i="1"/>
  <c r="S686" i="1"/>
  <c r="S687" i="1"/>
  <c r="S284" i="1"/>
  <c r="S617" i="1"/>
  <c r="S433" i="1"/>
  <c r="S691" i="1"/>
  <c r="S692" i="1"/>
  <c r="S693" i="1"/>
  <c r="S694" i="1"/>
  <c r="S695" i="1"/>
  <c r="S696" i="1"/>
  <c r="S492" i="1"/>
  <c r="S698" i="1"/>
  <c r="S997" i="1"/>
  <c r="S700" i="1"/>
  <c r="S701" i="1"/>
  <c r="S702" i="1"/>
  <c r="S703" i="1"/>
  <c r="S704" i="1"/>
  <c r="S705" i="1"/>
  <c r="S210" i="1"/>
  <c r="S707" i="1"/>
  <c r="S788" i="1"/>
  <c r="S409" i="1"/>
  <c r="S291" i="1"/>
  <c r="S711" i="1"/>
  <c r="S230" i="1"/>
  <c r="S713" i="1"/>
  <c r="S519" i="1"/>
  <c r="S161" i="1"/>
  <c r="S716" i="1"/>
  <c r="S717" i="1"/>
  <c r="S718" i="1"/>
  <c r="S719" i="1"/>
  <c r="S720" i="1"/>
  <c r="S721" i="1"/>
  <c r="S722" i="1"/>
  <c r="S723" i="1"/>
  <c r="S951" i="1"/>
  <c r="S332" i="1"/>
  <c r="S726" i="1"/>
  <c r="S727" i="1"/>
  <c r="S728" i="1"/>
  <c r="S451" i="1"/>
  <c r="S730" i="1"/>
  <c r="S731" i="1"/>
  <c r="S767" i="1"/>
  <c r="S733" i="1"/>
  <c r="S734" i="1"/>
  <c r="S735" i="1"/>
  <c r="S729" i="1"/>
  <c r="S847" i="1"/>
  <c r="S738" i="1"/>
  <c r="S444" i="1"/>
  <c r="S740" i="1"/>
  <c r="S741" i="1"/>
  <c r="S742" i="1"/>
  <c r="S743" i="1"/>
  <c r="S744" i="1"/>
  <c r="S745" i="1"/>
  <c r="S300" i="1"/>
  <c r="S747" i="1"/>
  <c r="S748" i="1"/>
  <c r="S749" i="1"/>
  <c r="S750" i="1"/>
  <c r="S751" i="1"/>
  <c r="S752" i="1"/>
  <c r="S622" i="1"/>
  <c r="S754" i="1"/>
  <c r="S755" i="1"/>
  <c r="S756" i="1"/>
  <c r="S626" i="1"/>
  <c r="S339" i="1"/>
  <c r="S759" i="1"/>
  <c r="S760" i="1"/>
  <c r="S761" i="1"/>
  <c r="S762" i="1"/>
  <c r="S403" i="1"/>
  <c r="S764" i="1"/>
  <c r="S765" i="1"/>
  <c r="S766" i="1"/>
  <c r="S495" i="1"/>
  <c r="S768" i="1"/>
  <c r="S769" i="1"/>
  <c r="S770" i="1"/>
  <c r="S771" i="1"/>
  <c r="S772" i="1"/>
  <c r="S773" i="1"/>
  <c r="S986" i="1"/>
  <c r="S895" i="1"/>
  <c r="S64" i="1"/>
  <c r="S777" i="1"/>
  <c r="S778" i="1"/>
  <c r="S779" i="1"/>
  <c r="S780" i="1"/>
  <c r="S781" i="1"/>
  <c r="S398" i="1"/>
  <c r="S783" i="1"/>
  <c r="S784" i="1"/>
  <c r="S785" i="1"/>
  <c r="S971" i="1"/>
  <c r="S244" i="1"/>
  <c r="S523" i="1"/>
  <c r="S789" i="1"/>
  <c r="S790" i="1"/>
  <c r="S791" i="1"/>
  <c r="S792" i="1"/>
  <c r="S793" i="1"/>
  <c r="S794" i="1"/>
  <c r="S795" i="1"/>
  <c r="S184" i="1"/>
  <c r="S797" i="1"/>
  <c r="S798" i="1"/>
  <c r="S467" i="1"/>
  <c r="S800" i="1"/>
  <c r="S801" i="1"/>
  <c r="S802" i="1"/>
  <c r="S165" i="1"/>
  <c r="S307" i="1"/>
  <c r="S556" i="1"/>
  <c r="S539" i="1"/>
  <c r="S807" i="1"/>
  <c r="S808" i="1"/>
  <c r="S33" i="1"/>
  <c r="S810" i="1"/>
  <c r="S811" i="1"/>
  <c r="S546" i="1"/>
  <c r="S813" i="1"/>
  <c r="S936" i="1"/>
  <c r="S815" i="1"/>
  <c r="S816" i="1"/>
  <c r="S458" i="1"/>
  <c r="S818" i="1"/>
  <c r="S917" i="1"/>
  <c r="S58" i="1"/>
  <c r="S821" i="1"/>
  <c r="S623" i="1"/>
  <c r="S528" i="1"/>
  <c r="S824" i="1"/>
  <c r="S825" i="1"/>
  <c r="S826" i="1"/>
  <c r="S374" i="1"/>
  <c r="S828" i="1"/>
  <c r="S829" i="1"/>
  <c r="S830" i="1"/>
  <c r="S831" i="1"/>
  <c r="S832" i="1"/>
  <c r="S833" i="1"/>
  <c r="S787" i="1"/>
  <c r="S835" i="1"/>
  <c r="S836" i="1"/>
  <c r="S837" i="1"/>
  <c r="S838" i="1"/>
  <c r="S839" i="1"/>
  <c r="S615" i="1"/>
  <c r="S841" i="1"/>
  <c r="S842" i="1"/>
  <c r="S363" i="1"/>
  <c r="S274" i="1"/>
  <c r="S845" i="1"/>
  <c r="S846" i="1"/>
  <c r="S796" i="1"/>
  <c r="S37" i="1"/>
  <c r="S186" i="1"/>
  <c r="S850" i="1"/>
  <c r="S851" i="1"/>
  <c r="S852" i="1"/>
  <c r="S853" i="1"/>
  <c r="S854" i="1"/>
  <c r="S855" i="1"/>
  <c r="S927" i="1"/>
  <c r="S857" i="1"/>
  <c r="S858" i="1"/>
  <c r="S859" i="1"/>
  <c r="S860" i="1"/>
  <c r="S861" i="1"/>
  <c r="S51" i="1"/>
  <c r="S863" i="1"/>
  <c r="S864" i="1"/>
  <c r="S537" i="1"/>
  <c r="S353" i="1"/>
  <c r="S867" i="1"/>
  <c r="S868" i="1"/>
  <c r="S645" i="1"/>
  <c r="S870" i="1"/>
  <c r="S871" i="1"/>
  <c r="S872" i="1"/>
  <c r="S884" i="1"/>
  <c r="S76" i="1"/>
  <c r="S875" i="1"/>
  <c r="S876" i="1"/>
  <c r="S877" i="1"/>
  <c r="S878" i="1"/>
  <c r="S879" i="1"/>
  <c r="S880" i="1"/>
  <c r="S39" i="1"/>
  <c r="S903" i="1"/>
  <c r="S883" i="1"/>
  <c r="S74" i="1"/>
  <c r="S885" i="1"/>
  <c r="S886" i="1"/>
  <c r="S887" i="1"/>
  <c r="S888" i="1"/>
  <c r="S889" i="1"/>
  <c r="S633" i="1"/>
  <c r="S891" i="1"/>
  <c r="S804" i="1"/>
  <c r="S893" i="1"/>
  <c r="S894" i="1"/>
  <c r="S508" i="1"/>
  <c r="S896" i="1"/>
  <c r="S897" i="1"/>
  <c r="S898" i="1"/>
  <c r="S899" i="1"/>
  <c r="S900" i="1"/>
  <c r="S901" i="1"/>
  <c r="S902" i="1"/>
  <c r="S383" i="1"/>
  <c r="S196" i="1"/>
  <c r="S905" i="1"/>
  <c r="S906" i="1"/>
  <c r="S907" i="1"/>
  <c r="S481" i="1"/>
  <c r="S909" i="1"/>
  <c r="S910" i="1"/>
  <c r="S75" i="1"/>
  <c r="S912" i="1"/>
  <c r="S714" i="1"/>
  <c r="S914" i="1"/>
  <c r="S915" i="1"/>
  <c r="S916" i="1"/>
  <c r="S823" i="1"/>
  <c r="S918" i="1"/>
  <c r="S919" i="1"/>
  <c r="S920" i="1"/>
  <c r="S921" i="1"/>
  <c r="S611" i="1"/>
  <c r="S923" i="1"/>
  <c r="S873" i="1"/>
  <c r="S925" i="1"/>
  <c r="S881" i="1"/>
  <c r="S57" i="1"/>
  <c r="S928" i="1"/>
  <c r="S929" i="1"/>
  <c r="S930" i="1"/>
  <c r="S466" i="1"/>
  <c r="S88" i="1"/>
  <c r="S933" i="1"/>
  <c r="S934" i="1"/>
  <c r="S935" i="1"/>
  <c r="S162" i="1"/>
  <c r="S275" i="1"/>
  <c r="S938" i="1"/>
  <c r="S939" i="1"/>
  <c r="S143" i="1"/>
  <c r="S941" i="1"/>
  <c r="S942" i="1"/>
  <c r="S943" i="1"/>
  <c r="S944" i="1"/>
  <c r="S945" i="1"/>
  <c r="S946" i="1"/>
  <c r="S947" i="1"/>
  <c r="S948" i="1"/>
  <c r="S949" i="1"/>
  <c r="S950" i="1"/>
  <c r="S522" i="1"/>
  <c r="S952" i="1"/>
  <c r="S805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366" i="1"/>
  <c r="S967" i="1"/>
  <c r="S561" i="1"/>
  <c r="S969" i="1"/>
  <c r="S970" i="1"/>
  <c r="S126" i="1"/>
  <c r="S972" i="1"/>
  <c r="S973" i="1"/>
  <c r="S974" i="1"/>
  <c r="S975" i="1"/>
  <c r="S976" i="1"/>
  <c r="S289" i="1"/>
  <c r="S978" i="1"/>
  <c r="S979" i="1"/>
  <c r="S122" i="1"/>
  <c r="S753" i="1"/>
  <c r="S982" i="1"/>
  <c r="S657" i="1"/>
  <c r="S984" i="1"/>
  <c r="S890" i="1"/>
  <c r="S699" i="1"/>
  <c r="S987" i="1"/>
  <c r="S988" i="1"/>
  <c r="S715" i="1"/>
  <c r="S990" i="1"/>
  <c r="S549" i="1"/>
  <c r="S992" i="1"/>
  <c r="S993" i="1"/>
  <c r="S277" i="1"/>
  <c r="S995" i="1"/>
  <c r="S996" i="1"/>
  <c r="S849" i="1"/>
  <c r="S998" i="1"/>
  <c r="S999" i="1"/>
  <c r="S1000" i="1"/>
  <c r="S1001" i="1"/>
  <c r="S2" i="1"/>
  <c r="T2" i="1"/>
  <c r="T3" i="1"/>
  <c r="T4" i="1"/>
  <c r="T5" i="1"/>
  <c r="T6" i="1"/>
  <c r="T7" i="1"/>
  <c r="T8" i="1"/>
  <c r="T550" i="1"/>
  <c r="T10" i="1"/>
  <c r="T11" i="1"/>
  <c r="T12" i="1"/>
  <c r="T13" i="1"/>
  <c r="T14" i="1"/>
  <c r="T149" i="1"/>
  <c r="T16" i="1"/>
  <c r="T17" i="1"/>
  <c r="T18" i="1"/>
  <c r="T19" i="1"/>
  <c r="T20" i="1"/>
  <c r="T21" i="1"/>
  <c r="T22" i="1"/>
  <c r="T23" i="1"/>
  <c r="T739" i="1"/>
  <c r="T303" i="1"/>
  <c r="T26" i="1"/>
  <c r="T27" i="1"/>
  <c r="T28" i="1"/>
  <c r="T29" i="1"/>
  <c r="T30" i="1"/>
  <c r="T812" i="1"/>
  <c r="T251" i="1"/>
  <c r="T548" i="1"/>
  <c r="T34" i="1"/>
  <c r="T35" i="1"/>
  <c r="T400" i="1"/>
  <c r="T843" i="1"/>
  <c r="T38" i="1"/>
  <c r="T166" i="1"/>
  <c r="T40" i="1"/>
  <c r="T41" i="1"/>
  <c r="T42" i="1"/>
  <c r="T43" i="1"/>
  <c r="T44" i="1"/>
  <c r="T45" i="1"/>
  <c r="T150" i="1"/>
  <c r="T47" i="1"/>
  <c r="T48" i="1"/>
  <c r="T49" i="1"/>
  <c r="T904" i="1"/>
  <c r="T654" i="1"/>
  <c r="T52" i="1"/>
  <c r="T53" i="1"/>
  <c r="T54" i="1"/>
  <c r="T55" i="1"/>
  <c r="T56" i="1"/>
  <c r="T260" i="1"/>
  <c r="T386" i="1"/>
  <c r="T510" i="1"/>
  <c r="T534" i="1"/>
  <c r="T245" i="1"/>
  <c r="T62" i="1"/>
  <c r="T63" i="1"/>
  <c r="T604" i="1"/>
  <c r="T65" i="1"/>
  <c r="T66" i="1"/>
  <c r="T67" i="1"/>
  <c r="T68" i="1"/>
  <c r="T69" i="1"/>
  <c r="T565" i="1"/>
  <c r="T71" i="1"/>
  <c r="T72" i="1"/>
  <c r="T60" i="1"/>
  <c r="T46" i="1"/>
  <c r="T103" i="1"/>
  <c r="T82" i="1"/>
  <c r="T413" i="1"/>
  <c r="T78" i="1"/>
  <c r="T79" i="1"/>
  <c r="T671" i="1"/>
  <c r="T81" i="1"/>
  <c r="T240" i="1"/>
  <c r="T709" i="1"/>
  <c r="T439" i="1"/>
  <c r="T85" i="1"/>
  <c r="T86" i="1"/>
  <c r="T87" i="1"/>
  <c r="T521" i="1"/>
  <c r="T89" i="1"/>
  <c r="T199" i="1"/>
  <c r="T91" i="1"/>
  <c r="T92" i="1"/>
  <c r="T93" i="1"/>
  <c r="T94" i="1"/>
  <c r="T95" i="1"/>
  <c r="T441" i="1"/>
  <c r="T15" i="1"/>
  <c r="T98" i="1"/>
  <c r="T205" i="1"/>
  <c r="T100" i="1"/>
  <c r="T101" i="1"/>
  <c r="T102" i="1"/>
  <c r="T387" i="1"/>
  <c r="T677" i="1"/>
  <c r="T105" i="1"/>
  <c r="T840" i="1"/>
  <c r="T107" i="1"/>
  <c r="T335" i="1"/>
  <c r="T90" i="1"/>
  <c r="T110" i="1"/>
  <c r="T111" i="1"/>
  <c r="T112" i="1"/>
  <c r="T113" i="1"/>
  <c r="T114" i="1"/>
  <c r="T267" i="1"/>
  <c r="T231" i="1"/>
  <c r="T117" i="1"/>
  <c r="T118" i="1"/>
  <c r="T119" i="1"/>
  <c r="T120" i="1"/>
  <c r="T121" i="1"/>
  <c r="T820" i="1"/>
  <c r="T123" i="1"/>
  <c r="T124" i="1"/>
  <c r="T125" i="1"/>
  <c r="T127" i="1"/>
  <c r="T442" i="1"/>
  <c r="T128" i="1"/>
  <c r="T129" i="1"/>
  <c r="T130" i="1"/>
  <c r="T131" i="1"/>
  <c r="T132" i="1"/>
  <c r="T133" i="1"/>
  <c r="T109" i="1"/>
  <c r="T135" i="1"/>
  <c r="T136" i="1"/>
  <c r="T137" i="1"/>
  <c r="T138" i="1"/>
  <c r="T139" i="1"/>
  <c r="T140" i="1"/>
  <c r="T141" i="1"/>
  <c r="T469" i="1"/>
  <c r="T763" i="1"/>
  <c r="T144" i="1"/>
  <c r="T145" i="1"/>
  <c r="T287" i="1"/>
  <c r="T147" i="1"/>
  <c r="T148" i="1"/>
  <c r="T505" i="1"/>
  <c r="T167" i="1"/>
  <c r="T151" i="1"/>
  <c r="T152" i="1"/>
  <c r="T153" i="1"/>
  <c r="T980" i="1"/>
  <c r="T155" i="1"/>
  <c r="T156" i="1"/>
  <c r="T157" i="1"/>
  <c r="T158" i="1"/>
  <c r="T159" i="1"/>
  <c r="T25" i="1"/>
  <c r="T822" i="1"/>
  <c r="T395" i="1"/>
  <c r="T163" i="1"/>
  <c r="T372" i="1"/>
  <c r="T576" i="1"/>
  <c r="T803" i="1"/>
  <c r="T922" i="1"/>
  <c r="T168" i="1"/>
  <c r="T169" i="1"/>
  <c r="T170" i="1"/>
  <c r="T171" i="1"/>
  <c r="T172" i="1"/>
  <c r="T173" i="1"/>
  <c r="T174" i="1"/>
  <c r="T175" i="1"/>
  <c r="T36" i="1"/>
  <c r="T177" i="1"/>
  <c r="T178" i="1"/>
  <c r="T179" i="1"/>
  <c r="T180" i="1"/>
  <c r="T181" i="1"/>
  <c r="T182" i="1"/>
  <c r="T183" i="1"/>
  <c r="T977" i="1"/>
  <c r="T185" i="1"/>
  <c r="T685" i="1"/>
  <c r="T187" i="1"/>
  <c r="T188" i="1"/>
  <c r="T189" i="1"/>
  <c r="T190" i="1"/>
  <c r="T191" i="1"/>
  <c r="T192" i="1"/>
  <c r="T193" i="1"/>
  <c r="T194" i="1"/>
  <c r="T195" i="1"/>
  <c r="T232" i="1"/>
  <c r="T725" i="1"/>
  <c r="T198" i="1"/>
  <c r="T844" i="1"/>
  <c r="T200" i="1"/>
  <c r="T201" i="1"/>
  <c r="T202" i="1"/>
  <c r="T203" i="1"/>
  <c r="T204" i="1"/>
  <c r="T983" i="1"/>
  <c r="T206" i="1"/>
  <c r="T70" i="1"/>
  <c r="T208" i="1"/>
  <c r="T32" i="1"/>
  <c r="T856" i="1"/>
  <c r="T211" i="1"/>
  <c r="T212" i="1"/>
  <c r="T213" i="1"/>
  <c r="T406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746" i="1"/>
  <c r="T913" i="1"/>
  <c r="T926" i="1"/>
  <c r="T154" i="1"/>
  <c r="T233" i="1"/>
  <c r="T115" i="1"/>
  <c r="T235" i="1"/>
  <c r="T349" i="1"/>
  <c r="T237" i="1"/>
  <c r="T238" i="1"/>
  <c r="T239" i="1"/>
  <c r="T146" i="1"/>
  <c r="T241" i="1"/>
  <c r="T242" i="1"/>
  <c r="T243" i="1"/>
  <c r="T607" i="1"/>
  <c r="T560" i="1"/>
  <c r="T246" i="1"/>
  <c r="T247" i="1"/>
  <c r="T248" i="1"/>
  <c r="T827" i="1"/>
  <c r="T250" i="1"/>
  <c r="T994" i="1"/>
  <c r="T252" i="1"/>
  <c r="T253" i="1"/>
  <c r="T254" i="1"/>
  <c r="T255" i="1"/>
  <c r="T104" i="1"/>
  <c r="T257" i="1"/>
  <c r="T258" i="1"/>
  <c r="T259" i="1"/>
  <c r="T471" i="1"/>
  <c r="T261" i="1"/>
  <c r="T262" i="1"/>
  <c r="T263" i="1"/>
  <c r="T264" i="1"/>
  <c r="T265" i="1"/>
  <c r="T266" i="1"/>
  <c r="T96" i="1"/>
  <c r="T268" i="1"/>
  <c r="T269" i="1"/>
  <c r="T270" i="1"/>
  <c r="T99" i="1"/>
  <c r="T272" i="1"/>
  <c r="T273" i="1"/>
  <c r="T834" i="1"/>
  <c r="T625" i="1"/>
  <c r="T276" i="1"/>
  <c r="T209" i="1"/>
  <c r="T278" i="1"/>
  <c r="T279" i="1"/>
  <c r="T280" i="1"/>
  <c r="T732" i="1"/>
  <c r="T706" i="1"/>
  <c r="T283" i="1"/>
  <c r="T281" i="1"/>
  <c r="T285" i="1"/>
  <c r="T286" i="1"/>
  <c r="T610" i="1"/>
  <c r="T288" i="1"/>
  <c r="T438" i="1"/>
  <c r="T290" i="1"/>
  <c r="T681" i="1"/>
  <c r="T292" i="1"/>
  <c r="T293" i="1"/>
  <c r="T294" i="1"/>
  <c r="T295" i="1"/>
  <c r="T453" i="1"/>
  <c r="T297" i="1"/>
  <c r="T298" i="1"/>
  <c r="T299" i="1"/>
  <c r="T59" i="1"/>
  <c r="T301" i="1"/>
  <c r="T302" i="1"/>
  <c r="T643" i="1"/>
  <c r="T304" i="1"/>
  <c r="T305" i="1"/>
  <c r="T306" i="1"/>
  <c r="T83" i="1"/>
  <c r="T308" i="1"/>
  <c r="T309" i="1"/>
  <c r="T310" i="1"/>
  <c r="T311" i="1"/>
  <c r="T312" i="1"/>
  <c r="T313" i="1"/>
  <c r="T314" i="1"/>
  <c r="T315" i="1"/>
  <c r="T282" i="1"/>
  <c r="T317" i="1"/>
  <c r="T318" i="1"/>
  <c r="T319" i="1"/>
  <c r="T320" i="1"/>
  <c r="T321" i="1"/>
  <c r="T322" i="1"/>
  <c r="T323" i="1"/>
  <c r="T324" i="1"/>
  <c r="T325" i="1"/>
  <c r="T655" i="1"/>
  <c r="T327" i="1"/>
  <c r="T328" i="1"/>
  <c r="T329" i="1"/>
  <c r="T911" i="1"/>
  <c r="T331" i="1"/>
  <c r="T799" i="1"/>
  <c r="T333" i="1"/>
  <c r="T334" i="1"/>
  <c r="T608" i="1"/>
  <c r="T776" i="1"/>
  <c r="T874" i="1"/>
  <c r="T338" i="1"/>
  <c r="T774" i="1"/>
  <c r="T340" i="1"/>
  <c r="T341" i="1"/>
  <c r="T342" i="1"/>
  <c r="T343" i="1"/>
  <c r="T344" i="1"/>
  <c r="T345" i="1"/>
  <c r="T346" i="1"/>
  <c r="T347" i="1"/>
  <c r="T348" i="1"/>
  <c r="T480" i="1"/>
  <c r="T350" i="1"/>
  <c r="T351" i="1"/>
  <c r="T352" i="1"/>
  <c r="T848" i="1"/>
  <c r="T354" i="1"/>
  <c r="T817" i="1"/>
  <c r="T356" i="1"/>
  <c r="T357" i="1"/>
  <c r="T358" i="1"/>
  <c r="T31" i="1"/>
  <c r="T360" i="1"/>
  <c r="T361" i="1"/>
  <c r="T362" i="1"/>
  <c r="T106" i="1"/>
  <c r="T364" i="1"/>
  <c r="T365" i="1"/>
  <c r="T472" i="1"/>
  <c r="T197" i="1"/>
  <c r="T368" i="1"/>
  <c r="T369" i="1"/>
  <c r="T370" i="1"/>
  <c r="T371" i="1"/>
  <c r="T989" i="1"/>
  <c r="T373" i="1"/>
  <c r="T410" i="1"/>
  <c r="T862" i="1"/>
  <c r="T376" i="1"/>
  <c r="T377" i="1"/>
  <c r="T378" i="1"/>
  <c r="T379" i="1"/>
  <c r="T380" i="1"/>
  <c r="T381" i="1"/>
  <c r="T382" i="1"/>
  <c r="T359" i="1"/>
  <c r="T384" i="1"/>
  <c r="T475" i="1"/>
  <c r="T985" i="1"/>
  <c r="T782" i="1"/>
  <c r="T388" i="1"/>
  <c r="T389" i="1"/>
  <c r="T390" i="1"/>
  <c r="T391" i="1"/>
  <c r="T392" i="1"/>
  <c r="T393" i="1"/>
  <c r="T394" i="1"/>
  <c r="T953" i="1"/>
  <c r="T396" i="1"/>
  <c r="T397" i="1"/>
  <c r="T806" i="1"/>
  <c r="T399" i="1"/>
  <c r="T229" i="1"/>
  <c r="T401" i="1"/>
  <c r="T402" i="1"/>
  <c r="T644" i="1"/>
  <c r="T404" i="1"/>
  <c r="T405" i="1"/>
  <c r="T869" i="1"/>
  <c r="T407" i="1"/>
  <c r="T408" i="1"/>
  <c r="T724" i="1"/>
  <c r="T355" i="1"/>
  <c r="T411" i="1"/>
  <c r="T412" i="1"/>
  <c r="T77" i="1"/>
  <c r="T414" i="1"/>
  <c r="T415" i="1"/>
  <c r="T416" i="1"/>
  <c r="T417" i="1"/>
  <c r="T418" i="1"/>
  <c r="T419" i="1"/>
  <c r="T420" i="1"/>
  <c r="T421" i="1"/>
  <c r="T134" i="1"/>
  <c r="T423" i="1"/>
  <c r="T424" i="1"/>
  <c r="T425" i="1"/>
  <c r="T426" i="1"/>
  <c r="T116" i="1"/>
  <c r="T428" i="1"/>
  <c r="T429" i="1"/>
  <c r="T430" i="1"/>
  <c r="T431" i="1"/>
  <c r="T432" i="1"/>
  <c r="T142" i="1"/>
  <c r="T434" i="1"/>
  <c r="T435" i="1"/>
  <c r="T436" i="1"/>
  <c r="T437" i="1"/>
  <c r="T605" i="1"/>
  <c r="T489" i="1"/>
  <c r="T440" i="1"/>
  <c r="T882" i="1"/>
  <c r="T968" i="1"/>
  <c r="T443" i="1"/>
  <c r="T316" i="1"/>
  <c r="T445" i="1"/>
  <c r="T446" i="1"/>
  <c r="T447" i="1"/>
  <c r="T448" i="1"/>
  <c r="T449" i="1"/>
  <c r="T450" i="1"/>
  <c r="T97" i="1"/>
  <c r="T452" i="1"/>
  <c r="T991" i="1"/>
  <c r="T454" i="1"/>
  <c r="T455" i="1"/>
  <c r="T456" i="1"/>
  <c r="T457" i="1"/>
  <c r="T809" i="1"/>
  <c r="T459" i="1"/>
  <c r="T460" i="1"/>
  <c r="T461" i="1"/>
  <c r="T462" i="1"/>
  <c r="T463" i="1"/>
  <c r="T464" i="1"/>
  <c r="T465" i="1"/>
  <c r="T908" i="1"/>
  <c r="T73" i="1"/>
  <c r="T468" i="1"/>
  <c r="T296" i="1"/>
  <c r="T470" i="1"/>
  <c r="T375" i="1"/>
  <c r="T697" i="1"/>
  <c r="T473" i="1"/>
  <c r="T474" i="1"/>
  <c r="T164" i="1"/>
  <c r="T476" i="1"/>
  <c r="T477" i="1"/>
  <c r="T478" i="1"/>
  <c r="T479" i="1"/>
  <c r="T932" i="1"/>
  <c r="T427" i="1"/>
  <c r="T482" i="1"/>
  <c r="T483" i="1"/>
  <c r="T484" i="1"/>
  <c r="T485" i="1"/>
  <c r="T486" i="1"/>
  <c r="T487" i="1"/>
  <c r="T488" i="1"/>
  <c r="T892" i="1"/>
  <c r="T207" i="1"/>
  <c r="T491" i="1"/>
  <c r="T326" i="1"/>
  <c r="T493" i="1"/>
  <c r="T494" i="1"/>
  <c r="T50" i="1"/>
  <c r="T496" i="1"/>
  <c r="T497" i="1"/>
  <c r="T498" i="1"/>
  <c r="T499" i="1"/>
  <c r="T500" i="1"/>
  <c r="T501" i="1"/>
  <c r="T502" i="1"/>
  <c r="T503" i="1"/>
  <c r="T504" i="1"/>
  <c r="T712" i="1"/>
  <c r="T506" i="1"/>
  <c r="T507" i="1"/>
  <c r="T924" i="1"/>
  <c r="T509" i="1"/>
  <c r="T981" i="1"/>
  <c r="T511" i="1"/>
  <c r="T271" i="1"/>
  <c r="T513" i="1"/>
  <c r="T514" i="1"/>
  <c r="T515" i="1"/>
  <c r="T516" i="1"/>
  <c r="T517" i="1"/>
  <c r="T518" i="1"/>
  <c r="T61" i="1"/>
  <c r="T520" i="1"/>
  <c r="T819" i="1"/>
  <c r="T24" i="1"/>
  <c r="T689" i="1"/>
  <c r="T524" i="1"/>
  <c r="T525" i="1"/>
  <c r="T526" i="1"/>
  <c r="T527" i="1"/>
  <c r="T336" i="1"/>
  <c r="T529" i="1"/>
  <c r="T530" i="1"/>
  <c r="T531" i="1"/>
  <c r="T532" i="1"/>
  <c r="T533" i="1"/>
  <c r="T234" i="1"/>
  <c r="T535" i="1"/>
  <c r="T536" i="1"/>
  <c r="T512" i="1"/>
  <c r="T538" i="1"/>
  <c r="T758" i="1"/>
  <c r="T540" i="1"/>
  <c r="T541" i="1"/>
  <c r="T599" i="1"/>
  <c r="T543" i="1"/>
  <c r="T544" i="1"/>
  <c r="T545" i="1"/>
  <c r="T80" i="1"/>
  <c r="T547" i="1"/>
  <c r="T108" i="1"/>
  <c r="T367" i="1"/>
  <c r="T937" i="1"/>
  <c r="T551" i="1"/>
  <c r="T552" i="1"/>
  <c r="T553" i="1"/>
  <c r="T554" i="1"/>
  <c r="T555" i="1"/>
  <c r="T736" i="1"/>
  <c r="T557" i="1"/>
  <c r="T558" i="1"/>
  <c r="T542" i="1"/>
  <c r="T236" i="1"/>
  <c r="T757" i="1"/>
  <c r="T562" i="1"/>
  <c r="T563" i="1"/>
  <c r="T564" i="1"/>
  <c r="T84" i="1"/>
  <c r="T566" i="1"/>
  <c r="T567" i="1"/>
  <c r="T568" i="1"/>
  <c r="T569" i="1"/>
  <c r="T570" i="1"/>
  <c r="T571" i="1"/>
  <c r="T572" i="1"/>
  <c r="T573" i="1"/>
  <c r="T574" i="1"/>
  <c r="T575" i="1"/>
  <c r="T330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866" i="1"/>
  <c r="T600" i="1"/>
  <c r="T601" i="1"/>
  <c r="T602" i="1"/>
  <c r="T603" i="1"/>
  <c r="T786" i="1"/>
  <c r="T160" i="1"/>
  <c r="T606" i="1"/>
  <c r="T176" i="1"/>
  <c r="T385" i="1"/>
  <c r="T609" i="1"/>
  <c r="T656" i="1"/>
  <c r="T214" i="1"/>
  <c r="T612" i="1"/>
  <c r="T613" i="1"/>
  <c r="T614" i="1"/>
  <c r="T9" i="1"/>
  <c r="T737" i="1"/>
  <c r="T422" i="1"/>
  <c r="T618" i="1"/>
  <c r="T619" i="1"/>
  <c r="T620" i="1"/>
  <c r="T621" i="1"/>
  <c r="T249" i="1"/>
  <c r="T865" i="1"/>
  <c r="T624" i="1"/>
  <c r="T931" i="1"/>
  <c r="T710" i="1"/>
  <c r="T627" i="1"/>
  <c r="T628" i="1"/>
  <c r="T629" i="1"/>
  <c r="T630" i="1"/>
  <c r="T631" i="1"/>
  <c r="T632" i="1"/>
  <c r="T966" i="1"/>
  <c r="T634" i="1"/>
  <c r="T635" i="1"/>
  <c r="T636" i="1"/>
  <c r="T637" i="1"/>
  <c r="T638" i="1"/>
  <c r="T639" i="1"/>
  <c r="T640" i="1"/>
  <c r="T641" i="1"/>
  <c r="T642" i="1"/>
  <c r="T490" i="1"/>
  <c r="T256" i="1"/>
  <c r="T690" i="1"/>
  <c r="T646" i="1"/>
  <c r="T647" i="1"/>
  <c r="T648" i="1"/>
  <c r="T649" i="1"/>
  <c r="T650" i="1"/>
  <c r="T651" i="1"/>
  <c r="T652" i="1"/>
  <c r="T653" i="1"/>
  <c r="T708" i="1"/>
  <c r="T559" i="1"/>
  <c r="T940" i="1"/>
  <c r="T616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814" i="1"/>
  <c r="T775" i="1"/>
  <c r="T673" i="1"/>
  <c r="T674" i="1"/>
  <c r="T675" i="1"/>
  <c r="T676" i="1"/>
  <c r="T672" i="1"/>
  <c r="T678" i="1"/>
  <c r="T679" i="1"/>
  <c r="T680" i="1"/>
  <c r="T688" i="1"/>
  <c r="T682" i="1"/>
  <c r="T683" i="1"/>
  <c r="T684" i="1"/>
  <c r="T337" i="1"/>
  <c r="T686" i="1"/>
  <c r="T687" i="1"/>
  <c r="T284" i="1"/>
  <c r="T617" i="1"/>
  <c r="T433" i="1"/>
  <c r="T691" i="1"/>
  <c r="T692" i="1"/>
  <c r="T693" i="1"/>
  <c r="T694" i="1"/>
  <c r="T695" i="1"/>
  <c r="T696" i="1"/>
  <c r="T492" i="1"/>
  <c r="T698" i="1"/>
  <c r="T997" i="1"/>
  <c r="T700" i="1"/>
  <c r="T701" i="1"/>
  <c r="T702" i="1"/>
  <c r="T703" i="1"/>
  <c r="T704" i="1"/>
  <c r="T705" i="1"/>
  <c r="T210" i="1"/>
  <c r="T707" i="1"/>
  <c r="T788" i="1"/>
  <c r="T409" i="1"/>
  <c r="T291" i="1"/>
  <c r="T711" i="1"/>
  <c r="T230" i="1"/>
  <c r="T713" i="1"/>
  <c r="T519" i="1"/>
  <c r="T161" i="1"/>
  <c r="T716" i="1"/>
  <c r="T717" i="1"/>
  <c r="T718" i="1"/>
  <c r="T719" i="1"/>
  <c r="T720" i="1"/>
  <c r="T721" i="1"/>
  <c r="T722" i="1"/>
  <c r="T723" i="1"/>
  <c r="T951" i="1"/>
  <c r="T332" i="1"/>
  <c r="T726" i="1"/>
  <c r="T727" i="1"/>
  <c r="T728" i="1"/>
  <c r="T451" i="1"/>
  <c r="T730" i="1"/>
  <c r="T731" i="1"/>
  <c r="T767" i="1"/>
  <c r="T733" i="1"/>
  <c r="T734" i="1"/>
  <c r="T735" i="1"/>
  <c r="T729" i="1"/>
  <c r="T847" i="1"/>
  <c r="T738" i="1"/>
  <c r="T444" i="1"/>
  <c r="T740" i="1"/>
  <c r="T741" i="1"/>
  <c r="T742" i="1"/>
  <c r="T743" i="1"/>
  <c r="T744" i="1"/>
  <c r="T745" i="1"/>
  <c r="T300" i="1"/>
  <c r="T747" i="1"/>
  <c r="T748" i="1"/>
  <c r="T749" i="1"/>
  <c r="T750" i="1"/>
  <c r="T751" i="1"/>
  <c r="T752" i="1"/>
  <c r="T622" i="1"/>
  <c r="T754" i="1"/>
  <c r="T755" i="1"/>
  <c r="T756" i="1"/>
  <c r="T626" i="1"/>
  <c r="T339" i="1"/>
  <c r="T759" i="1"/>
  <c r="T760" i="1"/>
  <c r="T761" i="1"/>
  <c r="T762" i="1"/>
  <c r="T403" i="1"/>
  <c r="T764" i="1"/>
  <c r="T765" i="1"/>
  <c r="T766" i="1"/>
  <c r="T495" i="1"/>
  <c r="T768" i="1"/>
  <c r="T769" i="1"/>
  <c r="T770" i="1"/>
  <c r="T771" i="1"/>
  <c r="T772" i="1"/>
  <c r="T773" i="1"/>
  <c r="T986" i="1"/>
  <c r="T895" i="1"/>
  <c r="T64" i="1"/>
  <c r="T777" i="1"/>
  <c r="T778" i="1"/>
  <c r="T779" i="1"/>
  <c r="T780" i="1"/>
  <c r="T781" i="1"/>
  <c r="T398" i="1"/>
  <c r="T783" i="1"/>
  <c r="T784" i="1"/>
  <c r="T785" i="1"/>
  <c r="T971" i="1"/>
  <c r="T244" i="1"/>
  <c r="T523" i="1"/>
  <c r="T789" i="1"/>
  <c r="T790" i="1"/>
  <c r="T791" i="1"/>
  <c r="T792" i="1"/>
  <c r="T793" i="1"/>
  <c r="T794" i="1"/>
  <c r="T795" i="1"/>
  <c r="T184" i="1"/>
  <c r="T797" i="1"/>
  <c r="T798" i="1"/>
  <c r="T467" i="1"/>
  <c r="T800" i="1"/>
  <c r="T801" i="1"/>
  <c r="T802" i="1"/>
  <c r="T165" i="1"/>
  <c r="T307" i="1"/>
  <c r="T556" i="1"/>
  <c r="T539" i="1"/>
  <c r="T807" i="1"/>
  <c r="T808" i="1"/>
  <c r="T33" i="1"/>
  <c r="T810" i="1"/>
  <c r="T811" i="1"/>
  <c r="T546" i="1"/>
  <c r="T813" i="1"/>
  <c r="T936" i="1"/>
  <c r="T815" i="1"/>
  <c r="T816" i="1"/>
  <c r="T458" i="1"/>
  <c r="T818" i="1"/>
  <c r="T917" i="1"/>
  <c r="T58" i="1"/>
  <c r="T821" i="1"/>
  <c r="T623" i="1"/>
  <c r="T528" i="1"/>
  <c r="T824" i="1"/>
  <c r="T825" i="1"/>
  <c r="T826" i="1"/>
  <c r="T374" i="1"/>
  <c r="T828" i="1"/>
  <c r="T829" i="1"/>
  <c r="T830" i="1"/>
  <c r="T831" i="1"/>
  <c r="T832" i="1"/>
  <c r="T833" i="1"/>
  <c r="T787" i="1"/>
  <c r="T835" i="1"/>
  <c r="T836" i="1"/>
  <c r="T837" i="1"/>
  <c r="T838" i="1"/>
  <c r="T839" i="1"/>
  <c r="T615" i="1"/>
  <c r="T841" i="1"/>
  <c r="T842" i="1"/>
  <c r="T363" i="1"/>
  <c r="T274" i="1"/>
  <c r="T845" i="1"/>
  <c r="T846" i="1"/>
  <c r="T796" i="1"/>
  <c r="T37" i="1"/>
  <c r="T186" i="1"/>
  <c r="T850" i="1"/>
  <c r="T851" i="1"/>
  <c r="T852" i="1"/>
  <c r="T853" i="1"/>
  <c r="T854" i="1"/>
  <c r="T855" i="1"/>
  <c r="T927" i="1"/>
  <c r="T857" i="1"/>
  <c r="T858" i="1"/>
  <c r="T859" i="1"/>
  <c r="T860" i="1"/>
  <c r="T861" i="1"/>
  <c r="T51" i="1"/>
  <c r="T863" i="1"/>
  <c r="T864" i="1"/>
  <c r="T537" i="1"/>
  <c r="T353" i="1"/>
  <c r="T867" i="1"/>
  <c r="T868" i="1"/>
  <c r="T645" i="1"/>
  <c r="T870" i="1"/>
  <c r="T871" i="1"/>
  <c r="T872" i="1"/>
  <c r="T884" i="1"/>
  <c r="T76" i="1"/>
  <c r="T875" i="1"/>
  <c r="T876" i="1"/>
  <c r="T877" i="1"/>
  <c r="T878" i="1"/>
  <c r="T879" i="1"/>
  <c r="T880" i="1"/>
  <c r="T39" i="1"/>
  <c r="T903" i="1"/>
  <c r="T883" i="1"/>
  <c r="T74" i="1"/>
  <c r="T885" i="1"/>
  <c r="T886" i="1"/>
  <c r="T887" i="1"/>
  <c r="T888" i="1"/>
  <c r="T889" i="1"/>
  <c r="T633" i="1"/>
  <c r="T891" i="1"/>
  <c r="T804" i="1"/>
  <c r="T893" i="1"/>
  <c r="T894" i="1"/>
  <c r="T508" i="1"/>
  <c r="T896" i="1"/>
  <c r="T897" i="1"/>
  <c r="T898" i="1"/>
  <c r="T899" i="1"/>
  <c r="T900" i="1"/>
  <c r="T901" i="1"/>
  <c r="T902" i="1"/>
  <c r="T383" i="1"/>
  <c r="T196" i="1"/>
  <c r="T905" i="1"/>
  <c r="T906" i="1"/>
  <c r="T907" i="1"/>
  <c r="T481" i="1"/>
  <c r="T909" i="1"/>
  <c r="T910" i="1"/>
  <c r="T75" i="1"/>
  <c r="T912" i="1"/>
  <c r="T714" i="1"/>
  <c r="T914" i="1"/>
  <c r="T915" i="1"/>
  <c r="T916" i="1"/>
  <c r="T823" i="1"/>
  <c r="T918" i="1"/>
  <c r="T919" i="1"/>
  <c r="T920" i="1"/>
  <c r="T921" i="1"/>
  <c r="T611" i="1"/>
  <c r="T923" i="1"/>
  <c r="T873" i="1"/>
  <c r="T925" i="1"/>
  <c r="T881" i="1"/>
  <c r="T57" i="1"/>
  <c r="T928" i="1"/>
  <c r="T929" i="1"/>
  <c r="T930" i="1"/>
  <c r="T466" i="1"/>
  <c r="T88" i="1"/>
  <c r="T933" i="1"/>
  <c r="T934" i="1"/>
  <c r="T935" i="1"/>
  <c r="T162" i="1"/>
  <c r="T275" i="1"/>
  <c r="T938" i="1"/>
  <c r="T939" i="1"/>
  <c r="T143" i="1"/>
  <c r="T941" i="1"/>
  <c r="T942" i="1"/>
  <c r="T943" i="1"/>
  <c r="T944" i="1"/>
  <c r="T945" i="1"/>
  <c r="T946" i="1"/>
  <c r="T947" i="1"/>
  <c r="T948" i="1"/>
  <c r="T949" i="1"/>
  <c r="T950" i="1"/>
  <c r="T522" i="1"/>
  <c r="T952" i="1"/>
  <c r="T805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366" i="1"/>
  <c r="T967" i="1"/>
  <c r="T561" i="1"/>
  <c r="T969" i="1"/>
  <c r="T970" i="1"/>
  <c r="T126" i="1"/>
  <c r="T972" i="1"/>
  <c r="T973" i="1"/>
  <c r="T974" i="1"/>
  <c r="T975" i="1"/>
  <c r="T976" i="1"/>
  <c r="T289" i="1"/>
  <c r="T978" i="1"/>
  <c r="T979" i="1"/>
  <c r="T122" i="1"/>
  <c r="T753" i="1"/>
  <c r="T982" i="1"/>
  <c r="T657" i="1"/>
  <c r="T984" i="1"/>
  <c r="T890" i="1"/>
  <c r="T699" i="1"/>
  <c r="T987" i="1"/>
  <c r="T988" i="1"/>
  <c r="T715" i="1"/>
  <c r="T990" i="1"/>
  <c r="T549" i="1"/>
  <c r="T992" i="1"/>
  <c r="T993" i="1"/>
  <c r="T277" i="1"/>
  <c r="T995" i="1"/>
  <c r="T996" i="1"/>
  <c r="T849" i="1"/>
  <c r="T998" i="1"/>
  <c r="T999" i="1"/>
  <c r="T1000" i="1"/>
  <c r="T1001" i="1"/>
  <c r="E4" i="15" l="1"/>
  <c r="G4" i="15" s="1"/>
  <c r="E2" i="15"/>
  <c r="H2" i="15" s="1"/>
  <c r="E3" i="15"/>
  <c r="H3" i="15" s="1"/>
  <c r="E5" i="15"/>
  <c r="G5" i="15" s="1"/>
  <c r="E13" i="15"/>
  <c r="G13" i="15" s="1"/>
  <c r="E12" i="15"/>
  <c r="G12" i="15" s="1"/>
  <c r="E11" i="15"/>
  <c r="G11" i="15" s="1"/>
  <c r="E10" i="15"/>
  <c r="H10" i="15" s="1"/>
  <c r="E9" i="15"/>
  <c r="G9" i="15" s="1"/>
  <c r="E8" i="15"/>
  <c r="H8" i="15" s="1"/>
  <c r="E7" i="15"/>
  <c r="H7" i="15" s="1"/>
  <c r="E6" i="15"/>
  <c r="H6" i="15" s="1"/>
  <c r="H12" i="15" l="1"/>
  <c r="G8" i="15"/>
  <c r="H11" i="15"/>
  <c r="H4" i="15"/>
  <c r="G2" i="15"/>
  <c r="F4" i="15"/>
  <c r="G10" i="15"/>
  <c r="G7" i="15"/>
  <c r="F2" i="15"/>
  <c r="F10" i="15"/>
  <c r="F9" i="15"/>
  <c r="F7" i="15"/>
  <c r="F12" i="15"/>
  <c r="H13" i="15"/>
  <c r="F13" i="15"/>
  <c r="G3" i="15"/>
  <c r="F3" i="15"/>
  <c r="F11" i="15"/>
  <c r="F8" i="15"/>
  <c r="G6" i="15"/>
  <c r="H5" i="15"/>
  <c r="F5" i="15"/>
  <c r="H9" i="15"/>
  <c r="F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tc={5607C4E8-F123-4CA7-8CA0-7396BC5A61C1}</author>
  </authors>
  <commentList>
    <comment ref="F1" authorId="0" shapeId="0" xr:uid="{5607C4E8-F123-4CA7-8CA0-7396BC5A61C1}">
      <text>
        <t>[Threaded comment]
Your version of Excel allows you to read this threaded comment; however, any edits to it will get removed if the file is opened in a newer version of Excel. Learn more: https://go.microsoft.com/fwlink/?linkid=870924
Comment:
    (Reserve Account Balance / Fully Funded Balance) x 100 = Percent Funded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7968A-7122-43F1-BAE2-C912E35488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7F6772-A071-4293-8130-389A628F7D1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<sst xmlns="http://schemas.openxmlformats.org/spreadsheetml/2006/main" count="7066" uniqueCount="2114">
  <si>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</si>
  <si>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</si>
  <si>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</si>
  <si>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</si>
  <si>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</si>
  <si>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</si>
  <si>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</si>
  <si>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</si>
  <si>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</si>
  <si>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</si>
  <si>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</si>
  <si>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</si>
  <si>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</si>
  <si>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</si>
  <si>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</si>
  <si>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</si>
  <si>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</si>
  <si>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</si>
  <si>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</si>
  <si>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</si>
  <si>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</si>
  <si>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</si>
  <si>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</si>
  <si>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</si>
  <si>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</si>
  <si>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</si>
  <si>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</si>
  <si>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</si>
  <si>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</si>
  <si>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</si>
  <si>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</si>
  <si>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</si>
  <si>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</si>
  <si>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</si>
  <si>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</si>
  <si>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</si>
  <si>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</si>
  <si>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</si>
  <si>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</si>
  <si>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</si>
  <si>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</si>
  <si>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</si>
  <si>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</si>
  <si>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</si>
  <si>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</si>
  <si>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</si>
  <si>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</si>
  <si>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</si>
  <si>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</si>
  <si>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</si>
  <si>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</si>
  <si>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</si>
  <si>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</si>
  <si>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</si>
  <si>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</si>
  <si>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</si>
  <si>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</si>
  <si>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</si>
  <si>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</si>
  <si>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</si>
  <si>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</si>
  <si>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</si>
  <si>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</si>
  <si>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</si>
  <si>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</si>
  <si>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</si>
  <si>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</si>
  <si>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</si>
  <si>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</si>
  <si>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</si>
  <si>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</si>
  <si>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</si>
  <si>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</si>
  <si>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</si>
  <si>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</si>
  <si>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</si>
  <si>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</si>
  <si>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</si>
  <si>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</si>
  <si>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</si>
  <si>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</si>
  <si>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</si>
  <si>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</si>
  <si>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</si>
  <si>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</si>
  <si>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</si>
  <si>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</si>
  <si>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</si>
  <si>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</si>
  <si>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</si>
  <si>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</si>
  <si>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</si>
  <si>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</si>
  <si>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</si>
  <si>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</si>
  <si>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</si>
  <si>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</si>
  <si>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</si>
  <si>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</si>
  <si>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</si>
  <si>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</si>
  <si>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</si>
  <si>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</si>
  <si>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</si>
  <si>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</si>
  <si>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</si>
  <si>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</si>
  <si>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</si>
  <si>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</si>
  <si>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</si>
  <si>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</si>
  <si>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</si>
  <si>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</si>
  <si>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</si>
  <si>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</si>
  <si>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</si>
  <si>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</si>
  <si>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</si>
  <si>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</si>
  <si>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</si>
  <si>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</si>
  <si>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</si>
  <si>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</si>
  <si>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</si>
  <si>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</si>
  <si>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</si>
  <si>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</si>
  <si>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</si>
  <si>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</si>
  <si>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</si>
  <si>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</si>
  <si>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</si>
  <si>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</si>
  <si>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</si>
  <si>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</si>
  <si>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</si>
  <si>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</si>
  <si>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</si>
  <si>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</si>
  <si>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</si>
  <si>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</si>
  <si>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</si>
  <si>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</si>
  <si>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</si>
  <si>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</si>
  <si>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</si>
  <si>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</si>
  <si>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</si>
  <si>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</si>
  <si>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</si>
  <si>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</si>
  <si>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</si>
  <si>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</si>
  <si>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</si>
  <si>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</si>
  <si>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</si>
  <si>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</si>
  <si>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</si>
  <si>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</si>
  <si>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</si>
  <si>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</si>
  <si>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</si>
  <si>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</si>
  <si>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</si>
  <si>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</si>
  <si>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</si>
  <si>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</si>
  <si>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</si>
  <si>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</si>
  <si>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</si>
  <si>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</si>
  <si>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</si>
  <si>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</si>
  <si>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</si>
  <si>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</si>
  <si>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</si>
  <si>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</si>
  <si>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</si>
  <si>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</si>
  <si>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</si>
  <si>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</si>
  <si>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</si>
  <si>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</si>
  <si>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</si>
  <si>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</si>
  <si>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</si>
  <si>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</si>
  <si>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</si>
  <si>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</si>
  <si>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</si>
  <si>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</si>
  <si>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</si>
  <si>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</si>
  <si>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</si>
  <si>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</si>
  <si>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</si>
  <si>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</si>
  <si>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</si>
  <si>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</si>
  <si>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</si>
  <si>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</si>
  <si>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</si>
  <si>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</si>
  <si>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</si>
  <si>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</si>
  <si>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</si>
  <si>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</si>
  <si>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</si>
  <si>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</si>
  <si>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</si>
  <si>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</si>
  <si>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</si>
  <si>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</si>
  <si>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</si>
  <si>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</si>
  <si>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</si>
  <si>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</si>
  <si>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</si>
  <si>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</si>
  <si>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</si>
  <si>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</si>
  <si>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</si>
  <si>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</si>
  <si>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</si>
  <si>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</si>
  <si>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</si>
  <si>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</si>
  <si>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</si>
  <si>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</si>
  <si>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</si>
  <si>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</si>
  <si>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</si>
  <si>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</si>
  <si>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</si>
  <si>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</si>
  <si>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</si>
  <si>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</si>
  <si>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</si>
  <si>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</si>
  <si>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</si>
  <si>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</si>
  <si>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</si>
  <si>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</si>
  <si>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</si>
  <si>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</si>
  <si>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</si>
  <si>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</si>
  <si>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</si>
  <si>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</si>
  <si>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</si>
  <si>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</si>
  <si>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</si>
  <si>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</si>
  <si>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</si>
  <si>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</si>
  <si>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</si>
  <si>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</si>
  <si>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</si>
  <si>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</si>
  <si>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</si>
  <si>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</si>
  <si>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</si>
  <si>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</si>
  <si>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</si>
  <si>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</si>
  <si>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</si>
  <si>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</si>
  <si>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</si>
  <si>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</si>
  <si>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</si>
  <si>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</si>
  <si>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</si>
  <si>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</si>
  <si>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</si>
  <si>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</si>
  <si>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</si>
  <si>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</si>
  <si>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</si>
  <si>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</si>
  <si>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</si>
  <si>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</si>
  <si>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</si>
  <si>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</si>
  <si>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</si>
  <si>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</si>
  <si>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</si>
  <si>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</si>
  <si>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</si>
  <si>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</si>
  <si>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</si>
  <si>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</si>
  <si>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</si>
  <si>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</si>
  <si>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</si>
  <si>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</si>
  <si>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</si>
  <si>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</si>
  <si>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</si>
  <si>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</si>
  <si>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</si>
  <si>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</si>
  <si>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</si>
  <si>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</si>
  <si>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</si>
  <si>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</si>
  <si>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</si>
  <si>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</si>
  <si>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</si>
  <si>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</si>
  <si>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</si>
  <si>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</si>
  <si>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</si>
  <si>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</si>
  <si>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</si>
  <si>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</si>
  <si>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</si>
  <si>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</si>
  <si>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</si>
  <si>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</si>
  <si>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</si>
  <si>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</si>
  <si>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</si>
  <si>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</si>
  <si>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</si>
  <si>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</si>
  <si>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</si>
  <si>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</si>
  <si>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</si>
  <si>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</si>
  <si>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</si>
  <si>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</si>
  <si>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</si>
  <si>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</si>
  <si>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</si>
  <si>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</si>
  <si>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</si>
  <si>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</si>
  <si>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</si>
  <si>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</si>
  <si>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</si>
  <si>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</si>
  <si>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</si>
  <si>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</si>
  <si>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</si>
  <si>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</si>
  <si>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</si>
  <si>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</si>
  <si>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</si>
  <si>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</si>
  <si>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</si>
  <si>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</si>
  <si>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</si>
  <si>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</si>
  <si>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</si>
  <si>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</si>
  <si>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</si>
  <si>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</si>
  <si>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</si>
  <si>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</si>
  <si>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</si>
  <si>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</si>
  <si>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</si>
  <si>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</si>
  <si>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</si>
  <si>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</si>
  <si>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</si>
  <si>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</si>
  <si>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</si>
  <si>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</si>
  <si>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</si>
  <si>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</si>
  <si>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</si>
  <si>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</si>
  <si>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</si>
  <si>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</si>
  <si>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</si>
  <si>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</si>
  <si>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</si>
  <si>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</si>
  <si>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</si>
  <si>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</si>
  <si>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</si>
  <si>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</si>
  <si>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</si>
  <si>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</si>
  <si>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</si>
  <si>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</si>
  <si>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</si>
  <si>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</si>
  <si>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</si>
  <si>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</si>
  <si>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</si>
  <si>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</si>
  <si>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</si>
  <si>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</si>
  <si>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</si>
  <si>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</si>
  <si>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</si>
  <si>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</si>
  <si>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</si>
  <si>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</si>
  <si>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</si>
  <si>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</si>
  <si>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</si>
  <si>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</si>
  <si>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</si>
  <si>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</si>
  <si>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</si>
  <si>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</si>
  <si>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</si>
  <si>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</si>
  <si>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</si>
  <si>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</si>
  <si>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</si>
  <si>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</si>
  <si>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</si>
  <si>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</si>
  <si>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</si>
  <si>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</si>
  <si>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</si>
  <si>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</si>
  <si>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</si>
  <si>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</si>
  <si>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</si>
  <si>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</si>
  <si>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</si>
  <si>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</si>
  <si>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</si>
  <si>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</si>
  <si>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</si>
  <si>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</si>
  <si>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</si>
  <si>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</si>
  <si>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</si>
  <si>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</si>
  <si>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</si>
  <si>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</si>
  <si>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</si>
  <si>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</si>
  <si>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</si>
  <si>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</si>
  <si>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</si>
  <si>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</si>
  <si>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</si>
  <si>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</si>
  <si>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</si>
  <si>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</si>
  <si>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</si>
  <si>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</si>
  <si>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</si>
  <si>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</si>
  <si>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</si>
  <si>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</si>
  <si>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</si>
  <si>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</si>
  <si>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</si>
  <si>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</si>
  <si>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</si>
  <si>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</si>
  <si>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</si>
  <si>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</si>
  <si>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</si>
  <si>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</si>
  <si>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</si>
  <si>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</si>
  <si>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</si>
  <si>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</si>
  <si>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</si>
  <si>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</si>
  <si>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</si>
  <si>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</si>
  <si>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</si>
  <si>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</si>
  <si>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</si>
  <si>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</si>
  <si>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</si>
  <si>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</si>
  <si>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</si>
  <si>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</si>
  <si>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</si>
  <si>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</si>
  <si>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</si>
  <si>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</si>
  <si>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</si>
  <si>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</si>
  <si>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</si>
  <si>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</si>
  <si>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</si>
  <si>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</si>
  <si>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</si>
  <si>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</si>
  <si>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</si>
  <si>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</si>
  <si>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</si>
  <si>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</si>
  <si>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</si>
  <si>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</si>
  <si>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</si>
  <si>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</si>
  <si>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</si>
  <si>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</si>
  <si>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</si>
  <si>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</si>
  <si>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</si>
  <si>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</si>
  <si>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</si>
  <si>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</si>
  <si>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</si>
  <si>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</si>
  <si>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</si>
  <si>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</si>
  <si>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</si>
  <si>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</si>
  <si>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</si>
  <si>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</si>
  <si>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</si>
  <si>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</si>
  <si>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</si>
  <si>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</si>
  <si>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</si>
  <si>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</si>
  <si>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</si>
  <si>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</si>
  <si>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</si>
  <si>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</si>
  <si>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</si>
  <si>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</si>
  <si>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</si>
  <si>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</si>
  <si>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</si>
  <si>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</si>
  <si>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</si>
  <si>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</si>
  <si>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</si>
  <si>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</si>
  <si>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</si>
  <si>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</si>
  <si>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</si>
  <si>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</si>
  <si>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</si>
  <si>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</si>
  <si>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</si>
  <si>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</si>
  <si>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</si>
  <si>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</si>
  <si>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</si>
  <si>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</si>
  <si>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</si>
  <si>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</si>
  <si>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</si>
  <si>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</si>
  <si>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</si>
  <si>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</si>
  <si>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</si>
  <si>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</si>
  <si>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</si>
  <si>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</si>
  <si>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</si>
  <si>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</si>
  <si>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</si>
  <si>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</si>
  <si>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</si>
  <si>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</si>
  <si>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</si>
  <si>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</si>
  <si>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</si>
  <si>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</si>
  <si>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</si>
  <si>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</si>
  <si>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</si>
  <si>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</si>
  <si>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</si>
  <si>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</si>
  <si>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</si>
  <si>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</si>
  <si>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</si>
  <si>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</si>
  <si>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</si>
  <si>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</si>
  <si>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</si>
  <si>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</si>
  <si>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</si>
  <si>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</si>
  <si>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</si>
  <si>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</si>
  <si>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</si>
  <si>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</si>
  <si>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</si>
  <si>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</si>
  <si>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</si>
  <si>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</si>
  <si>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</si>
  <si>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</si>
  <si>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</si>
  <si>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</si>
  <si>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</si>
  <si>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</si>
  <si>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</si>
  <si>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</si>
  <si>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</si>
  <si>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</si>
  <si>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</si>
  <si>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</si>
  <si>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</si>
  <si>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</si>
  <si>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</si>
  <si>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</si>
  <si>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</si>
  <si>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</si>
  <si>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</si>
  <si>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</si>
  <si>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</si>
  <si>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</si>
  <si>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</si>
  <si>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</si>
  <si>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</si>
  <si>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</si>
  <si>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</si>
  <si>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</si>
  <si>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</si>
  <si>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</si>
  <si>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</si>
  <si>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</si>
  <si>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</si>
  <si>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</si>
  <si>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</si>
  <si>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</si>
  <si>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</si>
  <si>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</si>
  <si>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</si>
  <si>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</si>
  <si>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</si>
  <si>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</si>
  <si>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</si>
  <si>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</si>
  <si>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</si>
  <si>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</si>
  <si>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</si>
  <si>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</si>
  <si>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</si>
  <si>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</si>
  <si>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</si>
  <si>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</si>
  <si>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</si>
  <si>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</si>
  <si>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</si>
  <si>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</si>
  <si>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</si>
  <si>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</si>
  <si>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</si>
  <si>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</si>
  <si>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</si>
  <si>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</si>
  <si>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</si>
  <si>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</si>
  <si>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</si>
  <si>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</si>
  <si>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</si>
  <si>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</si>
  <si>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</si>
  <si>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</si>
  <si>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</si>
  <si>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</si>
  <si>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</si>
  <si>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</si>
  <si>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</si>
  <si>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</si>
  <si>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</si>
  <si>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</si>
  <si>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</si>
  <si>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</si>
  <si>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</si>
  <si>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</si>
  <si>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</si>
  <si>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</si>
  <si>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</si>
  <si>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</si>
  <si>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</si>
  <si>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</si>
  <si>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</si>
  <si>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</si>
  <si>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</si>
  <si>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</si>
  <si>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</si>
  <si>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</si>
  <si>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</si>
  <si>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</si>
  <si>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</si>
  <si>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</si>
  <si>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</si>
  <si>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</si>
  <si>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</si>
  <si>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</si>
  <si>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</si>
  <si>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</si>
  <si>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</si>
  <si>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</si>
  <si>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</si>
  <si>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</si>
  <si>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</si>
  <si>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</si>
  <si>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</si>
  <si>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</si>
  <si>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</si>
  <si>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</si>
  <si>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</si>
  <si>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</si>
  <si>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</si>
  <si>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</si>
  <si>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</si>
  <si>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</si>
  <si>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</si>
  <si>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</si>
  <si>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</si>
  <si>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</si>
  <si>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</si>
  <si>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</si>
  <si>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</si>
  <si>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</si>
  <si>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</si>
  <si>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</si>
  <si>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</si>
  <si>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</si>
  <si>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</si>
  <si>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</si>
  <si>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</si>
  <si>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</si>
  <si>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</si>
  <si>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</si>
  <si>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</si>
  <si>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</si>
  <si>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</si>
  <si>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</si>
  <si>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</si>
  <si>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</si>
  <si>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</si>
  <si>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</si>
  <si>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</si>
  <si>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</si>
  <si>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</si>
  <si>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</si>
  <si>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</si>
  <si>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</si>
  <si>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</si>
  <si>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</si>
  <si>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</si>
  <si>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</si>
  <si>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</si>
  <si>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</si>
  <si>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</si>
  <si>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</si>
  <si>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</si>
  <si>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</si>
  <si>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</si>
  <si>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</si>
  <si>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</si>
  <si>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</si>
  <si>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</si>
  <si>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</si>
  <si>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</si>
  <si>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</si>
  <si>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</si>
  <si>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</si>
  <si>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</si>
  <si>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</si>
  <si>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</si>
  <si>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</si>
  <si>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</si>
  <si>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</si>
  <si>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</si>
  <si>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</si>
  <si>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</si>
  <si>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</si>
  <si>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</si>
  <si>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</si>
  <si>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</si>
  <si>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</si>
  <si>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</si>
  <si>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</si>
  <si>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</si>
  <si>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</si>
  <si>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</si>
  <si>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</si>
  <si>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</si>
  <si>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</si>
  <si>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</si>
  <si>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</si>
  <si>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</si>
  <si>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</si>
  <si>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</si>
  <si>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</si>
  <si>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</si>
  <si>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</si>
  <si>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</si>
  <si>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</si>
  <si>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</si>
  <si>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</si>
  <si>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</si>
  <si>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</si>
  <si>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</si>
  <si>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</si>
  <si>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</si>
  <si>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</si>
  <si>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</si>
  <si>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</si>
  <si>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</si>
  <si>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</si>
  <si>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</si>
  <si>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</si>
  <si>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</si>
  <si>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</si>
  <si>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</si>
  <si>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</si>
  <si>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</si>
  <si>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</si>
  <si>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</si>
  <si>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</si>
  <si>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</si>
  <si>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</si>
  <si>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</si>
  <si>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</si>
  <si>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</si>
  <si>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</si>
  <si>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</si>
  <si>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</si>
  <si>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</si>
  <si>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</si>
  <si>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</si>
  <si>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</si>
  <si>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</si>
  <si>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</si>
  <si>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</si>
  <si>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</si>
  <si>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</si>
  <si>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</si>
  <si>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</si>
  <si>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</si>
  <si>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</si>
  <si>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</si>
  <si>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</si>
  <si>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</si>
  <si>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</si>
  <si>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</si>
  <si>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</si>
  <si>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</si>
  <si>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</si>
  <si>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</si>
  <si>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</si>
  <si>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</si>
  <si>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</si>
  <si>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</si>
  <si>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</si>
  <si>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</si>
  <si>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</si>
  <si>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</si>
  <si>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</si>
  <si>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</si>
  <si>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</si>
  <si>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</si>
  <si>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</si>
  <si>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</si>
  <si>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</si>
  <si>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</si>
  <si>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</si>
  <si>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</si>
  <si>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</si>
  <si>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</si>
  <si>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</si>
  <si>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</si>
  <si>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</si>
  <si>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</si>
  <si>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</si>
  <si>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</si>
  <si>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</si>
  <si>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</si>
  <si>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</si>
  <si>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</si>
  <si>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</si>
  <si>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</si>
  <si>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</si>
  <si>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</si>
  <si>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</si>
  <si>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</si>
  <si>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</si>
  <si>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</si>
  <si>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</si>
  <si>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</si>
  <si>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</si>
  <si>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</si>
  <si>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</si>
  <si>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</si>
  <si>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</si>
  <si>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</si>
  <si>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</si>
  <si>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</si>
  <si>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</si>
  <si>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</si>
  <si>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</si>
  <si>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</si>
  <si>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</si>
  <si>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</si>
  <si>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</si>
  <si>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</si>
  <si>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</si>
  <si>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</si>
  <si>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</si>
  <si>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</si>
  <si>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</si>
  <si>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</si>
  <si>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</si>
  <si>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</si>
  <si>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</si>
  <si>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</si>
  <si>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</si>
  <si>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</si>
  <si>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</si>
  <si>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</si>
  <si>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</si>
  <si>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</si>
  <si>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</si>
  <si>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</si>
  <si>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</si>
  <si>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</si>
  <si>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</si>
  <si>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</si>
  <si>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</si>
  <si>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</si>
  <si>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</si>
  <si>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</si>
  <si>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</si>
  <si>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</si>
  <si>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</si>
  <si>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</si>
  <si>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</si>
  <si>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</si>
  <si>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</si>
  <si>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</si>
  <si>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</si>
  <si>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</si>
  <si>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</si>
  <si>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</si>
  <si>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</si>
  <si>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</si>
  <si>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</si>
  <si>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</si>
  <si>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</si>
  <si>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</si>
  <si>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</si>
  <si>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</si>
  <si>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</si>
  <si>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</si>
  <si>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</si>
  <si>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</si>
  <si>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</si>
  <si>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</si>
  <si>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</si>
  <si>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</si>
  <si>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</si>
  <si>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</si>
  <si>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</si>
  <si>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</si>
  <si>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</si>
  <si>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</si>
  <si>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</si>
  <si>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</si>
  <si>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</si>
  <si>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</si>
  <si>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</si>
  <si>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</si>
  <si>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</si>
  <si>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</si>
  <si>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</si>
  <si>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</si>
  <si>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</si>
  <si>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</si>
  <si>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</si>
  <si>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</si>
  <si>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</si>
  <si>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</si>
  <si>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</si>
  <si>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</si>
  <si>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</si>
  <si>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</si>
  <si>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</si>
  <si>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</si>
  <si>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</si>
  <si>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</si>
  <si>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</si>
  <si>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</si>
  <si>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</si>
  <si>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</si>
  <si>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</si>
  <si>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</si>
  <si>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</si>
  <si>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</si>
  <si>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</si>
  <si>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</si>
  <si>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</si>
  <si>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</si>
  <si>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</si>
  <si>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</si>
  <si>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</si>
  <si>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</si>
  <si>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</si>
  <si>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</si>
  <si>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</si>
  <si>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</si>
  <si>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</si>
  <si>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</si>
  <si>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</si>
  <si>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</si>
  <si>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</si>
  <si>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</si>
  <si>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</si>
  <si>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</si>
  <si>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</si>
  <si>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</si>
  <si>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</si>
  <si>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</si>
  <si>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</si>
  <si>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</si>
  <si>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</si>
  <si>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</si>
  <si>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</si>
  <si>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</si>
  <si>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</si>
  <si>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</si>
  <si>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</si>
  <si>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</si>
  <si>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</si>
  <si>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</si>
  <si>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</si>
  <si>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</si>
  <si>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</si>
  <si>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</si>
  <si>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</si>
  <si>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</si>
  <si>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</si>
  <si>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</si>
  <si>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</si>
  <si>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</si>
  <si>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</si>
  <si>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</si>
  <si>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</si>
  <si>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</si>
  <si>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</si>
  <si>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</si>
  <si>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</si>
  <si>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</si>
  <si>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</si>
  <si>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</si>
  <si>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</si>
  <si>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</si>
  <si>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</si>
  <si>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</si>
  <si>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</si>
  <si>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</si>
  <si>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</si>
  <si>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</si>
  <si>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</si>
  <si>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</si>
  <si>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</si>
  <si>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</si>
  <si>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</si>
  <si>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</si>
  <si>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</si>
  <si>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</si>
  <si>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</si>
  <si>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</si>
  <si>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</si>
  <si>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</si>
  <si>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</si>
  <si>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</si>
  <si>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</si>
  <si>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</si>
  <si>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</si>
  <si>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</si>
  <si>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</si>
  <si>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</si>
  <si>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</si>
  <si>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</si>
  <si>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</si>
  <si>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</si>
  <si>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</si>
  <si>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</si>
  <si>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</si>
  <si>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</si>
  <si>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</si>
  <si>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</si>
  <si>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</si>
  <si>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</si>
  <si>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</si>
  <si>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</si>
  <si>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</si>
  <si>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</si>
  <si>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</si>
  <si>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</si>
  <si>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</si>
  <si>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</si>
  <si>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</si>
  <si>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</si>
  <si>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</si>
  <si>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</si>
  <si>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</si>
  <si>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</si>
  <si>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</si>
  <si>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</si>
  <si>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</si>
  <si>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</si>
  <si>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</si>
  <si>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</si>
  <si>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</si>
  <si>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</si>
  <si>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</si>
  <si>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</si>
  <si>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</si>
  <si>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</si>
  <si>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</si>
  <si>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</si>
  <si>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</si>
  <si>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</si>
  <si>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</si>
  <si>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</si>
  <si>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</si>
  <si>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</si>
  <si>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</si>
  <si>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</si>
  <si>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</si>
  <si>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</si>
  <si>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</si>
  <si>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</si>
  <si>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</si>
  <si>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</si>
  <si>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</si>
  <si>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</si>
  <si>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</si>
  <si>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</si>
  <si>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</si>
  <si>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</si>
  <si>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</si>
  <si>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</si>
  <si>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</si>
  <si>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</si>
  <si>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</si>
  <si>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</si>
  <si>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</si>
  <si>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</si>
  <si>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</si>
  <si>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</si>
  <si>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</si>
  <si>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</si>
  <si>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</si>
  <si>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</si>
  <si>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</si>
  <si>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</si>
  <si>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</si>
  <si>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</si>
  <si>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</si>
  <si>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</si>
  <si>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</si>
  <si>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</si>
  <si>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</si>
  <si>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</si>
  <si>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</si>
  <si>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</si>
  <si>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</si>
  <si>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</si>
  <si>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</si>
  <si>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</si>
  <si>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</si>
  <si>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</si>
  <si>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</si>
  <si>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</si>
  <si>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</si>
  <si>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</si>
  <si>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</si>
  <si>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</si>
  <si>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</si>
  <si>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</si>
  <si>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</si>
  <si>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</si>
  <si>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</si>
  <si>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</si>
  <si>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</si>
  <si>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</si>
  <si>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</si>
  <si>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</si>
  <si>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</si>
  <si>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</si>
  <si>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</si>
  <si>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</si>
  <si>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</si>
  <si>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</si>
  <si>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</si>
  <si>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</si>
  <si>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</si>
  <si>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</si>
  <si>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</si>
  <si>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</si>
  <si>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</si>
  <si>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</si>
  <si>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</si>
  <si>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</si>
  <si>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</si>
  <si>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</si>
  <si>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</si>
  <si>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</si>
  <si>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</si>
  <si>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</si>
  <si>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</si>
  <si>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</si>
  <si>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</si>
  <si>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</si>
  <si>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</si>
  <si>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</si>
  <si>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</si>
  <si>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</si>
  <si>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</si>
  <si>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</si>
  <si>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</si>
  <si>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</si>
  <si>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</si>
  <si>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</si>
  <si>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</si>
  <si>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</si>
  <si>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</si>
  <si>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</si>
  <si>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</si>
  <si>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</si>
  <si>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</si>
  <si>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</si>
  <si>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</si>
  <si>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</si>
  <si>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</si>
  <si>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</si>
  <si>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</si>
  <si>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</si>
  <si>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</si>
  <si>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</si>
  <si>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</si>
  <si>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</si>
  <si>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</si>
  <si>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</si>
  <si>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</si>
  <si>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</si>
  <si>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</si>
  <si>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</si>
  <si>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</si>
  <si>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</si>
  <si>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</si>
  <si>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</si>
  <si>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</si>
  <si>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</si>
  <si>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</si>
  <si>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</si>
  <si>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</si>
  <si>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</si>
  <si>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</si>
  <si>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</si>
  <si>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</si>
  <si>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</si>
  <si>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</si>
  <si>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</si>
  <si>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</si>
  <si>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</si>
  <si>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</si>
  <si>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</si>
  <si>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</si>
  <si>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</si>
  <si>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</si>
  <si>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</si>
  <si>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</si>
  <si>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</si>
  <si>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</si>
  <si>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</si>
  <si>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</si>
  <si>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</si>
  <si>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</si>
  <si>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</si>
  <si>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</si>
  <si>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</si>
  <si>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</si>
  <si>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</si>
  <si>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</si>
  <si>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</si>
  <si>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</si>
  <si>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</si>
  <si>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</si>
  <si>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</si>
  <si>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</si>
  <si>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</si>
  <si>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</si>
  <si>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</si>
  <si>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</si>
  <si>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</si>
  <si>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</si>
  <si>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</si>
  <si>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</si>
  <si>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</si>
  <si>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</si>
  <si>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</si>
  <si>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</si>
  <si>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</si>
  <si>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</si>
  <si>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</si>
  <si>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</si>
  <si>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</si>
  <si>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</si>
  <si>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</si>
  <si>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</si>
  <si>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</si>
  <si>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</si>
  <si>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</si>
  <si>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</si>
  <si>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</si>
  <si>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</si>
  <si>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</si>
  <si>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</si>
  <si>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</si>
  <si>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</si>
  <si>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</si>
  <si>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</si>
  <si>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</si>
  <si>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</si>
  <si>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</si>
  <si>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</si>
  <si>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</si>
  <si>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</si>
  <si>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</si>
  <si>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</si>
  <si>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</si>
  <si>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</si>
  <si>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</si>
  <si>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</si>
  <si>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</si>
  <si>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</si>
  <si>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</si>
  <si>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</si>
  <si>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</si>
  <si>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</si>
  <si>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</si>
  <si>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</si>
  <si>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</si>
  <si>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</si>
  <si>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</si>
  <si>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</si>
  <si>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</si>
  <si>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</si>
  <si>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</si>
  <si>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</si>
  <si>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</si>
  <si>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</si>
  <si>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</si>
  <si>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</si>
  <si>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</si>
  <si>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</si>
  <si>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</si>
  <si>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</si>
  <si>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</si>
  <si>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</si>
  <si>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</si>
  <si>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</si>
  <si>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</si>
  <si>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</si>
  <si>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</si>
  <si>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</si>
  <si>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</si>
  <si>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</si>
  <si>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</si>
  <si>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</si>
  <si>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</si>
  <si>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</si>
  <si>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</si>
  <si>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</si>
  <si>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</si>
  <si>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</si>
  <si>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</si>
  <si>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</si>
  <si>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</si>
  <si>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</si>
  <si>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</si>
  <si>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</si>
  <si>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</si>
  <si>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</si>
  <si>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</si>
  <si>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</si>
  <si>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</si>
  <si>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</si>
  <si>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</si>
  <si>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</si>
  <si>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</si>
  <si>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</si>
  <si>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</si>
  <si>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</si>
  <si>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</si>
  <si>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</si>
  <si>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</si>
  <si>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</si>
  <si>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</si>
  <si>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</si>
  <si>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</si>
  <si>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</si>
  <si>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</si>
  <si>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</si>
  <si>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</si>
  <si>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</si>
  <si>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</si>
  <si>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</si>
  <si>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</si>
  <si>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</si>
  <si>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</si>
  <si>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</si>
  <si>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</si>
  <si>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</si>
  <si>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</si>
  <si>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</si>
  <si>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</si>
  <si>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</si>
  <si>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</si>
  <si>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</si>
  <si>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</si>
  <si>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</si>
  <si>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</si>
  <si>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</si>
  <si>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</si>
  <si>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</si>
  <si>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</si>
  <si>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</si>
  <si>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</si>
  <si>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</si>
  <si>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</si>
  <si>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</si>
  <si>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</si>
  <si>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</si>
  <si>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</si>
  <si>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</si>
  <si>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</si>
  <si>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</si>
  <si>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</si>
  <si>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</si>
  <si>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</si>
  <si>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</si>
  <si>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</si>
  <si>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</si>
  <si>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</si>
  <si>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</si>
  <si>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</si>
  <si>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</si>
  <si>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</si>
  <si>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</si>
  <si>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</si>
  <si>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</si>
  <si>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</si>
  <si>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</si>
  <si>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</si>
  <si>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</si>
  <si>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</si>
  <si>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</si>
  <si>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</si>
  <si>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</si>
  <si>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</si>
  <si>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</si>
  <si>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</si>
  <si>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</si>
  <si>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</si>
  <si>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</si>
  <si>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</si>
  <si>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</si>
  <si>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</si>
  <si>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</si>
  <si>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</si>
  <si>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</si>
  <si>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</si>
  <si>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</si>
  <si>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</si>
  <si>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</si>
  <si>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</si>
  <si>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</si>
  <si>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</si>
  <si>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</si>
  <si>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</si>
  <si>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</si>
  <si>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</si>
  <si>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</si>
  <si>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</si>
  <si>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</si>
  <si>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</si>
  <si>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</si>
  <si>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</si>
  <si>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</si>
  <si>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</si>
  <si>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</si>
  <si>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</si>
  <si>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</si>
  <si>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</si>
  <si>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</si>
  <si>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</si>
  <si>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</si>
  <si>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</si>
  <si>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</si>
  <si>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</si>
  <si>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</si>
  <si>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</si>
  <si>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</si>
  <si>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</si>
  <si>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</si>
  <si>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</si>
  <si>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</si>
  <si>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</si>
  <si>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</si>
  <si>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</si>
  <si>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</si>
  <si>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</si>
  <si>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</si>
  <si>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</si>
  <si>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</si>
  <si>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</si>
  <si>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</si>
  <si>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</si>
  <si>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</si>
  <si>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</si>
  <si>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</si>
  <si>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</si>
  <si>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</si>
  <si>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</si>
  <si>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</si>
  <si>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</si>
  <si>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</si>
  <si>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</si>
  <si>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</si>
  <si>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</si>
  <si>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</si>
  <si>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</si>
  <si>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</si>
  <si>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</si>
  <si>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</si>
  <si>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</si>
  <si>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</si>
  <si>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</si>
  <si>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</si>
  <si>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</si>
  <si>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</si>
  <si>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</si>
  <si>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</si>
  <si>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</si>
  <si>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</si>
  <si>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</si>
  <si>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</si>
  <si>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</si>
  <si>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</si>
  <si>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</si>
  <si>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</si>
  <si>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</si>
  <si>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</si>
  <si>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</si>
  <si>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</si>
  <si>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</si>
  <si>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</si>
  <si>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</si>
  <si>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</si>
  <si>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</si>
  <si>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</si>
  <si>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</si>
  <si>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</si>
  <si>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</si>
  <si>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</si>
  <si>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</si>
  <si>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</si>
  <si>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</si>
  <si>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</si>
  <si>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</si>
  <si>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</si>
  <si>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</si>
  <si>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</si>
  <si>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</si>
  <si>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</si>
  <si>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</si>
  <si>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</si>
  <si>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</si>
  <si>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</si>
  <si>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</si>
  <si>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</si>
  <si>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</si>
  <si>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</si>
  <si>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</si>
  <si>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</si>
  <si>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</si>
  <si>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</si>
  <si>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</si>
  <si>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</si>
  <si>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</si>
  <si>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</si>
  <si>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</si>
  <si>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</si>
  <si>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</si>
  <si>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</si>
  <si>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</si>
  <si>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</si>
  <si>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</si>
  <si>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</si>
  <si>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</si>
  <si>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</si>
  <si>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</si>
  <si>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</si>
  <si>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</si>
  <si>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</si>
  <si>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</si>
  <si>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</si>
  <si>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</si>
  <si>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</si>
  <si>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</si>
  <si>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</si>
  <si>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</si>
  <si>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</si>
  <si>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</si>
  <si>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</si>
  <si>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</si>
  <si>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</si>
  <si>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</si>
  <si>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</si>
  <si>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</si>
  <si>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</si>
  <si>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</si>
  <si>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</si>
  <si>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</si>
  <si>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</si>
  <si>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</si>
  <si>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</si>
  <si>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</si>
  <si>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</si>
  <si>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</si>
  <si>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</si>
  <si>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</si>
  <si>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</si>
  <si>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</si>
  <si>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</si>
  <si>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</si>
  <si>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</si>
  <si>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</si>
  <si>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</si>
  <si>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</si>
  <si>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</si>
  <si>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</si>
  <si>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</si>
  <si>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</si>
  <si>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</si>
  <si>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</si>
  <si>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</si>
  <si>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</si>
  <si>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</si>
  <si>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</si>
  <si>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</si>
  <si>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</si>
  <si>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</si>
  <si>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</si>
  <si>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</si>
  <si>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</si>
  <si>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</si>
  <si>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</si>
  <si>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</si>
  <si>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</si>
  <si>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</si>
  <si>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</si>
  <si>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</si>
  <si>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</si>
  <si>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</si>
  <si>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</si>
  <si>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</si>
  <si>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</si>
  <si>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</si>
  <si>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</si>
  <si>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</si>
  <si>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</si>
  <si>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</si>
  <si>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</si>
  <si>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</si>
  <si>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</si>
  <si>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</si>
  <si>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</si>
  <si>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</si>
  <si>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</si>
  <si>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</si>
  <si>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</si>
  <si>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</si>
  <si>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</si>
  <si>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</si>
  <si>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</si>
  <si>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</si>
  <si>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</si>
  <si>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</si>
  <si>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</si>
  <si>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</si>
  <si>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</si>
  <si>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</si>
  <si>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</si>
  <si>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</si>
  <si>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</si>
  <si>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</si>
  <si>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</si>
  <si>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</si>
  <si>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</si>
  <si>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</si>
  <si>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</si>
  <si>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</si>
  <si>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</si>
  <si>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</si>
  <si>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</si>
  <si>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</si>
  <si>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</si>
  <si>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</si>
  <si>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</si>
  <si>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</si>
  <si>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</si>
  <si>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</si>
  <si>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</si>
  <si>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</si>
  <si>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</si>
  <si>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</si>
  <si>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</si>
  <si>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</si>
  <si>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</si>
  <si>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</si>
  <si>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</si>
  <si>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</si>
  <si>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</si>
  <si>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</si>
  <si>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</si>
  <si>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</si>
  <si>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</si>
  <si>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</si>
  <si>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</si>
  <si>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</si>
  <si>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</si>
  <si>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</si>
  <si>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</si>
  <si>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</si>
  <si>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</si>
  <si>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</si>
  <si>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</si>
  <si>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</si>
  <si>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</si>
  <si>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</si>
  <si>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</si>
  <si>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</si>
  <si>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</si>
  <si>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</si>
  <si>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</si>
  <si>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</si>
  <si>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</si>
  <si>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</si>
  <si>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</si>
  <si>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</si>
  <si>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</si>
  <si>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</si>
  <si>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</si>
  <si>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</si>
  <si>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</si>
  <si>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</si>
  <si>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</si>
  <si>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</si>
  <si>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</si>
  <si>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</si>
  <si>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</si>
  <si>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</si>
  <si>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</si>
  <si>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</si>
  <si>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</si>
  <si>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</si>
  <si>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</si>
  <si>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</si>
  <si>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</si>
  <si>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</si>
  <si>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</si>
  <si>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</si>
  <si>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</si>
  <si>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</si>
  <si>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</si>
  <si>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</si>
  <si>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</si>
  <si>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</si>
  <si>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</si>
  <si>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</si>
  <si>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</si>
  <si>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</si>
  <si>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</si>
  <si>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</si>
  <si>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</si>
  <si>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</si>
  <si>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</si>
  <si>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</si>
  <si>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</si>
  <si>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</si>
  <si>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</si>
  <si>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</si>
  <si>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</si>
  <si>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</si>
  <si>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</si>
  <si>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</si>
  <si>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</si>
  <si>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</si>
  <si>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</si>
  <si>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</si>
  <si>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</si>
  <si>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</si>
  <si>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</si>
  <si>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</si>
  <si>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</si>
  <si>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</si>
  <si>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</si>
  <si>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</si>
  <si>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</si>
  <si>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</si>
  <si>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</si>
  <si>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</si>
  <si>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</si>
  <si>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</si>
  <si>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</si>
  <si>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</si>
  <si>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</si>
  <si>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</si>
  <si>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</si>
  <si>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</si>
  <si>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</si>
  <si>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</si>
  <si>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</si>
  <si>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</si>
  <si>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</si>
  <si>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</si>
  <si>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</si>
  <si>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</si>
  <si>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</si>
  <si>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</si>
  <si>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</si>
  <si>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</si>
  <si>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</si>
  <si>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</si>
  <si>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</si>
  <si>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</si>
  <si>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</si>
  <si>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</si>
  <si>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</si>
  <si>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</si>
  <si>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</si>
  <si>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</si>
  <si>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</si>
  <si>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</si>
  <si>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</si>
  <si>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</si>
  <si>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</si>
  <si>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</si>
  <si>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</si>
  <si>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</si>
  <si>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</si>
  <si>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</si>
  <si>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</si>
  <si>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</si>
  <si>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</si>
  <si>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</si>
  <si>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</si>
  <si>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</si>
  <si>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</si>
  <si>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</si>
  <si>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</si>
  <si>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</si>
  <si>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</si>
  <si>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</si>
  <si>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</si>
  <si>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</si>
  <si>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</si>
  <si>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</si>
  <si>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</si>
  <si>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</si>
  <si>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</si>
  <si>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</si>
  <si>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</si>
  <si>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</si>
  <si>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</si>
  <si>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</si>
  <si>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</si>
  <si>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</si>
  <si>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</si>
  <si>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</si>
  <si>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</si>
  <si>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</si>
  <si>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</si>
  <si>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</si>
  <si>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</si>
  <si>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</si>
  <si>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</si>
  <si>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</si>
  <si>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</si>
  <si>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</si>
  <si>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</si>
  <si>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</si>
  <si>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</si>
  <si>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</si>
  <si>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</si>
  <si>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</si>
  <si>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</si>
  <si>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</si>
  <si>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</si>
  <si>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</si>
  <si>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</si>
  <si>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</si>
  <si>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</si>
  <si>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</si>
  <si>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</si>
  <si>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</si>
  <si>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</si>
  <si>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</si>
  <si>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</si>
  <si>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</si>
  <si>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</si>
  <si>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</si>
  <si>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</si>
  <si>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</si>
  <si>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</si>
  <si>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</si>
  <si>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</si>
  <si>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</si>
  <si>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</si>
  <si>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</si>
  <si>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</si>
  <si>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</si>
  <si>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</si>
  <si>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</si>
  <si>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</si>
  <si>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</si>
  <si>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</si>
  <si>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</si>
  <si>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</si>
  <si>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</si>
  <si>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</si>
  <si>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</si>
  <si>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</si>
  <si>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</si>
  <si>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</si>
  <si>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</si>
  <si>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</si>
  <si>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</si>
  <si>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</si>
  <si>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</si>
  <si>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</si>
  <si>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</si>
  <si>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</si>
  <si>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</si>
  <si>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</si>
  <si>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</si>
  <si>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</si>
  <si>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</si>
  <si>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</si>
  <si>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</si>
  <si>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</si>
  <si>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</si>
  <si>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</si>
  <si>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</si>
  <si>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</si>
  <si>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</si>
  <si>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</si>
  <si>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</si>
  <si>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</si>
  <si>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</si>
  <si>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</si>
  <si>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</si>
  <si>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</si>
  <si>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</si>
  <si>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</si>
  <si>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</si>
  <si>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</si>
  <si>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</si>
  <si>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</si>
  <si>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</si>
  <si>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</si>
  <si>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</si>
  <si>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</si>
  <si>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</si>
  <si>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</si>
  <si>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</si>
  <si>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</si>
  <si>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</si>
  <si>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</si>
  <si>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</si>
  <si>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</si>
  <si>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</si>
  <si>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</si>
  <si>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</si>
  <si>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</si>
  <si>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</si>
  <si>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</si>
  <si>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</si>
  <si>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</si>
  <si>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</si>
  <si>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</si>
  <si>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</si>
  <si>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</si>
  <si>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</si>
  <si>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</si>
  <si>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</si>
  <si>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</si>
  <si>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</si>
  <si>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</si>
  <si>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</si>
  <si>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</si>
  <si>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</si>
  <si>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</si>
  <si>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</si>
  <si>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</si>
  <si>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</si>
  <si>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</si>
  <si>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</si>
  <si>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</si>
  <si>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</si>
  <si>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</si>
  <si>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</si>
  <si>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</si>
  <si>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</si>
  <si>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</si>
  <si>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</si>
  <si>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</si>
  <si>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</si>
  <si>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</si>
  <si>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</si>
  <si>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</si>
  <si>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</si>
  <si>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</si>
  <si>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</si>
  <si>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</si>
  <si>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</si>
  <si>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</si>
  <si>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</si>
  <si>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</si>
  <si>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</si>
  <si>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</si>
  <si>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</si>
  <si>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(All)</t>
  </si>
  <si>
    <t>animation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</si>
  <si>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</si>
  <si>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</si>
  <si>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</si>
  <si>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</si>
  <si>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</si>
  <si>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</si>
  <si>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</si>
  <si>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</si>
  <si>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</si>
  <si>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</si>
  <si>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</si>
  <si>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</si>
  <si>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</si>
  <si>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</si>
  <si>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</si>
  <si>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</si>
  <si>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</si>
  <si>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</si>
  <si>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</si>
  <si>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</si>
  <si>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</si>
  <si>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</si>
  <si>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</si>
  <si>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</si>
  <si>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</si>
  <si>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</si>
  <si>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</si>
  <si>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</si>
  <si>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</si>
  <si>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</si>
  <si>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</si>
  <si>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</si>
  <si>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Outcome</t>
  </si>
  <si>
    <t>Count of Outcome</t>
  </si>
  <si>
    <t>Date Created Conversion</t>
  </si>
  <si>
    <t>Date Ended Conversion</t>
  </si>
  <si>
    <t>All</t>
  </si>
  <si>
    <t>May</t>
  </si>
  <si>
    <t>Nov</t>
  </si>
  <si>
    <t>Feb</t>
  </si>
  <si>
    <t>Jul</t>
  </si>
  <si>
    <t>Oct</t>
  </si>
  <si>
    <t>Jun</t>
  </si>
  <si>
    <t>Dec</t>
  </si>
  <si>
    <t>Jan</t>
  </si>
  <si>
    <t>Mar</t>
  </si>
  <si>
    <t>Aug</t>
  </si>
  <si>
    <t>Sep</t>
  </si>
  <si>
    <t>Apr</t>
  </si>
  <si>
    <t>Date Created Conversion (Year)</t>
  </si>
  <si>
    <t>Month for Launch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</si>
  <si>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</si>
  <si>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</si>
  <si>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</si>
  <si>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</si>
  <si>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</si>
  <si>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</si>
  <si>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</si>
  <si>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</si>
  <si>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</si>
  <si>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</si>
  <si>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</si>
  <si>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</si>
  <si>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</si>
  <si>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</si>
  <si>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</si>
  <si>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</si>
  <si>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</si>
  <si>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</si>
  <si>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</si>
  <si>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</si>
  <si>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</si>
  <si>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</si>
  <si>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</si>
  <si>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</si>
  <si>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</si>
  <si>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</si>
  <si>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 xml:space="preserve">It will be more meaningful to use mean to summarize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</si>
</sst>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2" fontId="0" fillId="0" borderId="0" xfId="0" applyNumberFormat="1"/>
    <xf numFmtId="0" fontId="16" fillId="0" borderId="0" xfId="0" applyFont="1"/>
    <xf numFmtId="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[CrowdfundingBook-20112022-night.xlsx]Pivot Table-Category!PivotTable1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6-4EC4-ACB0-90633620FF65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EC4-ACB0-90633620FF65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6-4EC4-ACB0-90633620FF65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6-4EC4-ACB0-90633620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233408"/>
        <c:axId val="1032231328"/>
      </c:barChart>
      <c:catAx>
        <c:axId val="10322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1328"/>
        <c:crosses val="autoZero"/>
        <c:auto val="1"/>
        <c:lblAlgn val="ctr"/>
        <c:lblOffset val="100"/>
        <c:noMultiLvlLbl val="0"/>
      </c:catAx>
      <c:valAx>
        <c:axId val="10322313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[CrowdfundingBook-20112022-night.xlsx]Pivot Table-Sub-Category!PivotTable3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B01-AAA3-8AA4856D166F}"/>
            </c:ext>
          </c:extLst>
        </c:ser>
        <c:ser>
          <c:idx val="1"/>
          <c:order val="1"/>
          <c:tx>
            <c:strRef>
              <c:f>'Pivot Table-Sub-Category'!$C$4:$C$5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4-4B01-AAA3-8AA4856D166F}"/>
            </c:ext>
          </c:extLst>
        </c:ser>
        <c:ser>
          <c:idx val="2"/>
          <c:order val="2"/>
          <c:tx>
            <c:strRef>
              <c:f>'Pivot Table-Sub-Category'!$D$4:$D$5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4-4B01-AAA3-8AA4856D166F}"/>
            </c:ext>
          </c:extLst>
        </c:ser>
        <c:ser>
          <c:idx val="3"/>
          <c:order val="3"/>
          <c:tx>
            <c:strRef>
              <c:f>'Pivot Table-Sub-Category'!$E$4:$E$5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24-4B01-AAA3-8AA4856D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426160"/>
        <c:axId val="1032427824"/>
      </c:barChart>
      <c:catAx>
        <c:axId val="1032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3423333333333342"/>
              <c:y val="0.9385699283833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7824"/>
        <c:crosses val="autoZero"/>
        <c:auto val="1"/>
        <c:lblAlgn val="ctr"/>
        <c:lblOffset val="100"/>
        <c:noMultiLvlLbl val="0"/>
      </c:catAx>
      <c:valAx>
        <c:axId val="1032427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370178840767076E-2"/>
              <c:y val="0.3534322087919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[CrowdfundingBook-20112022-night.xlsx]Pivot Table-Launch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4-4DD6-817D-6AE187973A75}"/>
            </c:ext>
          </c:extLst>
        </c:ser>
        <c:ser>
          <c:idx val="1"/>
          <c:order val="1"/>
          <c:tx>
            <c:strRef>
              <c:f>'Pivot Table-Launch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4DD6-817D-6AE187973A75}"/>
            </c:ext>
          </c:extLst>
        </c:ser>
        <c:ser>
          <c:idx val="2"/>
          <c:order val="2"/>
          <c:tx>
            <c:strRef>
              <c:f>'Pivot Table-Launch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4DD6-817D-6AE187973A75}"/>
            </c:ext>
          </c:extLst>
        </c:ser>
        <c:ser>
          <c:idx val="3"/>
          <c:order val="3"/>
          <c:tx>
            <c:strRef>
              <c:f>'Pivot Table-Launch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E4-4DD6-817D-6AE18797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89856"/>
        <c:axId val="1234084448"/>
      </c:lineChart>
      <c:catAx>
        <c:axId val="12340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 for Launch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4448"/>
        <c:crosses val="autoZero"/>
        <c:auto val="1"/>
        <c:lblAlgn val="ctr"/>
        <c:lblOffset val="100"/>
        <c:noMultiLvlLbl val="0"/>
      </c:catAx>
      <c:valAx>
        <c:axId val="12340844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Goal</a:t>
            </a:r>
            <a:r>
              <a:rPr lang="en-US" b="1" baseline="0"/>
              <a:t> &amp; Chances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5-4171-9412-E72E244DCB85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5-4171-9412-E72E244DCB85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5-4171-9412-E72E244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63920"/>
        <c:axId val="2131167248"/>
      </c:lineChart>
      <c:catAx>
        <c:axId val="21311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Goal</a:t>
                </a:r>
                <a:r>
                  <a:rPr lang="en-US" sz="1200" b="1" baseline="0"/>
                  <a:t> Amount Ranges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7248"/>
        <c:crosses val="autoZero"/>
        <c:auto val="1"/>
        <c:lblAlgn val="ctr"/>
        <c:lblOffset val="100"/>
        <c:noMultiLvlLbl val="0"/>
      </c:catAx>
      <c:valAx>
        <c:axId val="21311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12</xdr:col>
      <xdr:colOff>899160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8C667-7B7B-9ED8-2FF4-F711A4FD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186690</xdr:rowOff>
    </xdr:from>
    <xdr:to>
      <xdr:col>12</xdr:col>
      <xdr:colOff>1318260</xdr:colOff>
      <xdr:row>39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60016-2CF5-D58F-0EDE-49A0F866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1</xdr:row>
      <xdr:rowOff>0</xdr:rowOff>
    </xdr:from>
    <xdr:to>
      <xdr:col>14</xdr:col>
      <xdr:colOff>434340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D2E85-59ED-E3FF-CDD8-03B01D0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14</xdr:row>
      <xdr:rowOff>7620</xdr:rowOff>
    </xdr:from>
    <xdr:to>
      <xdr:col>5</xdr:col>
      <xdr:colOff>990600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29DD6-AD51-1069-DE48-E1594E01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a" id="{1A147E82-F9E8-448A-8437-FCFC1FE818F7}" userId="S::ina@montic.com.au::f3d334e3-a107-4766-a4b8-1420eed2306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a" refreshedDate="44884.935567129629" createdVersion="8" refreshedVersion="8" minRefreshableVersion="3" recordCount="1000" xr:uid="{5671809C-39FF-4545-97E6-78DFA1DD1C17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containsInteger="1" minValue="0" maxValue="168650" count="563">
        <n v="0"/>
        <n v="13160"/>
        <n v="34123"/>
        <n v="5595"/>
        <n v="10241"/>
        <n v="8638"/>
        <n v="6095"/>
        <n v="9341"/>
        <n v="50245"/>
        <n v="16136"/>
        <n v="16590"/>
        <n v="10442"/>
        <n v="11857"/>
        <n v="6404"/>
        <n v="6835"/>
        <n v="105065"/>
        <n v="5455"/>
        <n v="7350"/>
        <n v="139466"/>
        <n v="4725"/>
        <n v="63128"/>
        <n v="401"/>
        <n v="3239"/>
        <n v="6985"/>
        <n v="6078"/>
        <n v="6324"/>
        <n v="6191"/>
        <n v="77517"/>
        <n v="8941"/>
        <n v="547"/>
        <n v="5629"/>
        <n v="95562"/>
        <n v="6453"/>
        <n v="3556"/>
        <n v="5146"/>
        <n v="3493"/>
        <n v="3343"/>
        <n v="3432"/>
        <n v="2451"/>
        <n v="41797"/>
        <n v="12452"/>
        <n v="8305"/>
        <n v="45292"/>
        <n v="8808"/>
        <n v="30389"/>
        <n v="484"/>
        <n v="3422"/>
        <n v="7853"/>
        <n v="876"/>
        <n v="4906"/>
        <n v="9036"/>
        <n v="5912"/>
        <n v="21057"/>
        <n v="13973"/>
        <n v="10164"/>
        <n v="1530"/>
        <n v="5005"/>
        <n v="7716"/>
        <n v="5188"/>
        <n v="31775"/>
        <n v="5907"/>
        <n v="117"/>
        <n v="81813"/>
        <n v="10747"/>
        <n v="7351"/>
        <n v="8293"/>
        <n v="6722"/>
        <n v="51423"/>
        <n v="3029"/>
        <n v="10106"/>
        <n v="3027"/>
        <n v="7429"/>
        <n v="12253"/>
        <n v="7935"/>
        <n v="9137"/>
        <n v="11916"/>
        <n v="3623"/>
        <n v="951"/>
        <n v="5748"/>
        <n v="37172"/>
        <n v="54061"/>
        <n v="6962"/>
        <n v="3175"/>
        <n v="5325"/>
        <n v="1416"/>
        <n v="534"/>
        <n v="9485"/>
        <n v="2912"/>
        <n v="6774"/>
        <n v="1023"/>
        <n v="6502"/>
        <n v="1922"/>
        <n v="2619"/>
        <n v="34128"/>
        <n v="1037"/>
        <n v="1955"/>
        <n v="7432"/>
        <n v="134073"/>
        <n v="2540"/>
        <n v="22"/>
        <n v="4985"/>
        <n v="3034"/>
        <n v="5364"/>
        <n v="255"/>
        <n v="19879"/>
        <n v="3639"/>
        <n v="8204"/>
        <n v="75511"/>
        <n v="60935"/>
        <n v="4768"/>
        <n v="122793"/>
        <n v="114685"/>
        <n v="116736"/>
        <n v="168650"/>
        <n v="6950"/>
        <n v="78184"/>
        <n v="1616"/>
        <n v="41357"/>
        <n v="108418"/>
        <n v="12205"/>
        <n v="49513"/>
        <n v="4314"/>
        <n v="3257"/>
        <n v="2210"/>
        <n v="4200"/>
        <n v="83649"/>
        <n v="12924"/>
        <n v="67021"/>
        <n v="6609"/>
        <n v="96797"/>
        <n v="1823"/>
        <n v="140585"/>
        <n v="108598"/>
        <n v="7999"/>
        <n v="41851"/>
        <n v="27452"/>
        <n v="80198"/>
        <n v="7684"/>
        <n v="2423"/>
        <n v="2200"/>
        <n v="681"/>
        <n v="5522"/>
        <n v="7738"/>
        <n v="93724"/>
        <n v="3229"/>
        <n v="2329"/>
        <n v="7940"/>
        <n v="3288"/>
        <n v="11871"/>
        <n v="10149"/>
        <n v="164858"/>
        <n v="6903"/>
        <n v="106595"/>
        <n v="5263"/>
        <n v="3905"/>
        <n v="16235"/>
        <n v="2622"/>
        <n v="8424"/>
        <n v="8955"/>
        <n v="3635"/>
        <n v="3628"/>
        <n v="7856"/>
        <n v="119775"/>
        <n v="1131"/>
        <n v="82310"/>
        <n v="1208"/>
        <n v="5342"/>
        <n v="104249"/>
        <n v="2904"/>
        <n v="5519"/>
        <n v="6765"/>
        <n v="6099"/>
        <n v="5656"/>
        <n v="12036"/>
        <n v="676"/>
        <n v="5457"/>
        <n v="6913"/>
        <n v="12674"/>
        <n v="6419"/>
        <n v="7438"/>
        <n v="1537"/>
        <n v="11202"/>
        <n v="9369"/>
        <n v="5214"/>
        <n v="10573"/>
        <n v="6512"/>
        <n v="124245"/>
        <n v="6497"/>
        <n v="2726"/>
        <n v="78477"/>
        <n v="4548"/>
        <n v="33126"/>
        <n v="28630"/>
        <n v="11343"/>
        <n v="20696"/>
        <n v="2300"/>
        <n v="57338"/>
        <n v="24828"/>
        <n v="21564"/>
        <n v="55242"/>
        <n v="11707"/>
        <n v="20531"/>
        <n v="104361"/>
        <n v="1448"/>
        <n v="1953"/>
        <n v="7948"/>
        <n v="75432"/>
        <n v="4046"/>
        <n v="10055"/>
        <n v="3130"/>
        <n v="13647"/>
        <n v="10135"/>
        <n v="8858"/>
        <n v="9194"/>
        <n v="9343"/>
        <n v="66665"/>
        <n v="13424"/>
        <n v="141791"/>
        <n v="8875"/>
        <n v="1508"/>
        <n v="4449"/>
        <n v="7899"/>
        <n v="82379"/>
        <n v="17959"/>
        <n v="18352"/>
        <n v="2077"/>
        <n v="80988"/>
        <n v="2955"/>
        <n v="2138"/>
        <n v="30912"/>
        <n v="5983"/>
        <n v="10502"/>
        <n v="12872"/>
        <n v="105421"/>
        <n v="32283"/>
        <n v="8700"/>
        <n v="2929"/>
        <n v="361"/>
        <n v="11946"/>
        <n v="26669"/>
        <n v="1423"/>
        <n v="2375"/>
        <n v="5067"/>
        <n v="8513"/>
        <n v="22518"/>
        <n v="4717"/>
        <n v="25720"/>
        <n v="12378"/>
        <n v="1869"/>
        <n v="6527"/>
        <n v="72500"/>
        <n v="63454"/>
        <n v="5331"/>
        <n v="4738"/>
        <n v="8639"/>
        <n v="7803"/>
        <n v="33902"/>
        <n v="21404"/>
        <n v="6038"/>
        <n v="84906"/>
        <n v="1719"/>
        <n v="40554"/>
        <n v="10965"/>
        <n v="23820"/>
        <n v="4129"/>
        <n v="2784"/>
        <n v="6653"/>
        <n v="4728"/>
        <n v="6689"/>
        <n v="6789"/>
        <n v="3907"/>
        <n v="10606"/>
        <n v="1032"/>
        <n v="93803"/>
        <n v="9910"/>
        <n v="56"/>
        <n v="47421"/>
        <n v="86724"/>
        <n v="6363"/>
        <n v="139"/>
        <n v="2196"/>
        <n v="116637"/>
        <n v="5614"/>
        <n v="11184"/>
        <n v="10064"/>
        <n v="5589"/>
        <n v="20483"/>
        <n v="148874"/>
        <n v="21120"/>
        <n v="1489"/>
        <n v="3578"/>
        <n v="708"/>
        <n v="3102"/>
        <n v="2606"/>
        <n v="3461"/>
        <n v="5403"/>
        <n v="4644"/>
        <n v="6446"/>
        <n v="68486"/>
        <n v="9933"/>
        <n v="4897"/>
        <n v="14535"/>
        <n v="8797"/>
        <n v="4942"/>
        <n v="2670"/>
        <n v="11297"/>
        <n v="112974"/>
        <n v="54343"/>
        <n v="4908"/>
        <n v="7789"/>
        <n v="7267"/>
        <n v="5960"/>
        <n v="2166"/>
        <n v="1021"/>
        <n v="138832"/>
        <n v="8091"/>
        <n v="1407"/>
        <n v="99266"/>
        <n v="8065"/>
        <n v="62288"/>
        <n v="27605"/>
        <n v="64164"/>
        <n v="796"/>
        <n v="69"/>
        <n v="105778"/>
        <n v="42034"/>
        <n v="16855"/>
        <n v="4165"/>
        <n v="5954"/>
        <n v="5626"/>
        <n v="66688"/>
        <n v="76295"/>
        <n v="74979"/>
        <n v="67368"/>
        <n v="6718"/>
        <n v="20076"/>
        <n v="1042"/>
        <n v="62738"/>
        <n v="2878"/>
        <n v="3005"/>
        <n v="43067"/>
        <n v="7175"/>
        <n v="2042"/>
        <n v="136556"/>
        <n v="2445"/>
        <n v="814"/>
        <n v="14705"/>
        <n v="5988"/>
        <n v="5729"/>
        <n v="2096"/>
        <n v="7225"/>
        <n v="133069"/>
        <n v="56506"/>
        <n v="9149"/>
        <n v="6805"/>
        <n v="9508"/>
        <n v="984"/>
        <n v="124556"/>
        <n v="19590"/>
        <n v="1877"/>
        <n v="4182"/>
        <n v="18086"/>
        <n v="2684"/>
        <n v="13433"/>
        <n v="142936"/>
        <n v="6312"/>
        <n v="7119"/>
        <n v="5255"/>
        <n v="126220"/>
        <n v="59755"/>
        <n v="21527"/>
        <n v="2229"/>
        <n v="55914"/>
        <n v="13111"/>
        <n v="2709"/>
        <n v="5944"/>
        <n v="6200"/>
        <n v="6881"/>
        <n v="12480"/>
        <n v="9549"/>
        <n v="48"/>
        <n v="4558"/>
        <n v="2119"/>
        <n v="3122"/>
        <n v="68060"/>
        <n v="145957"/>
        <n v="39014"/>
        <n v="134328"/>
        <n v="1982"/>
        <n v="30186"/>
        <n v="4279"/>
        <n v="10320"/>
        <n v="4154"/>
        <n v="2058"/>
        <n v="13925"/>
        <n v="4274"/>
        <n v="143536"/>
        <n v="8353"/>
        <n v="8268"/>
        <n v="17"/>
        <n v="3657"/>
        <n v="27406"/>
        <n v="8350"/>
        <n v="2861"/>
        <n v="5785"/>
        <n v="4797"/>
        <n v="90047"/>
        <n v="67467"/>
        <n v="9204"/>
        <n v="94304"/>
        <n v="1328"/>
        <n v="12950"/>
        <n v="12313"/>
        <n v="12240"/>
        <n v="62780"/>
        <n v="6314"/>
        <n v="4927"/>
        <n v="4763"/>
        <n v="7365"/>
        <n v="48203"/>
        <n v="2996"/>
        <n v="8737"/>
        <n v="4296"/>
        <n v="137405"/>
        <n v="12220"/>
        <n v="2704"/>
        <n v="738"/>
        <n v="6910"/>
        <n v="4225"/>
        <n v="6288"/>
        <n v="7342"/>
        <n v="19986"/>
        <n v="48085"/>
        <n v="1775"/>
        <n v="8943"/>
        <n v="321"/>
        <n v="5881"/>
        <n v="3051"/>
        <n v="13635"/>
        <n v="6239"/>
        <n v="9446"/>
        <n v="11945"/>
        <n v="1676"/>
        <n v="732"/>
        <n v="3008"/>
        <n v="2367"/>
        <n v="6016"/>
        <n v="427"/>
        <n v="4387"/>
        <n v="7562"/>
        <n v="1148"/>
        <n v="74940"/>
        <n v="4461"/>
        <n v="2721"/>
        <n v="11850"/>
        <n v="137892"/>
        <n v="6964"/>
        <n v="10509"/>
        <n v="9373"/>
        <n v="134982"/>
        <n v="10540"/>
        <n v="22516"/>
        <n v="10350"/>
        <n v="9997"/>
        <n v="3834"/>
        <n v="8717"/>
        <n v="92956"/>
        <n v="3923"/>
        <n v="3928"/>
        <n v="133260"/>
        <n v="2490"/>
        <n v="6944"/>
        <n v="283"/>
        <n v="3891"/>
        <n v="6947"/>
        <n v="68187"/>
        <n v="4085"/>
        <n v="6474"/>
        <n v="7631"/>
        <n v="2217"/>
        <n v="6468"/>
        <n v="94402"/>
        <n v="23309"/>
        <n v="556"/>
        <n v="6158"/>
        <n v="2113"/>
        <n v="3033"/>
        <n v="517"/>
        <n v="3060"/>
        <n v="4015"/>
        <n v="10377"/>
        <n v="69515"/>
        <n v="2997"/>
        <n v="5939"/>
        <n v="123412"/>
        <n v="3292"/>
        <n v="37168"/>
        <n v="99268"/>
        <n v="4438"/>
        <n v="108601"/>
        <n v="2160"/>
        <n v="4689"/>
        <n v="329"/>
        <n v="6374"/>
        <n v="3908"/>
        <n v="21449"/>
        <n v="4758"/>
        <n v="7835"/>
        <n v="2370"/>
        <n v="133538"/>
        <n v="9520"/>
        <n v="3146"/>
        <n v="2134"/>
        <n v="5055"/>
        <n v="3464"/>
        <n v="83750"/>
        <n v="6821"/>
        <n v="5739"/>
        <n v="12510"/>
        <n v="70036"/>
        <n v="5221"/>
        <n v="4376"/>
        <n v="39040"/>
        <n v="2344"/>
        <n v="152892"/>
        <n v="3722"/>
        <n v="28986"/>
        <n v="6452"/>
        <n v="430"/>
        <n v="2583"/>
        <n v="102015"/>
        <n v="5080"/>
        <n v="3912"/>
        <n v="893"/>
        <n v="4469"/>
        <n v="3620"/>
        <n v="144556"/>
        <n v="113784"/>
        <n v="7063"/>
        <n v="2634"/>
        <n v="6981"/>
        <n v="1100"/>
        <n v="7057"/>
        <n v="9464"/>
        <n v="6301"/>
        <n v="11768"/>
        <n v="32738"/>
        <n v="5717"/>
        <n v="650"/>
        <n v="54824"/>
        <n v="2191"/>
        <n v="2966"/>
        <n v="8886"/>
        <n v="7641"/>
        <n v="26044"/>
        <n v="5241"/>
        <n v="59304"/>
        <n v="3410"/>
        <n v="7241"/>
        <n v="9590"/>
        <n v="1291"/>
        <n v="10123"/>
        <n v="55916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Average Donation" numFmtId="4">
      <sharedItems containsSemiMixedTypes="0" containsString="0" containsNumber="1" minValue="0" maxValue="30240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outcome" databaseField="0"/>
  </cacheFields>
  <extLst>
    <ext xmlns:x14="http://schemas.microsoft.com/office/spreadsheetml/2009/9/main" uri="{725AE2AE-9491-48be-B2B4-4EB974FC3084}">
      <x14:pivotCacheDefinition pivotCacheId="18235710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a" refreshedDate="44885.695163194447" backgroundQuery="1" createdVersion="8" refreshedVersion="8" minRefreshableVersion="3" recordCount="0" supportSubquery="1" supportAdvancedDrill="1" xr:uid="{188CA974-2134-4E1A-9C3E-2515C219F6DB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name]" caption="Count of na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n v="0"/>
    <x v="0"/>
    <s v="CAD"/>
    <x v="0"/>
    <x v="0"/>
    <n v="0"/>
    <b v="0"/>
    <b v="0"/>
    <s v="food/food trucks"/>
    <x v="0"/>
    <x v="0"/>
  </r>
  <r>
    <n v="1"/>
    <x v="1"/>
    <s v="Managed bottom-line architecture"/>
    <n v="1400"/>
    <n v="14560"/>
    <x v="1"/>
    <x v="1"/>
    <n v="158"/>
    <x v="1"/>
    <s v="USD"/>
    <x v="1"/>
    <x v="1"/>
    <n v="1093.6708860759493"/>
    <b v="0"/>
    <b v="1"/>
    <s v="music/rock"/>
    <x v="1"/>
    <x v="1"/>
  </r>
  <r>
    <n v="2"/>
    <x v="2"/>
    <s v="Function-based leadingedge pricing structure"/>
    <n v="108400"/>
    <n v="142523"/>
    <x v="1"/>
    <x v="2"/>
    <n v="1425"/>
    <x v="2"/>
    <s v="AUD"/>
    <x v="2"/>
    <x v="2"/>
    <n v="121.26315789473684"/>
    <b v="0"/>
    <b v="0"/>
    <s v="technology/web"/>
    <x v="2"/>
    <x v="2"/>
  </r>
  <r>
    <n v="3"/>
    <x v="3"/>
    <s v="Vision-oriented fresh-thinking conglomeration"/>
    <n v="4200"/>
    <n v="2477"/>
    <x v="0"/>
    <x v="0"/>
    <n v="24"/>
    <x v="1"/>
    <s v="USD"/>
    <x v="3"/>
    <x v="3"/>
    <n v="144000"/>
    <b v="0"/>
    <b v="0"/>
    <s v="music/rock"/>
    <x v="1"/>
    <x v="1"/>
  </r>
  <r>
    <n v="4"/>
    <x v="4"/>
    <s v="Proactive foreground core"/>
    <n v="7600"/>
    <n v="5265"/>
    <x v="0"/>
    <x v="0"/>
    <n v="53"/>
    <x v="1"/>
    <s v="USD"/>
    <x v="4"/>
    <x v="4"/>
    <n v="6520.7547169811323"/>
    <b v="0"/>
    <b v="0"/>
    <s v="theater/plays"/>
    <x v="3"/>
    <x v="3"/>
  </r>
  <r>
    <n v="5"/>
    <x v="5"/>
    <s v="Open-source optimizing database"/>
    <n v="7600"/>
    <n v="13195"/>
    <x v="1"/>
    <x v="3"/>
    <n v="174"/>
    <x v="3"/>
    <s v="DKK"/>
    <x v="5"/>
    <x v="5"/>
    <n v="5462.0689655172409"/>
    <b v="0"/>
    <b v="0"/>
    <s v="theater/plays"/>
    <x v="3"/>
    <x v="3"/>
  </r>
  <r>
    <n v="6"/>
    <x v="6"/>
    <s v="Operative upward-trending algorithm"/>
    <n v="5200"/>
    <n v="1090"/>
    <x v="0"/>
    <x v="0"/>
    <n v="18"/>
    <x v="4"/>
    <s v="GBP"/>
    <x v="6"/>
    <x v="6"/>
    <n v="4800"/>
    <b v="0"/>
    <b v="0"/>
    <s v="film &amp; video/documentary"/>
    <x v="4"/>
    <x v="4"/>
  </r>
  <r>
    <n v="7"/>
    <x v="7"/>
    <s v="Centralized cohesive challenge"/>
    <n v="4500"/>
    <n v="14741"/>
    <x v="1"/>
    <x v="4"/>
    <n v="227"/>
    <x v="3"/>
    <s v="DKK"/>
    <x v="7"/>
    <x v="7"/>
    <n v="761.2334801762114"/>
    <b v="0"/>
    <b v="0"/>
    <s v="theater/plays"/>
    <x v="3"/>
    <x v="3"/>
  </r>
  <r>
    <n v="8"/>
    <x v="8"/>
    <s v="Exclusive attitude-oriented intranet"/>
    <n v="110100"/>
    <n v="21946"/>
    <x v="2"/>
    <x v="0"/>
    <n v="708"/>
    <x v="3"/>
    <s v="DKK"/>
    <x v="8"/>
    <x v="8"/>
    <n v="244.06779661016949"/>
    <b v="0"/>
    <b v="0"/>
    <s v="theater/plays"/>
    <x v="3"/>
    <x v="3"/>
  </r>
  <r>
    <n v="9"/>
    <x v="9"/>
    <s v="Open-source fresh-thinking model"/>
    <n v="6200"/>
    <n v="3208"/>
    <x v="0"/>
    <x v="0"/>
    <n v="44"/>
    <x v="1"/>
    <s v="USD"/>
    <x v="9"/>
    <x v="9"/>
    <n v="96300"/>
    <b v="0"/>
    <b v="0"/>
    <s v="music/electric music"/>
    <x v="1"/>
    <x v="5"/>
  </r>
  <r>
    <n v="10"/>
    <x v="10"/>
    <s v="Monitored empowering installation"/>
    <n v="5200"/>
    <n v="13838"/>
    <x v="1"/>
    <x v="5"/>
    <n v="220"/>
    <x v="1"/>
    <s v="USD"/>
    <x v="10"/>
    <x v="10"/>
    <n v="18850.909090909092"/>
    <b v="0"/>
    <b v="0"/>
    <s v="film &amp; video/drama"/>
    <x v="4"/>
    <x v="6"/>
  </r>
  <r>
    <n v="11"/>
    <x v="11"/>
    <s v="Grass-roots zero administration system engine"/>
    <n v="6300"/>
    <n v="3030"/>
    <x v="0"/>
    <x v="0"/>
    <n v="27"/>
    <x v="1"/>
    <s v="USD"/>
    <x v="11"/>
    <x v="11"/>
    <n v="19200"/>
    <b v="0"/>
    <b v="1"/>
    <s v="theater/plays"/>
    <x v="3"/>
    <x v="3"/>
  </r>
  <r>
    <n v="12"/>
    <x v="12"/>
    <s v="Assimilated hybrid intranet"/>
    <n v="6300"/>
    <n v="5629"/>
    <x v="0"/>
    <x v="0"/>
    <n v="55"/>
    <x v="1"/>
    <s v="USD"/>
    <x v="12"/>
    <x v="12"/>
    <n v="12567.272727272728"/>
    <b v="0"/>
    <b v="0"/>
    <s v="film &amp; video/drama"/>
    <x v="4"/>
    <x v="6"/>
  </r>
  <r>
    <n v="13"/>
    <x v="13"/>
    <s v="Multi-tiered directional open architecture"/>
    <n v="4200"/>
    <n v="10295"/>
    <x v="1"/>
    <x v="6"/>
    <n v="98"/>
    <x v="1"/>
    <s v="USD"/>
    <x v="13"/>
    <x v="13"/>
    <n v="10579.591836734693"/>
    <b v="0"/>
    <b v="0"/>
    <s v="music/indie rock"/>
    <x v="1"/>
    <x v="7"/>
  </r>
  <r>
    <n v="14"/>
    <x v="14"/>
    <s v="Cloned directional synergy"/>
    <n v="28200"/>
    <n v="18829"/>
    <x v="0"/>
    <x v="0"/>
    <n v="200"/>
    <x v="1"/>
    <s v="USD"/>
    <x v="14"/>
    <x v="14"/>
    <n v="11646"/>
    <b v="0"/>
    <b v="0"/>
    <s v="music/indie rock"/>
    <x v="1"/>
    <x v="7"/>
  </r>
  <r>
    <n v="15"/>
    <x v="15"/>
    <s v="Extended eco-centric pricing structure"/>
    <n v="81200"/>
    <n v="38414"/>
    <x v="0"/>
    <x v="0"/>
    <n v="452"/>
    <x v="1"/>
    <s v="USD"/>
    <x v="15"/>
    <x v="15"/>
    <n v="764.60176991150445"/>
    <b v="0"/>
    <b v="0"/>
    <s v="technology/wearables"/>
    <x v="2"/>
    <x v="8"/>
  </r>
  <r>
    <n v="16"/>
    <x v="16"/>
    <s v="Cross-platform systemic adapter"/>
    <n v="1700"/>
    <n v="11041"/>
    <x v="1"/>
    <x v="7"/>
    <n v="100"/>
    <x v="1"/>
    <s v="USD"/>
    <x v="16"/>
    <x v="16"/>
    <n v="19008"/>
    <b v="0"/>
    <b v="0"/>
    <s v="publishing/nonfiction"/>
    <x v="5"/>
    <x v="9"/>
  </r>
  <r>
    <n v="17"/>
    <x v="17"/>
    <s v="Seamless 4thgeneration methodology"/>
    <n v="84600"/>
    <n v="134845"/>
    <x v="1"/>
    <x v="8"/>
    <n v="1249"/>
    <x v="1"/>
    <s v="USD"/>
    <x v="17"/>
    <x v="17"/>
    <n v="69.175340272217781"/>
    <b v="0"/>
    <b v="0"/>
    <s v="film &amp; video/animation"/>
    <x v="4"/>
    <x v="10"/>
  </r>
  <r>
    <n v="18"/>
    <x v="18"/>
    <s v="Exclusive needs-based adapter"/>
    <n v="9100"/>
    <n v="6089"/>
    <x v="3"/>
    <x v="0"/>
    <n v="135"/>
    <x v="1"/>
    <s v="USD"/>
    <x v="18"/>
    <x v="18"/>
    <n v="5120"/>
    <b v="0"/>
    <b v="0"/>
    <s v="theater/plays"/>
    <x v="3"/>
    <x v="3"/>
  </r>
  <r>
    <n v="19"/>
    <x v="19"/>
    <s v="Down-sized cohesive archive"/>
    <n v="62500"/>
    <n v="30331"/>
    <x v="0"/>
    <x v="0"/>
    <n v="674"/>
    <x v="1"/>
    <s v="USD"/>
    <x v="19"/>
    <x v="19"/>
    <n v="2686.6468842729969"/>
    <b v="0"/>
    <b v="1"/>
    <s v="theater/plays"/>
    <x v="3"/>
    <x v="3"/>
  </r>
  <r>
    <n v="20"/>
    <x v="20"/>
    <s v="Proactive composite alliance"/>
    <n v="131800"/>
    <n v="147936"/>
    <x v="1"/>
    <x v="9"/>
    <n v="1396"/>
    <x v="1"/>
    <s v="USD"/>
    <x v="20"/>
    <x v="20"/>
    <n v="0"/>
    <b v="0"/>
    <b v="0"/>
    <s v="film &amp; video/drama"/>
    <x v="4"/>
    <x v="6"/>
  </r>
  <r>
    <n v="21"/>
    <x v="21"/>
    <s v="Re-engineered intangible definition"/>
    <n v="94000"/>
    <n v="38533"/>
    <x v="0"/>
    <x v="0"/>
    <n v="558"/>
    <x v="1"/>
    <s v="USD"/>
    <x v="21"/>
    <x v="21"/>
    <n v="5264.5161290322585"/>
    <b v="0"/>
    <b v="0"/>
    <s v="theater/plays"/>
    <x v="3"/>
    <x v="3"/>
  </r>
  <r>
    <n v="22"/>
    <x v="22"/>
    <s v="Enhanced dynamic definition"/>
    <n v="59100"/>
    <n v="75690"/>
    <x v="1"/>
    <x v="10"/>
    <n v="890"/>
    <x v="1"/>
    <s v="USD"/>
    <x v="22"/>
    <x v="22"/>
    <n v="1456.1797752808989"/>
    <b v="0"/>
    <b v="0"/>
    <s v="theater/plays"/>
    <x v="3"/>
    <x v="3"/>
  </r>
  <r>
    <n v="23"/>
    <x v="23"/>
    <s v="Devolved next generation adapter"/>
    <n v="4500"/>
    <n v="14942"/>
    <x v="1"/>
    <x v="11"/>
    <n v="142"/>
    <x v="4"/>
    <s v="GBP"/>
    <x v="23"/>
    <x v="23"/>
    <n v="32222.535211267605"/>
    <b v="0"/>
    <b v="0"/>
    <s v="film &amp; video/documentary"/>
    <x v="4"/>
    <x v="4"/>
  </r>
  <r>
    <n v="24"/>
    <x v="24"/>
    <s v="Cross-platform intermediate frame"/>
    <n v="92400"/>
    <n v="104257"/>
    <x v="1"/>
    <x v="12"/>
    <n v="2673"/>
    <x v="1"/>
    <s v="USD"/>
    <x v="24"/>
    <x v="24"/>
    <n v="64.646464646464651"/>
    <b v="0"/>
    <b v="0"/>
    <s v="technology/wearables"/>
    <x v="2"/>
    <x v="8"/>
  </r>
  <r>
    <n v="25"/>
    <x v="25"/>
    <s v="Monitored impactful analyzer"/>
    <n v="5500"/>
    <n v="11904"/>
    <x v="1"/>
    <x v="13"/>
    <n v="163"/>
    <x v="1"/>
    <s v="USD"/>
    <x v="25"/>
    <x v="25"/>
    <n v="10601.226993865032"/>
    <b v="0"/>
    <b v="1"/>
    <s v="games/video games"/>
    <x v="6"/>
    <x v="11"/>
  </r>
  <r>
    <n v="26"/>
    <x v="26"/>
    <s v="Optional responsive customer loyalty"/>
    <n v="107500"/>
    <n v="51814"/>
    <x v="3"/>
    <x v="0"/>
    <n v="1480"/>
    <x v="1"/>
    <s v="USD"/>
    <x v="26"/>
    <x v="26"/>
    <n v="1576.2162162162163"/>
    <b v="0"/>
    <b v="0"/>
    <s v="theater/plays"/>
    <x v="3"/>
    <x v="3"/>
  </r>
  <r>
    <n v="27"/>
    <x v="27"/>
    <s v="Diverse transitional migration"/>
    <n v="2000"/>
    <n v="1599"/>
    <x v="0"/>
    <x v="0"/>
    <n v="15"/>
    <x v="1"/>
    <s v="USD"/>
    <x v="27"/>
    <x v="27"/>
    <n v="46080"/>
    <b v="0"/>
    <b v="0"/>
    <s v="music/rock"/>
    <x v="1"/>
    <x v="1"/>
  </r>
  <r>
    <n v="28"/>
    <x v="28"/>
    <s v="Synchronized global task-force"/>
    <n v="130800"/>
    <n v="137635"/>
    <x v="1"/>
    <x v="14"/>
    <n v="2220"/>
    <x v="1"/>
    <s v="USD"/>
    <x v="28"/>
    <x v="28"/>
    <n v="895.1351351351351"/>
    <b v="0"/>
    <b v="1"/>
    <s v="theater/plays"/>
    <x v="3"/>
    <x v="3"/>
  </r>
  <r>
    <n v="29"/>
    <x v="29"/>
    <s v="Focused 6thgeneration forecast"/>
    <n v="45900"/>
    <n v="150965"/>
    <x v="1"/>
    <x v="15"/>
    <n v="1606"/>
    <x v="5"/>
    <s v="CHF"/>
    <x v="29"/>
    <x v="29"/>
    <n v="2151.9302615193028"/>
    <b v="0"/>
    <b v="0"/>
    <s v="film &amp; video/shorts"/>
    <x v="4"/>
    <x v="12"/>
  </r>
  <r>
    <n v="30"/>
    <x v="30"/>
    <s v="Down-sized analyzing challenge"/>
    <n v="9000"/>
    <n v="14455"/>
    <x v="1"/>
    <x v="16"/>
    <n v="129"/>
    <x v="1"/>
    <s v="USD"/>
    <x v="30"/>
    <x v="30"/>
    <n v="3348.8372093023254"/>
    <b v="0"/>
    <b v="0"/>
    <s v="film &amp; video/animation"/>
    <x v="4"/>
    <x v="10"/>
  </r>
  <r>
    <n v="31"/>
    <x v="31"/>
    <s v="Progressive needs-based focus group"/>
    <n v="3500"/>
    <n v="10850"/>
    <x v="1"/>
    <x v="17"/>
    <n v="226"/>
    <x v="4"/>
    <s v="GBP"/>
    <x v="31"/>
    <x v="31"/>
    <n v="10704.424778761062"/>
    <b v="0"/>
    <b v="0"/>
    <s v="games/video games"/>
    <x v="6"/>
    <x v="11"/>
  </r>
  <r>
    <n v="32"/>
    <x v="32"/>
    <s v="Ergonomic 6thgeneration success"/>
    <n v="101000"/>
    <n v="87676"/>
    <x v="0"/>
    <x v="0"/>
    <n v="2307"/>
    <x v="6"/>
    <s v="EUR"/>
    <x v="32"/>
    <x v="32"/>
    <n v="1011.183355006502"/>
    <b v="0"/>
    <b v="0"/>
    <s v="film &amp; video/documentary"/>
    <x v="4"/>
    <x v="4"/>
  </r>
  <r>
    <n v="33"/>
    <x v="33"/>
    <s v="Exclusive interactive approach"/>
    <n v="50200"/>
    <n v="189666"/>
    <x v="1"/>
    <x v="18"/>
    <n v="5419"/>
    <x v="1"/>
    <s v="USD"/>
    <x v="33"/>
    <x v="33"/>
    <n v="590.58866949621699"/>
    <b v="0"/>
    <b v="0"/>
    <s v="theater/plays"/>
    <x v="3"/>
    <x v="3"/>
  </r>
  <r>
    <n v="34"/>
    <x v="34"/>
    <s v="Reverse-engineered asynchronous archive"/>
    <n v="9300"/>
    <n v="14025"/>
    <x v="1"/>
    <x v="19"/>
    <n v="165"/>
    <x v="1"/>
    <s v="USD"/>
    <x v="34"/>
    <x v="34"/>
    <n v="2618.181818181818"/>
    <b v="0"/>
    <b v="0"/>
    <s v="film &amp; video/documentary"/>
    <x v="4"/>
    <x v="4"/>
  </r>
  <r>
    <n v="35"/>
    <x v="35"/>
    <s v="Synergized intangible challenge"/>
    <n v="125500"/>
    <n v="188628"/>
    <x v="1"/>
    <x v="20"/>
    <n v="1965"/>
    <x v="3"/>
    <s v="DKK"/>
    <x v="35"/>
    <x v="35"/>
    <n v="1846.7175572519084"/>
    <b v="0"/>
    <b v="1"/>
    <s v="film &amp; video/drama"/>
    <x v="4"/>
    <x v="6"/>
  </r>
  <r>
    <n v="36"/>
    <x v="36"/>
    <s v="Monitored multi-state encryption"/>
    <n v="700"/>
    <n v="1101"/>
    <x v="1"/>
    <x v="21"/>
    <n v="16"/>
    <x v="1"/>
    <s v="USD"/>
    <x v="36"/>
    <x v="36"/>
    <n v="134775"/>
    <b v="0"/>
    <b v="0"/>
    <s v="theater/plays"/>
    <x v="3"/>
    <x v="3"/>
  </r>
  <r>
    <n v="37"/>
    <x v="37"/>
    <s v="Profound attitude-oriented functionalities"/>
    <n v="8100"/>
    <n v="11339"/>
    <x v="1"/>
    <x v="22"/>
    <n v="107"/>
    <x v="1"/>
    <s v="USD"/>
    <x v="37"/>
    <x v="37"/>
    <n v="26680.373831775702"/>
    <b v="0"/>
    <b v="1"/>
    <s v="publishing/fiction"/>
    <x v="5"/>
    <x v="13"/>
  </r>
  <r>
    <n v="38"/>
    <x v="38"/>
    <s v="Digitized client-driven database"/>
    <n v="3100"/>
    <n v="10085"/>
    <x v="1"/>
    <x v="23"/>
    <n v="134"/>
    <x v="1"/>
    <s v="USD"/>
    <x v="38"/>
    <x v="38"/>
    <n v="3223.8805970149256"/>
    <b v="0"/>
    <b v="0"/>
    <s v="photography/photography books"/>
    <x v="7"/>
    <x v="14"/>
  </r>
  <r>
    <n v="39"/>
    <x v="39"/>
    <s v="Organized bi-directional function"/>
    <n v="9900"/>
    <n v="5027"/>
    <x v="0"/>
    <x v="0"/>
    <n v="88"/>
    <x v="3"/>
    <s v="DKK"/>
    <x v="39"/>
    <x v="39"/>
    <n v="13704.545454545454"/>
    <b v="0"/>
    <b v="0"/>
    <s v="theater/plays"/>
    <x v="3"/>
    <x v="3"/>
  </r>
  <r>
    <n v="40"/>
    <x v="40"/>
    <s v="Reduced stable middleware"/>
    <n v="8800"/>
    <n v="14878"/>
    <x v="1"/>
    <x v="24"/>
    <n v="198"/>
    <x v="1"/>
    <s v="USD"/>
    <x v="40"/>
    <x v="40"/>
    <n v="8290.9090909090901"/>
    <b v="0"/>
    <b v="1"/>
    <s v="technology/wearables"/>
    <x v="2"/>
    <x v="8"/>
  </r>
  <r>
    <n v="41"/>
    <x v="41"/>
    <s v="Universal 5thgeneration neural-net"/>
    <n v="5600"/>
    <n v="11924"/>
    <x v="1"/>
    <x v="25"/>
    <n v="111"/>
    <x v="6"/>
    <s v="EUR"/>
    <x v="41"/>
    <x v="41"/>
    <n v="20237.837837837837"/>
    <b v="0"/>
    <b v="1"/>
    <s v="music/rock"/>
    <x v="1"/>
    <x v="1"/>
  </r>
  <r>
    <n v="42"/>
    <x v="42"/>
    <s v="Virtual uniform frame"/>
    <n v="1800"/>
    <n v="7991"/>
    <x v="1"/>
    <x v="26"/>
    <n v="222"/>
    <x v="1"/>
    <s v="USD"/>
    <x v="42"/>
    <x v="42"/>
    <n v="3502.7027027027025"/>
    <b v="0"/>
    <b v="0"/>
    <s v="food/food trucks"/>
    <x v="0"/>
    <x v="0"/>
  </r>
  <r>
    <n v="43"/>
    <x v="43"/>
    <s v="Profound explicit paradigm"/>
    <n v="90200"/>
    <n v="167717"/>
    <x v="1"/>
    <x v="27"/>
    <n v="6212"/>
    <x v="1"/>
    <s v="USD"/>
    <x v="43"/>
    <x v="43"/>
    <n v="222.53702511268511"/>
    <b v="0"/>
    <b v="0"/>
    <s v="publishing/radio &amp; podcasts"/>
    <x v="5"/>
    <x v="15"/>
  </r>
  <r>
    <n v="44"/>
    <x v="44"/>
    <s v="Visionary real-time groupware"/>
    <n v="1600"/>
    <n v="10541"/>
    <x v="1"/>
    <x v="28"/>
    <n v="98"/>
    <x v="3"/>
    <s v="DKK"/>
    <x v="44"/>
    <x v="44"/>
    <n v="881.63265306122446"/>
    <b v="0"/>
    <b v="0"/>
    <s v="publishing/fiction"/>
    <x v="5"/>
    <x v="13"/>
  </r>
  <r>
    <n v="45"/>
    <x v="45"/>
    <s v="Networked tertiary Graphical User Interface"/>
    <n v="9500"/>
    <n v="4530"/>
    <x v="0"/>
    <x v="0"/>
    <n v="48"/>
    <x v="1"/>
    <s v="USD"/>
    <x v="45"/>
    <x v="45"/>
    <n v="27075"/>
    <b v="0"/>
    <b v="1"/>
    <s v="theater/plays"/>
    <x v="3"/>
    <x v="3"/>
  </r>
  <r>
    <n v="46"/>
    <x v="46"/>
    <s v="Virtual grid-enabled task-force"/>
    <n v="3700"/>
    <n v="4247"/>
    <x v="1"/>
    <x v="29"/>
    <n v="92"/>
    <x v="1"/>
    <s v="USD"/>
    <x v="46"/>
    <x v="46"/>
    <n v="21600"/>
    <b v="0"/>
    <b v="0"/>
    <s v="music/rock"/>
    <x v="1"/>
    <x v="1"/>
  </r>
  <r>
    <n v="47"/>
    <x v="47"/>
    <s v="Function-based multi-state software"/>
    <n v="1500"/>
    <n v="7129"/>
    <x v="1"/>
    <x v="30"/>
    <n v="149"/>
    <x v="1"/>
    <s v="USD"/>
    <x v="47"/>
    <x v="47"/>
    <n v="17395.973154362415"/>
    <b v="0"/>
    <b v="0"/>
    <s v="theater/plays"/>
    <x v="3"/>
    <x v="3"/>
  </r>
  <r>
    <n v="48"/>
    <x v="48"/>
    <s v="Optimized leadingedge concept"/>
    <n v="33300"/>
    <n v="128862"/>
    <x v="1"/>
    <x v="31"/>
    <n v="2431"/>
    <x v="1"/>
    <s v="USD"/>
    <x v="48"/>
    <x v="48"/>
    <n v="426.49115590292058"/>
    <b v="0"/>
    <b v="0"/>
    <s v="theater/plays"/>
    <x v="3"/>
    <x v="3"/>
  </r>
  <r>
    <n v="49"/>
    <x v="49"/>
    <s v="Sharable holistic interface"/>
    <n v="7200"/>
    <n v="13653"/>
    <x v="1"/>
    <x v="32"/>
    <n v="303"/>
    <x v="1"/>
    <s v="USD"/>
    <x v="49"/>
    <x v="49"/>
    <n v="12843.564356435643"/>
    <b v="0"/>
    <b v="0"/>
    <s v="music/rock"/>
    <x v="1"/>
    <x v="1"/>
  </r>
  <r>
    <n v="50"/>
    <x v="50"/>
    <s v="Down-sized system-worthy secured line"/>
    <n v="100"/>
    <n v="2"/>
    <x v="0"/>
    <x v="0"/>
    <n v="1"/>
    <x v="6"/>
    <s v="EUR"/>
    <x v="50"/>
    <x v="50"/>
    <n v="2419200"/>
    <b v="0"/>
    <b v="0"/>
    <s v="music/metal"/>
    <x v="1"/>
    <x v="16"/>
  </r>
  <r>
    <n v="51"/>
    <x v="51"/>
    <s v="Inverse secondary infrastructure"/>
    <n v="158100"/>
    <n v="145243"/>
    <x v="0"/>
    <x v="0"/>
    <n v="1467"/>
    <x v="4"/>
    <s v="GBP"/>
    <x v="51"/>
    <x v="51"/>
    <n v="942.3312883435583"/>
    <b v="0"/>
    <b v="1"/>
    <s v="technology/wearables"/>
    <x v="2"/>
    <x v="8"/>
  </r>
  <r>
    <n v="52"/>
    <x v="52"/>
    <s v="Organic foreground leverage"/>
    <n v="7200"/>
    <n v="2459"/>
    <x v="0"/>
    <x v="0"/>
    <n v="75"/>
    <x v="1"/>
    <s v="USD"/>
    <x v="52"/>
    <x v="52"/>
    <n v="4608"/>
    <b v="0"/>
    <b v="0"/>
    <s v="theater/plays"/>
    <x v="3"/>
    <x v="3"/>
  </r>
  <r>
    <n v="53"/>
    <x v="53"/>
    <s v="Reverse-engineered static concept"/>
    <n v="8800"/>
    <n v="12356"/>
    <x v="1"/>
    <x v="33"/>
    <n v="209"/>
    <x v="1"/>
    <s v="USD"/>
    <x v="53"/>
    <x v="53"/>
    <n v="16122.488038277512"/>
    <b v="0"/>
    <b v="0"/>
    <s v="film &amp; video/drama"/>
    <x v="4"/>
    <x v="6"/>
  </r>
  <r>
    <n v="54"/>
    <x v="54"/>
    <s v="Multi-channeled neutral customer loyalty"/>
    <n v="6000"/>
    <n v="5392"/>
    <x v="0"/>
    <x v="0"/>
    <n v="120"/>
    <x v="1"/>
    <s v="USD"/>
    <x v="54"/>
    <x v="54"/>
    <n v="4290"/>
    <b v="0"/>
    <b v="0"/>
    <s v="technology/wearables"/>
    <x v="2"/>
    <x v="8"/>
  </r>
  <r>
    <n v="55"/>
    <x v="55"/>
    <s v="Reverse-engineered bifurcated strategy"/>
    <n v="6600"/>
    <n v="11746"/>
    <x v="1"/>
    <x v="34"/>
    <n v="131"/>
    <x v="1"/>
    <s v="USD"/>
    <x v="55"/>
    <x v="55"/>
    <n v="3297.709923664122"/>
    <b v="0"/>
    <b v="0"/>
    <s v="music/jazz"/>
    <x v="1"/>
    <x v="17"/>
  </r>
  <r>
    <n v="56"/>
    <x v="56"/>
    <s v="Horizontal context-sensitive knowledge user"/>
    <n v="8000"/>
    <n v="11493"/>
    <x v="1"/>
    <x v="35"/>
    <n v="164"/>
    <x v="1"/>
    <s v="USD"/>
    <x v="56"/>
    <x v="56"/>
    <n v="3687.8048780487807"/>
    <b v="0"/>
    <b v="0"/>
    <s v="technology/wearables"/>
    <x v="2"/>
    <x v="8"/>
  </r>
  <r>
    <n v="57"/>
    <x v="57"/>
    <s v="Cross-group multi-state task-force"/>
    <n v="2900"/>
    <n v="6243"/>
    <x v="1"/>
    <x v="36"/>
    <n v="201"/>
    <x v="1"/>
    <s v="USD"/>
    <x v="57"/>
    <x v="57"/>
    <n v="5158.2089552238804"/>
    <b v="0"/>
    <b v="0"/>
    <s v="games/video games"/>
    <x v="6"/>
    <x v="11"/>
  </r>
  <r>
    <n v="58"/>
    <x v="58"/>
    <s v="Expanded 3rdgeneration strategy"/>
    <n v="2700"/>
    <n v="6132"/>
    <x v="1"/>
    <x v="37"/>
    <n v="211"/>
    <x v="1"/>
    <s v="USD"/>
    <x v="58"/>
    <x v="58"/>
    <n v="5323.2227488151657"/>
    <b v="0"/>
    <b v="0"/>
    <s v="theater/plays"/>
    <x v="3"/>
    <x v="3"/>
  </r>
  <r>
    <n v="59"/>
    <x v="59"/>
    <s v="Assimilated real-time support"/>
    <n v="1400"/>
    <n v="3851"/>
    <x v="1"/>
    <x v="38"/>
    <n v="128"/>
    <x v="1"/>
    <s v="USD"/>
    <x v="59"/>
    <x v="59"/>
    <n v="10125"/>
    <b v="0"/>
    <b v="1"/>
    <s v="theater/plays"/>
    <x v="3"/>
    <x v="3"/>
  </r>
  <r>
    <n v="60"/>
    <x v="60"/>
    <s v="User-centric regional database"/>
    <n v="94200"/>
    <n v="135997"/>
    <x v="1"/>
    <x v="39"/>
    <n v="1600"/>
    <x v="0"/>
    <s v="CAD"/>
    <x v="60"/>
    <x v="60"/>
    <n v="162"/>
    <b v="0"/>
    <b v="0"/>
    <s v="theater/plays"/>
    <x v="3"/>
    <x v="3"/>
  </r>
  <r>
    <n v="61"/>
    <x v="61"/>
    <s v="Open-source zero administration complexity"/>
    <n v="199200"/>
    <n v="184750"/>
    <x v="0"/>
    <x v="0"/>
    <n v="2253"/>
    <x v="0"/>
    <s v="CAD"/>
    <x v="61"/>
    <x v="61"/>
    <n v="1532.3568575233023"/>
    <b v="0"/>
    <b v="0"/>
    <s v="theater/plays"/>
    <x v="3"/>
    <x v="3"/>
  </r>
  <r>
    <n v="62"/>
    <x v="62"/>
    <s v="Organized incremental standardization"/>
    <n v="2000"/>
    <n v="14452"/>
    <x v="1"/>
    <x v="40"/>
    <n v="249"/>
    <x v="1"/>
    <s v="USD"/>
    <x v="62"/>
    <x v="62"/>
    <n v="346.98795180722891"/>
    <b v="0"/>
    <b v="0"/>
    <s v="technology/web"/>
    <x v="2"/>
    <x v="2"/>
  </r>
  <r>
    <n v="63"/>
    <x v="63"/>
    <s v="Assimilated didactic open system"/>
    <n v="4700"/>
    <n v="557"/>
    <x v="0"/>
    <x v="0"/>
    <n v="5"/>
    <x v="1"/>
    <s v="USD"/>
    <x v="63"/>
    <x v="63"/>
    <n v="103680"/>
    <b v="0"/>
    <b v="0"/>
    <s v="theater/plays"/>
    <x v="3"/>
    <x v="3"/>
  </r>
  <r>
    <n v="64"/>
    <x v="64"/>
    <s v="Vision-oriented logistical intranet"/>
    <n v="2800"/>
    <n v="2734"/>
    <x v="0"/>
    <x v="0"/>
    <n v="38"/>
    <x v="1"/>
    <s v="USD"/>
    <x v="64"/>
    <x v="64"/>
    <n v="34105.26315789474"/>
    <b v="0"/>
    <b v="1"/>
    <s v="technology/web"/>
    <x v="2"/>
    <x v="2"/>
  </r>
  <r>
    <n v="65"/>
    <x v="65"/>
    <s v="Mandatory incremental projection"/>
    <n v="6100"/>
    <n v="14405"/>
    <x v="1"/>
    <x v="41"/>
    <n v="236"/>
    <x v="1"/>
    <s v="USD"/>
    <x v="65"/>
    <x v="65"/>
    <n v="2562.7118644067796"/>
    <b v="0"/>
    <b v="0"/>
    <s v="theater/plays"/>
    <x v="3"/>
    <x v="3"/>
  </r>
  <r>
    <n v="66"/>
    <x v="66"/>
    <s v="Grass-roots needs-based encryption"/>
    <n v="2900"/>
    <n v="1307"/>
    <x v="0"/>
    <x v="0"/>
    <n v="12"/>
    <x v="1"/>
    <s v="USD"/>
    <x v="66"/>
    <x v="66"/>
    <n v="36000"/>
    <b v="0"/>
    <b v="1"/>
    <s v="theater/plays"/>
    <x v="3"/>
    <x v="3"/>
  </r>
  <r>
    <n v="67"/>
    <x v="67"/>
    <s v="Team-oriented 6thgeneration middleware"/>
    <n v="72600"/>
    <n v="117892"/>
    <x v="1"/>
    <x v="42"/>
    <n v="4065"/>
    <x v="4"/>
    <s v="GBP"/>
    <x v="67"/>
    <x v="67"/>
    <n v="106.2730627306273"/>
    <b v="0"/>
    <b v="1"/>
    <s v="technology/wearables"/>
    <x v="2"/>
    <x v="8"/>
  </r>
  <r>
    <n v="68"/>
    <x v="68"/>
    <s v="Inverse multi-tasking installation"/>
    <n v="5700"/>
    <n v="14508"/>
    <x v="1"/>
    <x v="43"/>
    <n v="246"/>
    <x v="6"/>
    <s v="EUR"/>
    <x v="68"/>
    <x v="68"/>
    <n v="16507.317073170732"/>
    <b v="0"/>
    <b v="1"/>
    <s v="theater/plays"/>
    <x v="3"/>
    <x v="3"/>
  </r>
  <r>
    <n v="69"/>
    <x v="69"/>
    <s v="Switchable disintermediate moderator"/>
    <n v="7900"/>
    <n v="1901"/>
    <x v="3"/>
    <x v="0"/>
    <n v="17"/>
    <x v="1"/>
    <s v="USD"/>
    <x v="69"/>
    <x v="69"/>
    <n v="172800"/>
    <b v="0"/>
    <b v="0"/>
    <s v="theater/plays"/>
    <x v="3"/>
    <x v="3"/>
  </r>
  <r>
    <n v="70"/>
    <x v="70"/>
    <s v="Re-engineered 24/7 task-force"/>
    <n v="128000"/>
    <n v="158389"/>
    <x v="1"/>
    <x v="44"/>
    <n v="2475"/>
    <x v="6"/>
    <s v="EUR"/>
    <x v="70"/>
    <x v="70"/>
    <n v="1712"/>
    <b v="0"/>
    <b v="1"/>
    <s v="theater/plays"/>
    <x v="3"/>
    <x v="3"/>
  </r>
  <r>
    <n v="71"/>
    <x v="71"/>
    <s v="Organic object-oriented budgetary management"/>
    <n v="6000"/>
    <n v="6484"/>
    <x v="1"/>
    <x v="45"/>
    <n v="76"/>
    <x v="1"/>
    <s v="USD"/>
    <x v="71"/>
    <x v="49"/>
    <n v="4547.3684210526317"/>
    <b v="0"/>
    <b v="0"/>
    <s v="theater/plays"/>
    <x v="3"/>
    <x v="3"/>
  </r>
  <r>
    <n v="72"/>
    <x v="72"/>
    <s v="Seamless coherent parallelism"/>
    <n v="600"/>
    <n v="4022"/>
    <x v="1"/>
    <x v="46"/>
    <n v="54"/>
    <x v="1"/>
    <s v="USD"/>
    <x v="72"/>
    <x v="71"/>
    <n v="57600"/>
    <b v="0"/>
    <b v="0"/>
    <s v="film &amp; video/animation"/>
    <x v="4"/>
    <x v="10"/>
  </r>
  <r>
    <n v="73"/>
    <x v="73"/>
    <s v="Cross-platform even-keeled initiative"/>
    <n v="1400"/>
    <n v="9253"/>
    <x v="1"/>
    <x v="47"/>
    <n v="88"/>
    <x v="1"/>
    <s v="USD"/>
    <x v="73"/>
    <x v="72"/>
    <n v="2945.4545454545455"/>
    <b v="0"/>
    <b v="0"/>
    <s v="music/jazz"/>
    <x v="1"/>
    <x v="17"/>
  </r>
  <r>
    <n v="74"/>
    <x v="74"/>
    <s v="Progressive tertiary framework"/>
    <n v="3900"/>
    <n v="4776"/>
    <x v="1"/>
    <x v="48"/>
    <n v="85"/>
    <x v="4"/>
    <s v="GBP"/>
    <x v="74"/>
    <x v="73"/>
    <n v="1016.4705882352941"/>
    <b v="0"/>
    <b v="0"/>
    <s v="music/metal"/>
    <x v="1"/>
    <x v="16"/>
  </r>
  <r>
    <n v="75"/>
    <x v="75"/>
    <s v="Multi-layered dynamic protocol"/>
    <n v="9700"/>
    <n v="14606"/>
    <x v="1"/>
    <x v="49"/>
    <n v="170"/>
    <x v="1"/>
    <s v="USD"/>
    <x v="75"/>
    <x v="74"/>
    <n v="4065.8823529411766"/>
    <b v="0"/>
    <b v="0"/>
    <s v="photography/photography books"/>
    <x v="7"/>
    <x v="14"/>
  </r>
  <r>
    <n v="76"/>
    <x v="76"/>
    <s v="Horizontal next generation function"/>
    <n v="122900"/>
    <n v="95993"/>
    <x v="0"/>
    <x v="0"/>
    <n v="1684"/>
    <x v="1"/>
    <s v="USD"/>
    <x v="76"/>
    <x v="75"/>
    <n v="2511.8764845605701"/>
    <b v="1"/>
    <b v="1"/>
    <s v="theater/plays"/>
    <x v="3"/>
    <x v="3"/>
  </r>
  <r>
    <n v="77"/>
    <x v="77"/>
    <s v="Pre-emptive impactful model"/>
    <n v="9500"/>
    <n v="4460"/>
    <x v="0"/>
    <x v="0"/>
    <n v="56"/>
    <x v="1"/>
    <s v="USD"/>
    <x v="77"/>
    <x v="76"/>
    <n v="21600"/>
    <b v="0"/>
    <b v="1"/>
    <s v="film &amp; video/animation"/>
    <x v="4"/>
    <x v="10"/>
  </r>
  <r>
    <n v="78"/>
    <x v="78"/>
    <s v="User-centric bifurcated knowledge user"/>
    <n v="4500"/>
    <n v="13536"/>
    <x v="1"/>
    <x v="50"/>
    <n v="330"/>
    <x v="1"/>
    <s v="USD"/>
    <x v="78"/>
    <x v="77"/>
    <n v="261.81818181818181"/>
    <b v="0"/>
    <b v="0"/>
    <s v="publishing/translations"/>
    <x v="5"/>
    <x v="18"/>
  </r>
  <r>
    <n v="79"/>
    <x v="79"/>
    <s v="Triple-buffered reciprocal project"/>
    <n v="57800"/>
    <n v="40228"/>
    <x v="0"/>
    <x v="0"/>
    <n v="838"/>
    <x v="1"/>
    <s v="USD"/>
    <x v="79"/>
    <x v="78"/>
    <n v="515.51312649164674"/>
    <b v="0"/>
    <b v="0"/>
    <s v="theater/plays"/>
    <x v="3"/>
    <x v="3"/>
  </r>
  <r>
    <n v="80"/>
    <x v="80"/>
    <s v="Cross-platform needs-based approach"/>
    <n v="1100"/>
    <n v="7012"/>
    <x v="1"/>
    <x v="51"/>
    <n v="127"/>
    <x v="1"/>
    <s v="USD"/>
    <x v="80"/>
    <x v="79"/>
    <n v="20409.448818897639"/>
    <b v="0"/>
    <b v="0"/>
    <s v="games/video games"/>
    <x v="6"/>
    <x v="11"/>
  </r>
  <r>
    <n v="81"/>
    <x v="81"/>
    <s v="User-friendly static contingency"/>
    <n v="16800"/>
    <n v="37857"/>
    <x v="1"/>
    <x v="52"/>
    <n v="411"/>
    <x v="1"/>
    <s v="USD"/>
    <x v="81"/>
    <x v="80"/>
    <n v="5255.4744525547449"/>
    <b v="0"/>
    <b v="0"/>
    <s v="music/rock"/>
    <x v="1"/>
    <x v="1"/>
  </r>
  <r>
    <n v="82"/>
    <x v="82"/>
    <s v="Reactive content-based framework"/>
    <n v="1000"/>
    <n v="14973"/>
    <x v="1"/>
    <x v="53"/>
    <n v="180"/>
    <x v="4"/>
    <s v="GBP"/>
    <x v="82"/>
    <x v="4"/>
    <n v="3360"/>
    <b v="0"/>
    <b v="1"/>
    <s v="games/video games"/>
    <x v="6"/>
    <x v="11"/>
  </r>
  <r>
    <n v="83"/>
    <x v="83"/>
    <s v="Realigned user-facing concept"/>
    <n v="106400"/>
    <n v="39996"/>
    <x v="0"/>
    <x v="0"/>
    <n v="1000"/>
    <x v="1"/>
    <s v="USD"/>
    <x v="83"/>
    <x v="81"/>
    <n v="1900.8"/>
    <b v="0"/>
    <b v="0"/>
    <s v="music/electric music"/>
    <x v="1"/>
    <x v="5"/>
  </r>
  <r>
    <n v="84"/>
    <x v="84"/>
    <s v="Public-key zero tolerance orchestration"/>
    <n v="31400"/>
    <n v="41564"/>
    <x v="1"/>
    <x v="54"/>
    <n v="374"/>
    <x v="1"/>
    <s v="USD"/>
    <x v="84"/>
    <x v="82"/>
    <n v="2310.1604278074865"/>
    <b v="0"/>
    <b v="0"/>
    <s v="technology/wearables"/>
    <x v="2"/>
    <x v="8"/>
  </r>
  <r>
    <n v="85"/>
    <x v="85"/>
    <s v="Multi-tiered eco-centric architecture"/>
    <n v="4900"/>
    <n v="6430"/>
    <x v="1"/>
    <x v="55"/>
    <n v="71"/>
    <x v="2"/>
    <s v="AUD"/>
    <x v="85"/>
    <x v="83"/>
    <n v="9735.2112676056331"/>
    <b v="0"/>
    <b v="0"/>
    <s v="music/indie rock"/>
    <x v="1"/>
    <x v="7"/>
  </r>
  <r>
    <n v="86"/>
    <x v="86"/>
    <s v="Organic motivating firmware"/>
    <n v="7400"/>
    <n v="12405"/>
    <x v="1"/>
    <x v="56"/>
    <n v="203"/>
    <x v="1"/>
    <s v="USD"/>
    <x v="86"/>
    <x v="84"/>
    <n v="5533.0049261083741"/>
    <b v="1"/>
    <b v="0"/>
    <s v="theater/plays"/>
    <x v="3"/>
    <x v="3"/>
  </r>
  <r>
    <n v="87"/>
    <x v="87"/>
    <s v="Synergized 4thgeneration conglomeration"/>
    <n v="198500"/>
    <n v="123040"/>
    <x v="0"/>
    <x v="0"/>
    <n v="1482"/>
    <x v="2"/>
    <s v="AUD"/>
    <x v="87"/>
    <x v="85"/>
    <n v="638.86639676113361"/>
    <b v="0"/>
    <b v="1"/>
    <s v="music/rock"/>
    <x v="1"/>
    <x v="1"/>
  </r>
  <r>
    <n v="88"/>
    <x v="88"/>
    <s v="Grass-roots fault-tolerant policy"/>
    <n v="4800"/>
    <n v="12516"/>
    <x v="1"/>
    <x v="57"/>
    <n v="113"/>
    <x v="1"/>
    <s v="USD"/>
    <x v="88"/>
    <x v="86"/>
    <n v="16821.238938053099"/>
    <b v="0"/>
    <b v="0"/>
    <s v="publishing/translations"/>
    <x v="5"/>
    <x v="18"/>
  </r>
  <r>
    <n v="89"/>
    <x v="89"/>
    <s v="Monitored scalable knowledgebase"/>
    <n v="3400"/>
    <n v="8588"/>
    <x v="1"/>
    <x v="58"/>
    <n v="96"/>
    <x v="1"/>
    <s v="USD"/>
    <x v="89"/>
    <x v="87"/>
    <n v="1800"/>
    <b v="0"/>
    <b v="0"/>
    <s v="theater/plays"/>
    <x v="3"/>
    <x v="3"/>
  </r>
  <r>
    <n v="90"/>
    <x v="90"/>
    <s v="Synergistic explicit parallelism"/>
    <n v="7800"/>
    <n v="6132"/>
    <x v="0"/>
    <x v="0"/>
    <n v="106"/>
    <x v="1"/>
    <s v="USD"/>
    <x v="90"/>
    <x v="88"/>
    <n v="0"/>
    <b v="0"/>
    <b v="1"/>
    <s v="theater/plays"/>
    <x v="3"/>
    <x v="3"/>
  </r>
  <r>
    <n v="91"/>
    <x v="91"/>
    <s v="Enhanced systemic analyzer"/>
    <n v="154300"/>
    <n v="74688"/>
    <x v="0"/>
    <x v="0"/>
    <n v="679"/>
    <x v="6"/>
    <s v="EUR"/>
    <x v="91"/>
    <x v="89"/>
    <n v="3562.8865979381444"/>
    <b v="0"/>
    <b v="0"/>
    <s v="publishing/translations"/>
    <x v="5"/>
    <x v="18"/>
  </r>
  <r>
    <n v="92"/>
    <x v="92"/>
    <s v="Object-based analyzing knowledge user"/>
    <n v="20000"/>
    <n v="51775"/>
    <x v="1"/>
    <x v="59"/>
    <n v="498"/>
    <x v="5"/>
    <s v="CHF"/>
    <x v="92"/>
    <x v="40"/>
    <n v="173.49397590361446"/>
    <b v="0"/>
    <b v="1"/>
    <s v="games/video games"/>
    <x v="6"/>
    <x v="11"/>
  </r>
  <r>
    <n v="93"/>
    <x v="93"/>
    <s v="Pre-emptive radical architecture"/>
    <n v="108800"/>
    <n v="65877"/>
    <x v="3"/>
    <x v="0"/>
    <n v="610"/>
    <x v="1"/>
    <s v="USD"/>
    <x v="93"/>
    <x v="90"/>
    <n v="566.55737704918033"/>
    <b v="0"/>
    <b v="1"/>
    <s v="theater/plays"/>
    <x v="3"/>
    <x v="3"/>
  </r>
  <r>
    <n v="94"/>
    <x v="94"/>
    <s v="Grass-roots web-enabled contingency"/>
    <n v="2900"/>
    <n v="8807"/>
    <x v="1"/>
    <x v="60"/>
    <n v="180"/>
    <x v="4"/>
    <s v="GBP"/>
    <x v="94"/>
    <x v="91"/>
    <n v="5280"/>
    <b v="0"/>
    <b v="0"/>
    <s v="technology/web"/>
    <x v="2"/>
    <x v="2"/>
  </r>
  <r>
    <n v="95"/>
    <x v="95"/>
    <s v="Stand-alone system-worthy standardization"/>
    <n v="900"/>
    <n v="1017"/>
    <x v="1"/>
    <x v="61"/>
    <n v="27"/>
    <x v="1"/>
    <s v="USD"/>
    <x v="95"/>
    <x v="92"/>
    <n v="22400"/>
    <b v="0"/>
    <b v="0"/>
    <s v="film &amp; video/documentary"/>
    <x v="4"/>
    <x v="4"/>
  </r>
  <r>
    <n v="96"/>
    <x v="96"/>
    <s v="Down-sized systematic policy"/>
    <n v="69700"/>
    <n v="151513"/>
    <x v="1"/>
    <x v="62"/>
    <n v="2331"/>
    <x v="1"/>
    <s v="USD"/>
    <x v="96"/>
    <x v="36"/>
    <n v="480.3088803088803"/>
    <b v="0"/>
    <b v="0"/>
    <s v="theater/plays"/>
    <x v="3"/>
    <x v="3"/>
  </r>
  <r>
    <n v="97"/>
    <x v="97"/>
    <s v="Cloned bi-directional architecture"/>
    <n v="1300"/>
    <n v="12047"/>
    <x v="1"/>
    <x v="63"/>
    <n v="113"/>
    <x v="1"/>
    <s v="USD"/>
    <x v="48"/>
    <x v="93"/>
    <n v="41288.495575221241"/>
    <b v="0"/>
    <b v="0"/>
    <s v="food/food trucks"/>
    <x v="0"/>
    <x v="0"/>
  </r>
  <r>
    <n v="98"/>
    <x v="98"/>
    <s v="Seamless transitional portal"/>
    <n v="97800"/>
    <n v="32951"/>
    <x v="0"/>
    <x v="0"/>
    <n v="1220"/>
    <x v="2"/>
    <s v="AUD"/>
    <x v="97"/>
    <x v="94"/>
    <n v="283.27868852459017"/>
    <b v="0"/>
    <b v="0"/>
    <s v="games/video games"/>
    <x v="6"/>
    <x v="11"/>
  </r>
  <r>
    <n v="99"/>
    <x v="99"/>
    <s v="Fully-configurable motivating approach"/>
    <n v="7600"/>
    <n v="14951"/>
    <x v="1"/>
    <x v="64"/>
    <n v="164"/>
    <x v="1"/>
    <s v="USD"/>
    <x v="98"/>
    <x v="95"/>
    <n v="15278.048780487805"/>
    <b v="0"/>
    <b v="0"/>
    <s v="theater/plays"/>
    <x v="3"/>
    <x v="3"/>
  </r>
  <r>
    <n v="100"/>
    <x v="100"/>
    <s v="Upgradable fault-tolerant approach"/>
    <n v="100"/>
    <n v="1"/>
    <x v="0"/>
    <x v="0"/>
    <n v="1"/>
    <x v="1"/>
    <s v="USD"/>
    <x v="99"/>
    <x v="96"/>
    <n v="1555200"/>
    <b v="0"/>
    <b v="0"/>
    <s v="theater/plays"/>
    <x v="3"/>
    <x v="3"/>
  </r>
  <r>
    <n v="101"/>
    <x v="101"/>
    <s v="Reduced heuristic moratorium"/>
    <n v="900"/>
    <n v="9193"/>
    <x v="1"/>
    <x v="65"/>
    <n v="164"/>
    <x v="1"/>
    <s v="USD"/>
    <x v="100"/>
    <x v="97"/>
    <n v="3687.8048780487807"/>
    <b v="0"/>
    <b v="1"/>
    <s v="music/electric music"/>
    <x v="1"/>
    <x v="5"/>
  </r>
  <r>
    <n v="102"/>
    <x v="102"/>
    <s v="Front-line web-enabled model"/>
    <n v="3700"/>
    <n v="10422"/>
    <x v="1"/>
    <x v="66"/>
    <n v="336"/>
    <x v="1"/>
    <s v="USD"/>
    <x v="101"/>
    <x v="98"/>
    <n v="1800"/>
    <b v="0"/>
    <b v="1"/>
    <s v="technology/wearables"/>
    <x v="2"/>
    <x v="8"/>
  </r>
  <r>
    <n v="103"/>
    <x v="103"/>
    <s v="Polarized incremental emulation"/>
    <n v="10000"/>
    <n v="2461"/>
    <x v="0"/>
    <x v="0"/>
    <n v="37"/>
    <x v="6"/>
    <s v="EUR"/>
    <x v="102"/>
    <x v="99"/>
    <n v="21016.216216216217"/>
    <b v="0"/>
    <b v="0"/>
    <s v="music/electric music"/>
    <x v="1"/>
    <x v="5"/>
  </r>
  <r>
    <n v="104"/>
    <x v="104"/>
    <s v="Self-enabling grid-enabled initiative"/>
    <n v="119200"/>
    <n v="170623"/>
    <x v="1"/>
    <x v="67"/>
    <n v="1917"/>
    <x v="1"/>
    <s v="USD"/>
    <x v="103"/>
    <x v="100"/>
    <n v="45.070422535211264"/>
    <b v="0"/>
    <b v="0"/>
    <s v="music/indie rock"/>
    <x v="1"/>
    <x v="7"/>
  </r>
  <r>
    <n v="105"/>
    <x v="105"/>
    <s v="Total fresh-thinking system engine"/>
    <n v="6800"/>
    <n v="9829"/>
    <x v="1"/>
    <x v="68"/>
    <n v="95"/>
    <x v="1"/>
    <s v="USD"/>
    <x v="104"/>
    <x v="101"/>
    <n v="16370.526315789473"/>
    <b v="0"/>
    <b v="0"/>
    <s v="technology/web"/>
    <x v="2"/>
    <x v="2"/>
  </r>
  <r>
    <n v="106"/>
    <x v="106"/>
    <s v="Ameliorated clear-thinking circuit"/>
    <n v="3900"/>
    <n v="14006"/>
    <x v="1"/>
    <x v="69"/>
    <n v="147"/>
    <x v="1"/>
    <s v="USD"/>
    <x v="105"/>
    <x v="102"/>
    <n v="2938.7755102040815"/>
    <b v="0"/>
    <b v="0"/>
    <s v="theater/plays"/>
    <x v="3"/>
    <x v="3"/>
  </r>
  <r>
    <n v="107"/>
    <x v="107"/>
    <s v="Multi-layered encompassing installation"/>
    <n v="3500"/>
    <n v="6527"/>
    <x v="1"/>
    <x v="70"/>
    <n v="86"/>
    <x v="1"/>
    <s v="USD"/>
    <x v="106"/>
    <x v="103"/>
    <n v="17079.069767441859"/>
    <b v="0"/>
    <b v="1"/>
    <s v="theater/plays"/>
    <x v="3"/>
    <x v="3"/>
  </r>
  <r>
    <n v="108"/>
    <x v="108"/>
    <s v="Universal encompassing implementation"/>
    <n v="1500"/>
    <n v="8929"/>
    <x v="1"/>
    <x v="71"/>
    <n v="83"/>
    <x v="1"/>
    <s v="USD"/>
    <x v="107"/>
    <x v="104"/>
    <n v="38515.662650602411"/>
    <b v="0"/>
    <b v="0"/>
    <s v="film &amp; video/documentary"/>
    <x v="4"/>
    <x v="4"/>
  </r>
  <r>
    <n v="109"/>
    <x v="109"/>
    <s v="Object-based client-server application"/>
    <n v="5200"/>
    <n v="3079"/>
    <x v="0"/>
    <x v="0"/>
    <n v="60"/>
    <x v="1"/>
    <s v="USD"/>
    <x v="108"/>
    <x v="105"/>
    <n v="2880"/>
    <b v="0"/>
    <b v="0"/>
    <s v="film &amp; video/television"/>
    <x v="4"/>
    <x v="19"/>
  </r>
  <r>
    <n v="110"/>
    <x v="110"/>
    <s v="Cross-platform solution-oriented process improvement"/>
    <n v="142400"/>
    <n v="21307"/>
    <x v="0"/>
    <x v="0"/>
    <n v="296"/>
    <x v="1"/>
    <s v="USD"/>
    <x v="109"/>
    <x v="106"/>
    <n v="5545.9459459459458"/>
    <b v="0"/>
    <b v="0"/>
    <s v="food/food trucks"/>
    <x v="0"/>
    <x v="0"/>
  </r>
  <r>
    <n v="111"/>
    <x v="111"/>
    <s v="Re-engineered user-facing approach"/>
    <n v="61400"/>
    <n v="73653"/>
    <x v="1"/>
    <x v="72"/>
    <n v="676"/>
    <x v="1"/>
    <s v="USD"/>
    <x v="110"/>
    <x v="107"/>
    <n v="766.86390532544374"/>
    <b v="0"/>
    <b v="0"/>
    <s v="publishing/radio &amp; podcasts"/>
    <x v="5"/>
    <x v="15"/>
  </r>
  <r>
    <n v="112"/>
    <x v="112"/>
    <s v="Re-engineered client-driven hub"/>
    <n v="4700"/>
    <n v="12635"/>
    <x v="1"/>
    <x v="73"/>
    <n v="361"/>
    <x v="2"/>
    <s v="AUD"/>
    <x v="111"/>
    <x v="108"/>
    <n v="3590.027700831025"/>
    <b v="0"/>
    <b v="0"/>
    <s v="technology/web"/>
    <x v="2"/>
    <x v="2"/>
  </r>
  <r>
    <n v="113"/>
    <x v="113"/>
    <s v="User-friendly tertiary array"/>
    <n v="3300"/>
    <n v="12437"/>
    <x v="1"/>
    <x v="74"/>
    <n v="131"/>
    <x v="1"/>
    <s v="USD"/>
    <x v="112"/>
    <x v="109"/>
    <n v="4616.7938931297713"/>
    <b v="0"/>
    <b v="0"/>
    <s v="food/food trucks"/>
    <x v="0"/>
    <x v="0"/>
  </r>
  <r>
    <n v="114"/>
    <x v="114"/>
    <s v="Robust heuristic encoding"/>
    <n v="1900"/>
    <n v="13816"/>
    <x v="1"/>
    <x v="75"/>
    <n v="126"/>
    <x v="1"/>
    <s v="USD"/>
    <x v="113"/>
    <x v="110"/>
    <n v="685.71428571428567"/>
    <b v="0"/>
    <b v="1"/>
    <s v="technology/wearables"/>
    <x v="2"/>
    <x v="8"/>
  </r>
  <r>
    <n v="115"/>
    <x v="115"/>
    <s v="Team-oriented clear-thinking capacity"/>
    <n v="166700"/>
    <n v="145382"/>
    <x v="0"/>
    <x v="0"/>
    <n v="3304"/>
    <x v="6"/>
    <s v="EUR"/>
    <x v="114"/>
    <x v="111"/>
    <n v="915.25423728813564"/>
    <b v="0"/>
    <b v="0"/>
    <s v="publishing/fiction"/>
    <x v="5"/>
    <x v="13"/>
  </r>
  <r>
    <n v="116"/>
    <x v="116"/>
    <s v="De-engineered motivating standardization"/>
    <n v="7200"/>
    <n v="6336"/>
    <x v="0"/>
    <x v="0"/>
    <n v="73"/>
    <x v="1"/>
    <s v="USD"/>
    <x v="115"/>
    <x v="112"/>
    <n v="1183.5616438356165"/>
    <b v="0"/>
    <b v="0"/>
    <s v="theater/plays"/>
    <x v="3"/>
    <x v="3"/>
  </r>
  <r>
    <n v="117"/>
    <x v="117"/>
    <s v="Business-focused 24hour groupware"/>
    <n v="4900"/>
    <n v="8523"/>
    <x v="1"/>
    <x v="76"/>
    <n v="275"/>
    <x v="1"/>
    <s v="USD"/>
    <x v="116"/>
    <x v="113"/>
    <n v="1885.090909090909"/>
    <b v="0"/>
    <b v="0"/>
    <s v="film &amp; video/television"/>
    <x v="4"/>
    <x v="19"/>
  </r>
  <r>
    <n v="118"/>
    <x v="118"/>
    <s v="Organic next generation protocol"/>
    <n v="5400"/>
    <n v="6351"/>
    <x v="1"/>
    <x v="77"/>
    <n v="67"/>
    <x v="1"/>
    <s v="USD"/>
    <x v="117"/>
    <x v="114"/>
    <n v="7737.313432835821"/>
    <b v="0"/>
    <b v="0"/>
    <s v="photography/photography books"/>
    <x v="7"/>
    <x v="14"/>
  </r>
  <r>
    <n v="119"/>
    <x v="119"/>
    <s v="Reverse-engineered full-range Internet solution"/>
    <n v="5000"/>
    <n v="10748"/>
    <x v="1"/>
    <x v="78"/>
    <n v="154"/>
    <x v="1"/>
    <s v="USD"/>
    <x v="118"/>
    <x v="115"/>
    <n v="9537.6623376623374"/>
    <b v="0"/>
    <b v="1"/>
    <s v="film &amp; video/documentary"/>
    <x v="4"/>
    <x v="4"/>
  </r>
  <r>
    <n v="120"/>
    <x v="120"/>
    <s v="Synchronized regional synergy"/>
    <n v="75100"/>
    <n v="112272"/>
    <x v="1"/>
    <x v="79"/>
    <n v="1782"/>
    <x v="1"/>
    <s v="USD"/>
    <x v="119"/>
    <x v="116"/>
    <n v="193.93939393939394"/>
    <b v="0"/>
    <b v="1"/>
    <s v="games/mobile games"/>
    <x v="6"/>
    <x v="20"/>
  </r>
  <r>
    <n v="121"/>
    <x v="121"/>
    <s v="Multi-lateral homogeneous success"/>
    <n v="45300"/>
    <n v="99361"/>
    <x v="1"/>
    <x v="80"/>
    <n v="903"/>
    <x v="1"/>
    <s v="USD"/>
    <x v="33"/>
    <x v="117"/>
    <n v="1243.8538205980067"/>
    <b v="0"/>
    <b v="0"/>
    <s v="games/video games"/>
    <x v="6"/>
    <x v="11"/>
  </r>
  <r>
    <n v="122"/>
    <x v="122"/>
    <s v="Seamless zero-defect solution"/>
    <n v="136800"/>
    <n v="88055"/>
    <x v="0"/>
    <x v="0"/>
    <n v="3387"/>
    <x v="1"/>
    <s v="USD"/>
    <x v="120"/>
    <x v="95"/>
    <n v="688.7511071744907"/>
    <b v="0"/>
    <b v="0"/>
    <s v="publishing/fiction"/>
    <x v="5"/>
    <x v="13"/>
  </r>
  <r>
    <n v="123"/>
    <x v="123"/>
    <s v="Enhanced scalable concept"/>
    <n v="177700"/>
    <n v="33092"/>
    <x v="0"/>
    <x v="0"/>
    <n v="662"/>
    <x v="0"/>
    <s v="CAD"/>
    <x v="121"/>
    <x v="118"/>
    <n v="391.54078549848941"/>
    <b v="1"/>
    <b v="0"/>
    <s v="theater/plays"/>
    <x v="3"/>
    <x v="3"/>
  </r>
  <r>
    <n v="124"/>
    <x v="124"/>
    <s v="Polarized uniform software"/>
    <n v="2600"/>
    <n v="9562"/>
    <x v="1"/>
    <x v="81"/>
    <n v="94"/>
    <x v="6"/>
    <s v="EUR"/>
    <x v="122"/>
    <x v="119"/>
    <n v="48714.893617021276"/>
    <b v="0"/>
    <b v="0"/>
    <s v="photography/photography books"/>
    <x v="7"/>
    <x v="14"/>
  </r>
  <r>
    <n v="125"/>
    <x v="125"/>
    <s v="Stand-alone web-enabled moderator"/>
    <n v="5300"/>
    <n v="8475"/>
    <x v="1"/>
    <x v="82"/>
    <n v="180"/>
    <x v="1"/>
    <s v="USD"/>
    <x v="123"/>
    <x v="120"/>
    <n v="1920"/>
    <b v="0"/>
    <b v="0"/>
    <s v="theater/plays"/>
    <x v="3"/>
    <x v="3"/>
  </r>
  <r>
    <n v="126"/>
    <x v="126"/>
    <s v="Proactive methodical benchmark"/>
    <n v="180200"/>
    <n v="69617"/>
    <x v="0"/>
    <x v="0"/>
    <n v="774"/>
    <x v="1"/>
    <s v="USD"/>
    <x v="124"/>
    <x v="121"/>
    <n v="3125.5813953488373"/>
    <b v="0"/>
    <b v="1"/>
    <s v="theater/plays"/>
    <x v="3"/>
    <x v="3"/>
  </r>
  <r>
    <n v="127"/>
    <x v="127"/>
    <s v="Team-oriented 6thgeneration matrix"/>
    <n v="103200"/>
    <n v="53067"/>
    <x v="0"/>
    <x v="0"/>
    <n v="672"/>
    <x v="0"/>
    <s v="CAD"/>
    <x v="125"/>
    <x v="122"/>
    <n v="385.71428571428572"/>
    <b v="0"/>
    <b v="0"/>
    <s v="theater/plays"/>
    <x v="3"/>
    <x v="3"/>
  </r>
  <r>
    <n v="128"/>
    <x v="128"/>
    <s v="Phased human-resource core"/>
    <n v="70600"/>
    <n v="42596"/>
    <x v="3"/>
    <x v="0"/>
    <n v="532"/>
    <x v="1"/>
    <s v="USD"/>
    <x v="126"/>
    <x v="123"/>
    <n v="2111.2781954887218"/>
    <b v="0"/>
    <b v="0"/>
    <s v="music/rock"/>
    <x v="1"/>
    <x v="1"/>
  </r>
  <r>
    <n v="129"/>
    <x v="129"/>
    <s v="Mandatory tertiary implementation"/>
    <n v="148500"/>
    <n v="4756"/>
    <x v="3"/>
    <x v="0"/>
    <n v="55"/>
    <x v="2"/>
    <s v="AUD"/>
    <x v="127"/>
    <x v="97"/>
    <n v="39272.727272727272"/>
    <b v="0"/>
    <b v="0"/>
    <s v="food/food trucks"/>
    <x v="0"/>
    <x v="0"/>
  </r>
  <r>
    <n v="130"/>
    <x v="130"/>
    <s v="Secured directional encryption"/>
    <n v="9600"/>
    <n v="14925"/>
    <x v="1"/>
    <x v="83"/>
    <n v="533"/>
    <x v="3"/>
    <s v="DKK"/>
    <x v="128"/>
    <x v="124"/>
    <n v="2600.3752345215762"/>
    <b v="0"/>
    <b v="0"/>
    <s v="film &amp; video/drama"/>
    <x v="4"/>
    <x v="6"/>
  </r>
  <r>
    <n v="131"/>
    <x v="131"/>
    <s v="Distributed 5thgeneration implementation"/>
    <n v="164700"/>
    <n v="166116"/>
    <x v="1"/>
    <x v="84"/>
    <n v="2443"/>
    <x v="4"/>
    <s v="GBP"/>
    <x v="129"/>
    <x v="125"/>
    <n v="459.76258698321737"/>
    <b v="0"/>
    <b v="0"/>
    <s v="technology/web"/>
    <x v="2"/>
    <x v="2"/>
  </r>
  <r>
    <n v="132"/>
    <x v="132"/>
    <s v="Virtual static core"/>
    <n v="3300"/>
    <n v="3834"/>
    <x v="1"/>
    <x v="85"/>
    <n v="89"/>
    <x v="1"/>
    <s v="USD"/>
    <x v="130"/>
    <x v="126"/>
    <n v="15532.584269662921"/>
    <b v="0"/>
    <b v="1"/>
    <s v="theater/plays"/>
    <x v="3"/>
    <x v="3"/>
  </r>
  <r>
    <n v="133"/>
    <x v="133"/>
    <s v="Secured content-based product"/>
    <n v="4500"/>
    <n v="13985"/>
    <x v="1"/>
    <x v="86"/>
    <n v="159"/>
    <x v="1"/>
    <s v="USD"/>
    <x v="131"/>
    <x v="127"/>
    <n v="11954.716981132075"/>
    <b v="0"/>
    <b v="0"/>
    <s v="music/world music"/>
    <x v="1"/>
    <x v="21"/>
  </r>
  <r>
    <n v="134"/>
    <x v="134"/>
    <s v="Secured executive concept"/>
    <n v="99500"/>
    <n v="89288"/>
    <x v="0"/>
    <x v="0"/>
    <n v="940"/>
    <x v="5"/>
    <s v="CHF"/>
    <x v="132"/>
    <x v="128"/>
    <n v="4503.8297872340427"/>
    <b v="0"/>
    <b v="1"/>
    <s v="film &amp; video/documentary"/>
    <x v="4"/>
    <x v="4"/>
  </r>
  <r>
    <n v="135"/>
    <x v="135"/>
    <s v="Balanced zero-defect software"/>
    <n v="7700"/>
    <n v="5488"/>
    <x v="0"/>
    <x v="0"/>
    <n v="117"/>
    <x v="1"/>
    <s v="USD"/>
    <x v="133"/>
    <x v="129"/>
    <n v="3661.5384615384614"/>
    <b v="0"/>
    <b v="1"/>
    <s v="theater/plays"/>
    <x v="3"/>
    <x v="3"/>
  </r>
  <r>
    <n v="136"/>
    <x v="136"/>
    <s v="Distributed context-sensitive flexibility"/>
    <n v="82800"/>
    <n v="2721"/>
    <x v="3"/>
    <x v="0"/>
    <n v="58"/>
    <x v="1"/>
    <s v="USD"/>
    <x v="134"/>
    <x v="130"/>
    <n v="17875.862068965518"/>
    <b v="0"/>
    <b v="1"/>
    <s v="film &amp; video/drama"/>
    <x v="4"/>
    <x v="6"/>
  </r>
  <r>
    <n v="137"/>
    <x v="137"/>
    <s v="Down-sized disintermediate support"/>
    <n v="1800"/>
    <n v="4712"/>
    <x v="1"/>
    <x v="87"/>
    <n v="50"/>
    <x v="1"/>
    <s v="USD"/>
    <x v="135"/>
    <x v="131"/>
    <n v="10368"/>
    <b v="0"/>
    <b v="0"/>
    <s v="publishing/nonfiction"/>
    <x v="5"/>
    <x v="9"/>
  </r>
  <r>
    <n v="138"/>
    <x v="138"/>
    <s v="Stand-alone mission-critical moratorium"/>
    <n v="9600"/>
    <n v="9216"/>
    <x v="0"/>
    <x v="0"/>
    <n v="115"/>
    <x v="1"/>
    <s v="USD"/>
    <x v="136"/>
    <x v="132"/>
    <n v="4507.826086956522"/>
    <b v="0"/>
    <b v="0"/>
    <s v="games/mobile games"/>
    <x v="6"/>
    <x v="20"/>
  </r>
  <r>
    <n v="139"/>
    <x v="139"/>
    <s v="Down-sized empowering protocol"/>
    <n v="92100"/>
    <n v="19246"/>
    <x v="0"/>
    <x v="0"/>
    <n v="326"/>
    <x v="1"/>
    <s v="USD"/>
    <x v="137"/>
    <x v="133"/>
    <n v="4240.4907975460119"/>
    <b v="0"/>
    <b v="1"/>
    <s v="technology/wearables"/>
    <x v="2"/>
    <x v="8"/>
  </r>
  <r>
    <n v="140"/>
    <x v="140"/>
    <s v="Fully-configurable coherent Internet solution"/>
    <n v="5500"/>
    <n v="12274"/>
    <x v="1"/>
    <x v="88"/>
    <n v="186"/>
    <x v="1"/>
    <s v="USD"/>
    <x v="138"/>
    <x v="134"/>
    <n v="2322.5806451612902"/>
    <b v="0"/>
    <b v="0"/>
    <s v="film &amp; video/documentary"/>
    <x v="4"/>
    <x v="4"/>
  </r>
  <r>
    <n v="141"/>
    <x v="141"/>
    <s v="Distributed motivating algorithm"/>
    <n v="64300"/>
    <n v="65323"/>
    <x v="1"/>
    <x v="89"/>
    <n v="1071"/>
    <x v="1"/>
    <s v="USD"/>
    <x v="139"/>
    <x v="135"/>
    <n v="484.03361344537814"/>
    <b v="0"/>
    <b v="0"/>
    <s v="technology/web"/>
    <x v="2"/>
    <x v="2"/>
  </r>
  <r>
    <n v="142"/>
    <x v="142"/>
    <s v="Expanded solution-oriented benchmark"/>
    <n v="5000"/>
    <n v="11502"/>
    <x v="1"/>
    <x v="90"/>
    <n v="117"/>
    <x v="1"/>
    <s v="USD"/>
    <x v="107"/>
    <x v="136"/>
    <n v="30276.923076923078"/>
    <b v="0"/>
    <b v="0"/>
    <s v="technology/web"/>
    <x v="2"/>
    <x v="2"/>
  </r>
  <r>
    <n v="143"/>
    <x v="143"/>
    <s v="Implemented discrete secured line"/>
    <n v="5400"/>
    <n v="7322"/>
    <x v="1"/>
    <x v="91"/>
    <n v="70"/>
    <x v="1"/>
    <s v="USD"/>
    <x v="140"/>
    <x v="137"/>
    <n v="24685.714285714286"/>
    <b v="0"/>
    <b v="0"/>
    <s v="music/indie rock"/>
    <x v="1"/>
    <x v="7"/>
  </r>
  <r>
    <n v="144"/>
    <x v="144"/>
    <s v="Multi-lateral actuating installation"/>
    <n v="9000"/>
    <n v="11619"/>
    <x v="1"/>
    <x v="92"/>
    <n v="135"/>
    <x v="1"/>
    <s v="USD"/>
    <x v="141"/>
    <x v="138"/>
    <n v="5120"/>
    <b v="0"/>
    <b v="0"/>
    <s v="theater/plays"/>
    <x v="3"/>
    <x v="3"/>
  </r>
  <r>
    <n v="145"/>
    <x v="145"/>
    <s v="Secured reciprocal array"/>
    <n v="25000"/>
    <n v="59128"/>
    <x v="1"/>
    <x v="93"/>
    <n v="768"/>
    <x v="5"/>
    <s v="CHF"/>
    <x v="142"/>
    <x v="139"/>
    <n v="562.5"/>
    <b v="0"/>
    <b v="0"/>
    <s v="technology/wearables"/>
    <x v="2"/>
    <x v="8"/>
  </r>
  <r>
    <n v="146"/>
    <x v="146"/>
    <s v="Optional bandwidth-monitored middleware"/>
    <n v="8800"/>
    <n v="1518"/>
    <x v="3"/>
    <x v="0"/>
    <n v="51"/>
    <x v="1"/>
    <s v="USD"/>
    <x v="143"/>
    <x v="140"/>
    <n v="33882.352941176468"/>
    <b v="0"/>
    <b v="0"/>
    <s v="theater/plays"/>
    <x v="3"/>
    <x v="3"/>
  </r>
  <r>
    <n v="147"/>
    <x v="147"/>
    <s v="Upgradable upward-trending workforce"/>
    <n v="8300"/>
    <n v="9337"/>
    <x v="1"/>
    <x v="94"/>
    <n v="199"/>
    <x v="1"/>
    <s v="USD"/>
    <x v="144"/>
    <x v="141"/>
    <n v="2605.0251256281408"/>
    <b v="0"/>
    <b v="1"/>
    <s v="theater/plays"/>
    <x v="3"/>
    <x v="3"/>
  </r>
  <r>
    <n v="148"/>
    <x v="148"/>
    <s v="Upgradable hybrid capability"/>
    <n v="9300"/>
    <n v="11255"/>
    <x v="1"/>
    <x v="95"/>
    <n v="107"/>
    <x v="1"/>
    <s v="USD"/>
    <x v="145"/>
    <x v="142"/>
    <n v="7267.2897196261683"/>
    <b v="0"/>
    <b v="0"/>
    <s v="technology/wearables"/>
    <x v="2"/>
    <x v="8"/>
  </r>
  <r>
    <n v="149"/>
    <x v="149"/>
    <s v="Managed fresh-thinking flexibility"/>
    <n v="6200"/>
    <n v="13632"/>
    <x v="1"/>
    <x v="96"/>
    <n v="195"/>
    <x v="1"/>
    <s v="USD"/>
    <x v="146"/>
    <x v="143"/>
    <n v="23040"/>
    <b v="0"/>
    <b v="0"/>
    <s v="music/indie rock"/>
    <x v="1"/>
    <x v="7"/>
  </r>
  <r>
    <n v="150"/>
    <x v="150"/>
    <s v="Networked stable workforce"/>
    <n v="100"/>
    <n v="1"/>
    <x v="0"/>
    <x v="0"/>
    <n v="1"/>
    <x v="1"/>
    <s v="USD"/>
    <x v="147"/>
    <x v="144"/>
    <n v="86400"/>
    <b v="0"/>
    <b v="0"/>
    <s v="music/rock"/>
    <x v="1"/>
    <x v="1"/>
  </r>
  <r>
    <n v="151"/>
    <x v="151"/>
    <s v="Customizable intermediate extranet"/>
    <n v="137200"/>
    <n v="88037"/>
    <x v="0"/>
    <x v="0"/>
    <n v="1467"/>
    <x v="1"/>
    <s v="USD"/>
    <x v="148"/>
    <x v="145"/>
    <n v="3003.6809815950919"/>
    <b v="0"/>
    <b v="0"/>
    <s v="music/electric music"/>
    <x v="1"/>
    <x v="5"/>
  </r>
  <r>
    <n v="152"/>
    <x v="152"/>
    <s v="User-centric fault-tolerant task-force"/>
    <n v="41500"/>
    <n v="175573"/>
    <x v="1"/>
    <x v="97"/>
    <n v="3376"/>
    <x v="1"/>
    <s v="USD"/>
    <x v="149"/>
    <x v="146"/>
    <n v="179.14691943127963"/>
    <b v="0"/>
    <b v="0"/>
    <s v="music/indie rock"/>
    <x v="1"/>
    <x v="7"/>
  </r>
  <r>
    <n v="153"/>
    <x v="153"/>
    <s v="Multi-tiered radical definition"/>
    <n v="189400"/>
    <n v="176112"/>
    <x v="0"/>
    <x v="0"/>
    <n v="5681"/>
    <x v="1"/>
    <s v="USD"/>
    <x v="150"/>
    <x v="147"/>
    <n v="91.251540221791942"/>
    <b v="0"/>
    <b v="0"/>
    <s v="theater/plays"/>
    <x v="3"/>
    <x v="3"/>
  </r>
  <r>
    <n v="154"/>
    <x v="154"/>
    <s v="Devolved foreground benchmark"/>
    <n v="171300"/>
    <n v="100650"/>
    <x v="0"/>
    <x v="0"/>
    <n v="1059"/>
    <x v="1"/>
    <s v="USD"/>
    <x v="151"/>
    <x v="148"/>
    <n v="1876.4872521246459"/>
    <b v="0"/>
    <b v="1"/>
    <s v="music/indie rock"/>
    <x v="1"/>
    <x v="7"/>
  </r>
  <r>
    <n v="155"/>
    <x v="155"/>
    <s v="Distributed eco-centric methodology"/>
    <n v="139500"/>
    <n v="90706"/>
    <x v="0"/>
    <x v="0"/>
    <n v="1194"/>
    <x v="1"/>
    <s v="USD"/>
    <x v="152"/>
    <x v="149"/>
    <n v="1085.427135678392"/>
    <b v="0"/>
    <b v="0"/>
    <s v="theater/plays"/>
    <x v="3"/>
    <x v="3"/>
  </r>
  <r>
    <n v="156"/>
    <x v="156"/>
    <s v="Streamlined encompassing encryption"/>
    <n v="36400"/>
    <n v="26914"/>
    <x v="3"/>
    <x v="0"/>
    <n v="379"/>
    <x v="2"/>
    <s v="AUD"/>
    <x v="153"/>
    <x v="150"/>
    <n v="5471.2401055408973"/>
    <b v="0"/>
    <b v="0"/>
    <s v="music/rock"/>
    <x v="1"/>
    <x v="1"/>
  </r>
  <r>
    <n v="157"/>
    <x v="157"/>
    <s v="User-friendly reciprocal initiative"/>
    <n v="4200"/>
    <n v="2212"/>
    <x v="0"/>
    <x v="0"/>
    <n v="30"/>
    <x v="2"/>
    <s v="AUD"/>
    <x v="154"/>
    <x v="151"/>
    <n v="34560"/>
    <b v="0"/>
    <b v="0"/>
    <s v="photography/photography books"/>
    <x v="7"/>
    <x v="14"/>
  </r>
  <r>
    <n v="158"/>
    <x v="158"/>
    <s v="Ergonomic fresh-thinking installation"/>
    <n v="2100"/>
    <n v="4640"/>
    <x v="1"/>
    <x v="98"/>
    <n v="41"/>
    <x v="1"/>
    <s v="USD"/>
    <x v="155"/>
    <x v="152"/>
    <n v="2107.3170731707319"/>
    <b v="0"/>
    <b v="0"/>
    <s v="music/rock"/>
    <x v="1"/>
    <x v="1"/>
  </r>
  <r>
    <n v="159"/>
    <x v="159"/>
    <s v="Robust explicit hardware"/>
    <n v="191200"/>
    <n v="191222"/>
    <x v="1"/>
    <x v="99"/>
    <n v="1821"/>
    <x v="1"/>
    <s v="USD"/>
    <x v="156"/>
    <x v="153"/>
    <n v="854.03624382207579"/>
    <b v="0"/>
    <b v="1"/>
    <s v="theater/plays"/>
    <x v="3"/>
    <x v="3"/>
  </r>
  <r>
    <n v="160"/>
    <x v="160"/>
    <s v="Stand-alone actuating support"/>
    <n v="8000"/>
    <n v="12985"/>
    <x v="1"/>
    <x v="100"/>
    <n v="164"/>
    <x v="1"/>
    <s v="USD"/>
    <x v="157"/>
    <x v="154"/>
    <n v="8429.2682926829275"/>
    <b v="0"/>
    <b v="0"/>
    <s v="technology/wearables"/>
    <x v="2"/>
    <x v="8"/>
  </r>
  <r>
    <n v="161"/>
    <x v="161"/>
    <s v="Cross-platform methodical process improvement"/>
    <n v="5500"/>
    <n v="4300"/>
    <x v="0"/>
    <x v="0"/>
    <n v="75"/>
    <x v="1"/>
    <s v="USD"/>
    <x v="158"/>
    <x v="155"/>
    <n v="6912"/>
    <b v="0"/>
    <b v="1"/>
    <s v="technology/web"/>
    <x v="2"/>
    <x v="2"/>
  </r>
  <r>
    <n v="162"/>
    <x v="162"/>
    <s v="Extended bottom-line open architecture"/>
    <n v="6100"/>
    <n v="9134"/>
    <x v="1"/>
    <x v="101"/>
    <n v="157"/>
    <x v="5"/>
    <s v="CHF"/>
    <x v="159"/>
    <x v="156"/>
    <n v="16509.554140127388"/>
    <b v="0"/>
    <b v="0"/>
    <s v="music/rock"/>
    <x v="1"/>
    <x v="1"/>
  </r>
  <r>
    <n v="163"/>
    <x v="163"/>
    <s v="Extended reciprocal circuit"/>
    <n v="3500"/>
    <n v="8864"/>
    <x v="1"/>
    <x v="102"/>
    <n v="246"/>
    <x v="1"/>
    <s v="USD"/>
    <x v="160"/>
    <x v="157"/>
    <n v="17224.390243902439"/>
    <b v="0"/>
    <b v="1"/>
    <s v="photography/photography books"/>
    <x v="7"/>
    <x v="14"/>
  </r>
  <r>
    <n v="164"/>
    <x v="164"/>
    <s v="Polarized human-resource protocol"/>
    <n v="150500"/>
    <n v="150755"/>
    <x v="1"/>
    <x v="103"/>
    <n v="1396"/>
    <x v="1"/>
    <s v="USD"/>
    <x v="161"/>
    <x v="158"/>
    <n v="61.891117478510026"/>
    <b v="0"/>
    <b v="0"/>
    <s v="theater/plays"/>
    <x v="3"/>
    <x v="3"/>
  </r>
  <r>
    <n v="165"/>
    <x v="165"/>
    <s v="Synergized radical product"/>
    <n v="90400"/>
    <n v="110279"/>
    <x v="1"/>
    <x v="104"/>
    <n v="2506"/>
    <x v="1"/>
    <s v="USD"/>
    <x v="162"/>
    <x v="159"/>
    <n v="1103.2721468475659"/>
    <b v="0"/>
    <b v="0"/>
    <s v="technology/web"/>
    <x v="2"/>
    <x v="2"/>
  </r>
  <r>
    <n v="166"/>
    <x v="166"/>
    <s v="Robust heuristic artificial intelligence"/>
    <n v="9800"/>
    <n v="13439"/>
    <x v="1"/>
    <x v="105"/>
    <n v="244"/>
    <x v="1"/>
    <s v="USD"/>
    <x v="163"/>
    <x v="160"/>
    <n v="1416.3934426229507"/>
    <b v="0"/>
    <b v="0"/>
    <s v="photography/photography books"/>
    <x v="7"/>
    <x v="14"/>
  </r>
  <r>
    <n v="167"/>
    <x v="167"/>
    <s v="Robust content-based emulation"/>
    <n v="2600"/>
    <n v="10804"/>
    <x v="1"/>
    <x v="106"/>
    <n v="146"/>
    <x v="2"/>
    <s v="AUD"/>
    <x v="164"/>
    <x v="161"/>
    <n v="5917.8082191780823"/>
    <b v="0"/>
    <b v="0"/>
    <s v="theater/plays"/>
    <x v="3"/>
    <x v="3"/>
  </r>
  <r>
    <n v="168"/>
    <x v="168"/>
    <s v="Ergonomic uniform open system"/>
    <n v="128100"/>
    <n v="40107"/>
    <x v="0"/>
    <x v="0"/>
    <n v="955"/>
    <x v="3"/>
    <s v="DKK"/>
    <x v="165"/>
    <x v="162"/>
    <n v="2077.0680628272253"/>
    <b v="0"/>
    <b v="1"/>
    <s v="music/indie rock"/>
    <x v="1"/>
    <x v="7"/>
  </r>
  <r>
    <n v="169"/>
    <x v="169"/>
    <s v="Profit-focused modular product"/>
    <n v="23300"/>
    <n v="98811"/>
    <x v="1"/>
    <x v="107"/>
    <n v="1267"/>
    <x v="1"/>
    <s v="USD"/>
    <x v="166"/>
    <x v="163"/>
    <n v="1909.3922651933701"/>
    <b v="0"/>
    <b v="1"/>
    <s v="film &amp; video/shorts"/>
    <x v="4"/>
    <x v="12"/>
  </r>
  <r>
    <n v="170"/>
    <x v="170"/>
    <s v="Mandatory mobile product"/>
    <n v="188100"/>
    <n v="5528"/>
    <x v="0"/>
    <x v="0"/>
    <n v="67"/>
    <x v="1"/>
    <s v="USD"/>
    <x v="167"/>
    <x v="164"/>
    <n v="9026.8656716417918"/>
    <b v="0"/>
    <b v="0"/>
    <s v="music/indie rock"/>
    <x v="1"/>
    <x v="7"/>
  </r>
  <r>
    <n v="171"/>
    <x v="171"/>
    <s v="Public-key 3rdgeneration budgetary management"/>
    <n v="4900"/>
    <n v="521"/>
    <x v="0"/>
    <x v="0"/>
    <n v="5"/>
    <x v="1"/>
    <s v="USD"/>
    <x v="168"/>
    <x v="165"/>
    <n v="380160"/>
    <b v="0"/>
    <b v="0"/>
    <s v="publishing/translations"/>
    <x v="5"/>
    <x v="18"/>
  </r>
  <r>
    <n v="172"/>
    <x v="172"/>
    <s v="Centralized national firmware"/>
    <n v="800"/>
    <n v="663"/>
    <x v="0"/>
    <x v="0"/>
    <n v="26"/>
    <x v="1"/>
    <s v="USD"/>
    <x v="169"/>
    <x v="166"/>
    <n v="49846.153846153844"/>
    <b v="0"/>
    <b v="1"/>
    <s v="film &amp; video/documentary"/>
    <x v="4"/>
    <x v="4"/>
  </r>
  <r>
    <n v="173"/>
    <x v="173"/>
    <s v="Cross-group 4thgeneration middleware"/>
    <n v="96700"/>
    <n v="157635"/>
    <x v="1"/>
    <x v="108"/>
    <n v="1561"/>
    <x v="1"/>
    <s v="USD"/>
    <x v="170"/>
    <x v="167"/>
    <n v="332.09481101857784"/>
    <b v="0"/>
    <b v="0"/>
    <s v="theater/plays"/>
    <x v="3"/>
    <x v="3"/>
  </r>
  <r>
    <n v="174"/>
    <x v="174"/>
    <s v="Pre-emptive scalable access"/>
    <n v="600"/>
    <n v="5368"/>
    <x v="1"/>
    <x v="109"/>
    <n v="48"/>
    <x v="1"/>
    <s v="USD"/>
    <x v="171"/>
    <x v="168"/>
    <n v="1800"/>
    <b v="0"/>
    <b v="1"/>
    <s v="technology/wearables"/>
    <x v="2"/>
    <x v="8"/>
  </r>
  <r>
    <n v="175"/>
    <x v="175"/>
    <s v="Sharable intangible migration"/>
    <n v="181200"/>
    <n v="47459"/>
    <x v="0"/>
    <x v="0"/>
    <n v="1130"/>
    <x v="1"/>
    <s v="USD"/>
    <x v="172"/>
    <x v="169"/>
    <n v="1452.7433628318583"/>
    <b v="0"/>
    <b v="0"/>
    <s v="theater/plays"/>
    <x v="3"/>
    <x v="3"/>
  </r>
  <r>
    <n v="176"/>
    <x v="176"/>
    <s v="Proactive scalable Graphical User Interface"/>
    <n v="115000"/>
    <n v="86060"/>
    <x v="0"/>
    <x v="0"/>
    <n v="782"/>
    <x v="1"/>
    <s v="USD"/>
    <x v="173"/>
    <x v="170"/>
    <n v="994.37340153452681"/>
    <b v="0"/>
    <b v="0"/>
    <s v="theater/plays"/>
    <x v="3"/>
    <x v="3"/>
  </r>
  <r>
    <n v="177"/>
    <x v="177"/>
    <s v="Digitized solution-oriented product"/>
    <n v="38800"/>
    <n v="161593"/>
    <x v="1"/>
    <x v="110"/>
    <n v="2739"/>
    <x v="1"/>
    <s v="USD"/>
    <x v="174"/>
    <x v="171"/>
    <n v="788.60898138006576"/>
    <b v="0"/>
    <b v="0"/>
    <s v="theater/plays"/>
    <x v="3"/>
    <x v="3"/>
  </r>
  <r>
    <n v="178"/>
    <x v="178"/>
    <s v="Triple-buffered cohesive structure"/>
    <n v="7200"/>
    <n v="6927"/>
    <x v="0"/>
    <x v="0"/>
    <n v="210"/>
    <x v="1"/>
    <s v="USD"/>
    <x v="175"/>
    <x v="172"/>
    <n v="3702.8571428571427"/>
    <b v="0"/>
    <b v="0"/>
    <s v="food/food trucks"/>
    <x v="0"/>
    <x v="0"/>
  </r>
  <r>
    <n v="179"/>
    <x v="179"/>
    <s v="Realigned human-resource orchestration"/>
    <n v="44500"/>
    <n v="159185"/>
    <x v="1"/>
    <x v="111"/>
    <n v="3537"/>
    <x v="0"/>
    <s v="CAD"/>
    <x v="176"/>
    <x v="173"/>
    <n v="24.427480916030536"/>
    <b v="0"/>
    <b v="1"/>
    <s v="theater/plays"/>
    <x v="3"/>
    <x v="3"/>
  </r>
  <r>
    <n v="180"/>
    <x v="180"/>
    <s v="Optional clear-thinking software"/>
    <n v="56000"/>
    <n v="172736"/>
    <x v="1"/>
    <x v="112"/>
    <n v="2107"/>
    <x v="2"/>
    <s v="AUD"/>
    <x v="177"/>
    <x v="174"/>
    <n v="205.03084954912197"/>
    <b v="0"/>
    <b v="0"/>
    <s v="technology/wearables"/>
    <x v="2"/>
    <x v="8"/>
  </r>
  <r>
    <n v="181"/>
    <x v="181"/>
    <s v="Centralized global approach"/>
    <n v="8600"/>
    <n v="5315"/>
    <x v="0"/>
    <x v="0"/>
    <n v="136"/>
    <x v="1"/>
    <s v="USD"/>
    <x v="178"/>
    <x v="175"/>
    <n v="11435.294117647059"/>
    <b v="0"/>
    <b v="0"/>
    <s v="technology/web"/>
    <x v="2"/>
    <x v="2"/>
  </r>
  <r>
    <n v="182"/>
    <x v="182"/>
    <s v="Reverse-engineered bandwidth-monitored contingency"/>
    <n v="27100"/>
    <n v="195750"/>
    <x v="1"/>
    <x v="113"/>
    <n v="3318"/>
    <x v="3"/>
    <s v="DKK"/>
    <x v="179"/>
    <x v="176"/>
    <n v="416.63652802893307"/>
    <b v="0"/>
    <b v="0"/>
    <s v="theater/plays"/>
    <x v="3"/>
    <x v="3"/>
  </r>
  <r>
    <n v="183"/>
    <x v="183"/>
    <s v="Pre-emptive bandwidth-monitored instruction set"/>
    <n v="5100"/>
    <n v="3525"/>
    <x v="0"/>
    <x v="0"/>
    <n v="86"/>
    <x v="0"/>
    <s v="CAD"/>
    <x v="180"/>
    <x v="177"/>
    <n v="13060.465116279071"/>
    <b v="0"/>
    <b v="0"/>
    <s v="music/rock"/>
    <x v="1"/>
    <x v="1"/>
  </r>
  <r>
    <n v="184"/>
    <x v="184"/>
    <s v="Adaptive asynchronous emulation"/>
    <n v="3600"/>
    <n v="10550"/>
    <x v="1"/>
    <x v="114"/>
    <n v="340"/>
    <x v="1"/>
    <s v="USD"/>
    <x v="181"/>
    <x v="178"/>
    <n v="254.11764705882354"/>
    <b v="0"/>
    <b v="0"/>
    <s v="theater/plays"/>
    <x v="3"/>
    <x v="3"/>
  </r>
  <r>
    <n v="185"/>
    <x v="185"/>
    <s v="Innovative actuating conglomeration"/>
    <n v="1000"/>
    <n v="718"/>
    <x v="0"/>
    <x v="0"/>
    <n v="19"/>
    <x v="1"/>
    <s v="USD"/>
    <x v="182"/>
    <x v="179"/>
    <n v="50021.052631578947"/>
    <b v="0"/>
    <b v="0"/>
    <s v="film &amp; video/television"/>
    <x v="4"/>
    <x v="19"/>
  </r>
  <r>
    <n v="186"/>
    <x v="186"/>
    <s v="Grass-roots foreground policy"/>
    <n v="88800"/>
    <n v="28358"/>
    <x v="0"/>
    <x v="0"/>
    <n v="886"/>
    <x v="1"/>
    <s v="USD"/>
    <x v="183"/>
    <x v="180"/>
    <n v="1462.7539503386004"/>
    <b v="0"/>
    <b v="0"/>
    <s v="theater/plays"/>
    <x v="3"/>
    <x v="3"/>
  </r>
  <r>
    <n v="187"/>
    <x v="187"/>
    <s v="Horizontal transitional paradigm"/>
    <n v="60200"/>
    <n v="138384"/>
    <x v="1"/>
    <x v="115"/>
    <n v="1442"/>
    <x v="0"/>
    <s v="CAD"/>
    <x v="184"/>
    <x v="181"/>
    <n v="1675.1733703190014"/>
    <b v="0"/>
    <b v="1"/>
    <s v="film &amp; video/shorts"/>
    <x v="4"/>
    <x v="12"/>
  </r>
  <r>
    <n v="188"/>
    <x v="188"/>
    <s v="Networked didactic info-mediaries"/>
    <n v="8200"/>
    <n v="2625"/>
    <x v="0"/>
    <x v="0"/>
    <n v="35"/>
    <x v="6"/>
    <s v="EUR"/>
    <x v="185"/>
    <x v="182"/>
    <n v="2468.5714285714284"/>
    <b v="0"/>
    <b v="0"/>
    <s v="theater/plays"/>
    <x v="3"/>
    <x v="3"/>
  </r>
  <r>
    <n v="189"/>
    <x v="189"/>
    <s v="Switchable contextually-based access"/>
    <n v="191300"/>
    <n v="45004"/>
    <x v="3"/>
    <x v="0"/>
    <n v="441"/>
    <x v="1"/>
    <s v="USD"/>
    <x v="186"/>
    <x v="183"/>
    <n v="0"/>
    <b v="0"/>
    <b v="0"/>
    <s v="theater/plays"/>
    <x v="3"/>
    <x v="3"/>
  </r>
  <r>
    <n v="190"/>
    <x v="190"/>
    <s v="Up-sized dynamic throughput"/>
    <n v="3700"/>
    <n v="2538"/>
    <x v="0"/>
    <x v="0"/>
    <n v="24"/>
    <x v="1"/>
    <s v="USD"/>
    <x v="187"/>
    <x v="184"/>
    <n v="3600"/>
    <b v="0"/>
    <b v="1"/>
    <s v="theater/plays"/>
    <x v="3"/>
    <x v="3"/>
  </r>
  <r>
    <n v="191"/>
    <x v="191"/>
    <s v="Mandatory reciprocal superstructure"/>
    <n v="8400"/>
    <n v="3188"/>
    <x v="0"/>
    <x v="0"/>
    <n v="86"/>
    <x v="6"/>
    <s v="EUR"/>
    <x v="188"/>
    <x v="185"/>
    <n v="3013.953488372093"/>
    <b v="0"/>
    <b v="0"/>
    <s v="theater/plays"/>
    <x v="3"/>
    <x v="3"/>
  </r>
  <r>
    <n v="192"/>
    <x v="192"/>
    <s v="Upgradable 4thgeneration productivity"/>
    <n v="42600"/>
    <n v="8517"/>
    <x v="0"/>
    <x v="0"/>
    <n v="243"/>
    <x v="1"/>
    <s v="USD"/>
    <x v="189"/>
    <x v="186"/>
    <n v="1422.2222222222222"/>
    <b v="0"/>
    <b v="0"/>
    <s v="music/rock"/>
    <x v="1"/>
    <x v="1"/>
  </r>
  <r>
    <n v="193"/>
    <x v="193"/>
    <s v="Progressive discrete hub"/>
    <n v="6600"/>
    <n v="3012"/>
    <x v="0"/>
    <x v="0"/>
    <n v="65"/>
    <x v="1"/>
    <s v="USD"/>
    <x v="190"/>
    <x v="187"/>
    <n v="5316.9230769230771"/>
    <b v="1"/>
    <b v="0"/>
    <s v="music/indie rock"/>
    <x v="1"/>
    <x v="7"/>
  </r>
  <r>
    <n v="194"/>
    <x v="194"/>
    <s v="Assimilated multi-tasking archive"/>
    <n v="7100"/>
    <n v="8716"/>
    <x v="1"/>
    <x v="116"/>
    <n v="126"/>
    <x v="1"/>
    <s v="USD"/>
    <x v="191"/>
    <x v="188"/>
    <n v="10971.428571428571"/>
    <b v="0"/>
    <b v="0"/>
    <s v="music/metal"/>
    <x v="1"/>
    <x v="16"/>
  </r>
  <r>
    <n v="195"/>
    <x v="195"/>
    <s v="Upgradable high-level solution"/>
    <n v="15800"/>
    <n v="57157"/>
    <x v="1"/>
    <x v="117"/>
    <n v="524"/>
    <x v="1"/>
    <s v="USD"/>
    <x v="192"/>
    <x v="189"/>
    <n v="1154.1984732824428"/>
    <b v="0"/>
    <b v="0"/>
    <s v="music/electric music"/>
    <x v="1"/>
    <x v="5"/>
  </r>
  <r>
    <n v="196"/>
    <x v="196"/>
    <s v="Organic bandwidth-monitored frame"/>
    <n v="8200"/>
    <n v="5178"/>
    <x v="0"/>
    <x v="0"/>
    <n v="100"/>
    <x v="3"/>
    <s v="DKK"/>
    <x v="173"/>
    <x v="190"/>
    <n v="16416"/>
    <b v="0"/>
    <b v="0"/>
    <s v="technology/wearables"/>
    <x v="2"/>
    <x v="8"/>
  </r>
  <r>
    <n v="197"/>
    <x v="197"/>
    <s v="Business-focused logistical framework"/>
    <n v="54700"/>
    <n v="163118"/>
    <x v="1"/>
    <x v="118"/>
    <n v="1989"/>
    <x v="1"/>
    <s v="USD"/>
    <x v="193"/>
    <x v="191"/>
    <n v="608.1447963800905"/>
    <b v="0"/>
    <b v="0"/>
    <s v="film &amp; video/drama"/>
    <x v="4"/>
    <x v="6"/>
  </r>
  <r>
    <n v="198"/>
    <x v="198"/>
    <s v="Universal multi-state capability"/>
    <n v="63200"/>
    <n v="6041"/>
    <x v="0"/>
    <x v="0"/>
    <n v="168"/>
    <x v="1"/>
    <s v="USD"/>
    <x v="194"/>
    <x v="192"/>
    <n v="14914.285714285714"/>
    <b v="0"/>
    <b v="0"/>
    <s v="music/electric music"/>
    <x v="1"/>
    <x v="5"/>
  </r>
  <r>
    <n v="199"/>
    <x v="199"/>
    <s v="Digitized reciprocal infrastructure"/>
    <n v="1800"/>
    <n v="968"/>
    <x v="0"/>
    <x v="0"/>
    <n v="13"/>
    <x v="1"/>
    <s v="USD"/>
    <x v="195"/>
    <x v="193"/>
    <n v="26584.615384615383"/>
    <b v="0"/>
    <b v="0"/>
    <s v="music/rock"/>
    <x v="1"/>
    <x v="1"/>
  </r>
  <r>
    <n v="200"/>
    <x v="200"/>
    <s v="Reduced dedicated capability"/>
    <n v="100"/>
    <n v="2"/>
    <x v="0"/>
    <x v="0"/>
    <n v="1"/>
    <x v="0"/>
    <s v="CAD"/>
    <x v="152"/>
    <x v="194"/>
    <n v="950400"/>
    <b v="0"/>
    <b v="0"/>
    <s v="theater/plays"/>
    <x v="3"/>
    <x v="3"/>
  </r>
  <r>
    <n v="201"/>
    <x v="201"/>
    <s v="Cross-platform bi-directional workforce"/>
    <n v="2100"/>
    <n v="14305"/>
    <x v="1"/>
    <x v="119"/>
    <n v="157"/>
    <x v="1"/>
    <s v="USD"/>
    <x v="196"/>
    <x v="195"/>
    <n v="9905.7324840764322"/>
    <b v="0"/>
    <b v="0"/>
    <s v="technology/web"/>
    <x v="2"/>
    <x v="2"/>
  </r>
  <r>
    <n v="202"/>
    <x v="202"/>
    <s v="Upgradable scalable methodology"/>
    <n v="8300"/>
    <n v="6543"/>
    <x v="3"/>
    <x v="0"/>
    <n v="82"/>
    <x v="1"/>
    <s v="USD"/>
    <x v="197"/>
    <x v="196"/>
    <n v="4214.6341463414637"/>
    <b v="0"/>
    <b v="0"/>
    <s v="food/food trucks"/>
    <x v="0"/>
    <x v="0"/>
  </r>
  <r>
    <n v="203"/>
    <x v="203"/>
    <s v="Customer-focused client-server service-desk"/>
    <n v="143900"/>
    <n v="193413"/>
    <x v="1"/>
    <x v="120"/>
    <n v="4498"/>
    <x v="2"/>
    <s v="AUD"/>
    <x v="198"/>
    <x v="197"/>
    <n v="38.417074255224541"/>
    <b v="0"/>
    <b v="0"/>
    <s v="theater/plays"/>
    <x v="3"/>
    <x v="3"/>
  </r>
  <r>
    <n v="204"/>
    <x v="204"/>
    <s v="Mandatory multimedia leverage"/>
    <n v="75000"/>
    <n v="2529"/>
    <x v="0"/>
    <x v="0"/>
    <n v="40"/>
    <x v="1"/>
    <s v="USD"/>
    <x v="199"/>
    <x v="198"/>
    <n v="21600"/>
    <b v="0"/>
    <b v="0"/>
    <s v="music/jazz"/>
    <x v="1"/>
    <x v="17"/>
  </r>
  <r>
    <n v="205"/>
    <x v="205"/>
    <s v="Focused analyzing circuit"/>
    <n v="1300"/>
    <n v="5614"/>
    <x v="1"/>
    <x v="121"/>
    <n v="80"/>
    <x v="1"/>
    <s v="USD"/>
    <x v="200"/>
    <x v="199"/>
    <n v="12960"/>
    <b v="1"/>
    <b v="0"/>
    <s v="theater/plays"/>
    <x v="3"/>
    <x v="3"/>
  </r>
  <r>
    <n v="206"/>
    <x v="206"/>
    <s v="Fundamental grid-enabled strategy"/>
    <n v="9000"/>
    <n v="3496"/>
    <x v="3"/>
    <x v="0"/>
    <n v="57"/>
    <x v="1"/>
    <s v="USD"/>
    <x v="201"/>
    <x v="200"/>
    <n v="13642.105263157895"/>
    <b v="0"/>
    <b v="0"/>
    <s v="publishing/fiction"/>
    <x v="5"/>
    <x v="13"/>
  </r>
  <r>
    <n v="207"/>
    <x v="207"/>
    <s v="Digitized 5thgeneration knowledgebase"/>
    <n v="1000"/>
    <n v="4257"/>
    <x v="1"/>
    <x v="122"/>
    <n v="43"/>
    <x v="1"/>
    <s v="USD"/>
    <x v="202"/>
    <x v="201"/>
    <n v="40186.046511627908"/>
    <b v="0"/>
    <b v="1"/>
    <s v="music/rock"/>
    <x v="1"/>
    <x v="1"/>
  </r>
  <r>
    <n v="208"/>
    <x v="208"/>
    <s v="Mandatory multi-tasking encryption"/>
    <n v="196900"/>
    <n v="199110"/>
    <x v="1"/>
    <x v="123"/>
    <n v="2053"/>
    <x v="1"/>
    <s v="USD"/>
    <x v="203"/>
    <x v="202"/>
    <n v="1010.034096444228"/>
    <b v="0"/>
    <b v="0"/>
    <s v="film &amp; video/documentary"/>
    <x v="4"/>
    <x v="4"/>
  </r>
  <r>
    <n v="209"/>
    <x v="209"/>
    <s v="Distributed system-worthy application"/>
    <n v="194500"/>
    <n v="41212"/>
    <x v="2"/>
    <x v="0"/>
    <n v="808"/>
    <x v="2"/>
    <s v="AUD"/>
    <x v="204"/>
    <x v="203"/>
    <n v="748.51485148514848"/>
    <b v="0"/>
    <b v="0"/>
    <s v="film &amp; video/documentary"/>
    <x v="4"/>
    <x v="4"/>
  </r>
  <r>
    <n v="210"/>
    <x v="210"/>
    <s v="Synergistic tertiary time-frame"/>
    <n v="9400"/>
    <n v="6338"/>
    <x v="0"/>
    <x v="0"/>
    <n v="226"/>
    <x v="3"/>
    <s v="DKK"/>
    <x v="205"/>
    <x v="204"/>
    <n v="10306.194690265487"/>
    <b v="0"/>
    <b v="0"/>
    <s v="film &amp; video/science fiction"/>
    <x v="4"/>
    <x v="22"/>
  </r>
  <r>
    <n v="211"/>
    <x v="211"/>
    <s v="Customer-focused impactful benchmark"/>
    <n v="104400"/>
    <n v="99100"/>
    <x v="0"/>
    <x v="0"/>
    <n v="1625"/>
    <x v="1"/>
    <s v="USD"/>
    <x v="206"/>
    <x v="205"/>
    <n v="1276.0615384615385"/>
    <b v="0"/>
    <b v="0"/>
    <s v="theater/plays"/>
    <x v="3"/>
    <x v="3"/>
  </r>
  <r>
    <n v="212"/>
    <x v="212"/>
    <s v="Profound next generation infrastructure"/>
    <n v="8100"/>
    <n v="12300"/>
    <x v="1"/>
    <x v="124"/>
    <n v="168"/>
    <x v="1"/>
    <s v="USD"/>
    <x v="207"/>
    <x v="206"/>
    <n v="23657.142857142859"/>
    <b v="0"/>
    <b v="0"/>
    <s v="theater/plays"/>
    <x v="3"/>
    <x v="3"/>
  </r>
  <r>
    <n v="213"/>
    <x v="213"/>
    <s v="Face-to-face encompassing info-mediaries"/>
    <n v="87900"/>
    <n v="171549"/>
    <x v="1"/>
    <x v="125"/>
    <n v="4289"/>
    <x v="1"/>
    <s v="USD"/>
    <x v="208"/>
    <x v="207"/>
    <n v="161.99580321753322"/>
    <b v="0"/>
    <b v="1"/>
    <s v="music/indie rock"/>
    <x v="1"/>
    <x v="7"/>
  </r>
  <r>
    <n v="214"/>
    <x v="214"/>
    <s v="Open-source fresh-thinking policy"/>
    <n v="1400"/>
    <n v="14324"/>
    <x v="1"/>
    <x v="126"/>
    <n v="165"/>
    <x v="1"/>
    <s v="USD"/>
    <x v="209"/>
    <x v="208"/>
    <n v="3141.818181818182"/>
    <b v="0"/>
    <b v="0"/>
    <s v="music/rock"/>
    <x v="1"/>
    <x v="1"/>
  </r>
  <r>
    <n v="215"/>
    <x v="215"/>
    <s v="Extended 24/7 implementation"/>
    <n v="156800"/>
    <n v="6024"/>
    <x v="0"/>
    <x v="0"/>
    <n v="143"/>
    <x v="1"/>
    <s v="USD"/>
    <x v="210"/>
    <x v="209"/>
    <n v="1208.3916083916083"/>
    <b v="0"/>
    <b v="0"/>
    <s v="theater/plays"/>
    <x v="3"/>
    <x v="3"/>
  </r>
  <r>
    <n v="216"/>
    <x v="216"/>
    <s v="Organic dynamic algorithm"/>
    <n v="121700"/>
    <n v="188721"/>
    <x v="1"/>
    <x v="127"/>
    <n v="1815"/>
    <x v="1"/>
    <s v="USD"/>
    <x v="211"/>
    <x v="210"/>
    <n v="95.206611570247929"/>
    <b v="0"/>
    <b v="0"/>
    <s v="theater/plays"/>
    <x v="3"/>
    <x v="3"/>
  </r>
  <r>
    <n v="217"/>
    <x v="217"/>
    <s v="Organic multi-tasking focus group"/>
    <n v="129400"/>
    <n v="57911"/>
    <x v="0"/>
    <x v="0"/>
    <n v="934"/>
    <x v="1"/>
    <s v="USD"/>
    <x v="212"/>
    <x v="211"/>
    <n v="832.54817987152035"/>
    <b v="0"/>
    <b v="0"/>
    <s v="film &amp; video/science fiction"/>
    <x v="4"/>
    <x v="22"/>
  </r>
  <r>
    <n v="218"/>
    <x v="218"/>
    <s v="Adaptive logistical initiative"/>
    <n v="5700"/>
    <n v="12309"/>
    <x v="1"/>
    <x v="128"/>
    <n v="397"/>
    <x v="4"/>
    <s v="GBP"/>
    <x v="213"/>
    <x v="212"/>
    <n v="7399.4962216624681"/>
    <b v="0"/>
    <b v="1"/>
    <s v="film &amp; video/shorts"/>
    <x v="4"/>
    <x v="12"/>
  </r>
  <r>
    <n v="219"/>
    <x v="219"/>
    <s v="Stand-alone mobile customer loyalty"/>
    <n v="41700"/>
    <n v="138497"/>
    <x v="1"/>
    <x v="129"/>
    <n v="1539"/>
    <x v="1"/>
    <s v="USD"/>
    <x v="214"/>
    <x v="213"/>
    <n v="673.68421052631584"/>
    <b v="0"/>
    <b v="0"/>
    <s v="film &amp; video/animation"/>
    <x v="4"/>
    <x v="10"/>
  </r>
  <r>
    <n v="220"/>
    <x v="220"/>
    <s v="Focused composite approach"/>
    <n v="7900"/>
    <n v="667"/>
    <x v="0"/>
    <x v="0"/>
    <n v="17"/>
    <x v="1"/>
    <s v="USD"/>
    <x v="215"/>
    <x v="214"/>
    <n v="91482.352941176476"/>
    <b v="1"/>
    <b v="0"/>
    <s v="theater/plays"/>
    <x v="3"/>
    <x v="3"/>
  </r>
  <r>
    <n v="221"/>
    <x v="221"/>
    <s v="Face-to-face clear-thinking Local Area Network"/>
    <n v="121500"/>
    <n v="119830"/>
    <x v="0"/>
    <x v="0"/>
    <n v="2179"/>
    <x v="1"/>
    <s v="USD"/>
    <x v="216"/>
    <x v="215"/>
    <n v="79.302432308398352"/>
    <b v="1"/>
    <b v="0"/>
    <s v="food/food trucks"/>
    <x v="0"/>
    <x v="0"/>
  </r>
  <r>
    <n v="222"/>
    <x v="222"/>
    <s v="Cross-group cohesive circuit"/>
    <n v="4800"/>
    <n v="6623"/>
    <x v="1"/>
    <x v="130"/>
    <n v="138"/>
    <x v="1"/>
    <s v="USD"/>
    <x v="217"/>
    <x v="216"/>
    <n v="626.08695652173913"/>
    <b v="0"/>
    <b v="0"/>
    <s v="photography/photography books"/>
    <x v="7"/>
    <x v="14"/>
  </r>
  <r>
    <n v="223"/>
    <x v="223"/>
    <s v="Synergistic explicit capability"/>
    <n v="87300"/>
    <n v="81897"/>
    <x v="0"/>
    <x v="0"/>
    <n v="931"/>
    <x v="1"/>
    <s v="USD"/>
    <x v="218"/>
    <x v="217"/>
    <n v="1299.2481203007519"/>
    <b v="0"/>
    <b v="0"/>
    <s v="theater/plays"/>
    <x v="3"/>
    <x v="3"/>
  </r>
  <r>
    <n v="224"/>
    <x v="224"/>
    <s v="Diverse analyzing definition"/>
    <n v="46300"/>
    <n v="186885"/>
    <x v="1"/>
    <x v="131"/>
    <n v="3594"/>
    <x v="1"/>
    <s v="USD"/>
    <x v="219"/>
    <x v="218"/>
    <n v="1082.804674457429"/>
    <b v="0"/>
    <b v="0"/>
    <s v="film &amp; video/science fiction"/>
    <x v="4"/>
    <x v="22"/>
  </r>
  <r>
    <n v="225"/>
    <x v="225"/>
    <s v="Enterprise-wide reciprocal success"/>
    <n v="67800"/>
    <n v="176398"/>
    <x v="1"/>
    <x v="132"/>
    <n v="5880"/>
    <x v="1"/>
    <s v="USD"/>
    <x v="220"/>
    <x v="219"/>
    <n v="0"/>
    <b v="1"/>
    <b v="0"/>
    <s v="music/rock"/>
    <x v="1"/>
    <x v="1"/>
  </r>
  <r>
    <n v="226"/>
    <x v="102"/>
    <s v="Progressive neutral middleware"/>
    <n v="3000"/>
    <n v="10999"/>
    <x v="1"/>
    <x v="133"/>
    <n v="112"/>
    <x v="1"/>
    <s v="USD"/>
    <x v="221"/>
    <x v="122"/>
    <n v="28542.857142857141"/>
    <b v="0"/>
    <b v="0"/>
    <s v="photography/photography books"/>
    <x v="7"/>
    <x v="14"/>
  </r>
  <r>
    <n v="227"/>
    <x v="226"/>
    <s v="Intuitive exuding process improvement"/>
    <n v="60900"/>
    <n v="102751"/>
    <x v="1"/>
    <x v="134"/>
    <n v="943"/>
    <x v="1"/>
    <s v="USD"/>
    <x v="222"/>
    <x v="220"/>
    <n v="549.73488865323441"/>
    <b v="0"/>
    <b v="0"/>
    <s v="games/mobile games"/>
    <x v="6"/>
    <x v="20"/>
  </r>
  <r>
    <n v="228"/>
    <x v="227"/>
    <s v="Exclusive real-time protocol"/>
    <n v="137900"/>
    <n v="165352"/>
    <x v="1"/>
    <x v="135"/>
    <n v="2468"/>
    <x v="1"/>
    <s v="USD"/>
    <x v="172"/>
    <x v="221"/>
    <n v="875.20259319286868"/>
    <b v="0"/>
    <b v="0"/>
    <s v="film &amp; video/animation"/>
    <x v="4"/>
    <x v="10"/>
  </r>
  <r>
    <n v="229"/>
    <x v="228"/>
    <s v="Extended encompassing application"/>
    <n v="85600"/>
    <n v="165798"/>
    <x v="1"/>
    <x v="136"/>
    <n v="2551"/>
    <x v="1"/>
    <s v="USD"/>
    <x v="223"/>
    <x v="222"/>
    <n v="1625.7154057232458"/>
    <b v="0"/>
    <b v="1"/>
    <s v="games/mobile games"/>
    <x v="6"/>
    <x v="20"/>
  </r>
  <r>
    <n v="230"/>
    <x v="229"/>
    <s v="Progressive value-added ability"/>
    <n v="2400"/>
    <n v="10084"/>
    <x v="1"/>
    <x v="137"/>
    <n v="101"/>
    <x v="1"/>
    <s v="USD"/>
    <x v="224"/>
    <x v="223"/>
    <n v="0"/>
    <b v="0"/>
    <b v="0"/>
    <s v="games/video games"/>
    <x v="6"/>
    <x v="11"/>
  </r>
  <r>
    <n v="231"/>
    <x v="230"/>
    <s v="Cross-platform uniform hardware"/>
    <n v="7200"/>
    <n v="5523"/>
    <x v="3"/>
    <x v="0"/>
    <n v="67"/>
    <x v="1"/>
    <s v="USD"/>
    <x v="225"/>
    <x v="224"/>
    <n v="74794.029850746272"/>
    <b v="0"/>
    <b v="0"/>
    <s v="theater/plays"/>
    <x v="3"/>
    <x v="3"/>
  </r>
  <r>
    <n v="232"/>
    <x v="231"/>
    <s v="Progressive secondary portal"/>
    <n v="3400"/>
    <n v="5823"/>
    <x v="1"/>
    <x v="138"/>
    <n v="92"/>
    <x v="1"/>
    <s v="USD"/>
    <x v="226"/>
    <x v="225"/>
    <n v="939.13043478260875"/>
    <b v="0"/>
    <b v="0"/>
    <s v="theater/plays"/>
    <x v="3"/>
    <x v="3"/>
  </r>
  <r>
    <n v="233"/>
    <x v="232"/>
    <s v="Multi-lateral national adapter"/>
    <n v="3800"/>
    <n v="6000"/>
    <x v="1"/>
    <x v="139"/>
    <n v="62"/>
    <x v="1"/>
    <s v="USD"/>
    <x v="227"/>
    <x v="226"/>
    <n v="22296.774193548386"/>
    <b v="0"/>
    <b v="0"/>
    <s v="film &amp; video/animation"/>
    <x v="4"/>
    <x v="10"/>
  </r>
  <r>
    <n v="234"/>
    <x v="233"/>
    <s v="Enterprise-wide motivating matrices"/>
    <n v="7500"/>
    <n v="8181"/>
    <x v="1"/>
    <x v="140"/>
    <n v="149"/>
    <x v="6"/>
    <s v="EUR"/>
    <x v="228"/>
    <x v="227"/>
    <n v="4059.0604026845635"/>
    <b v="0"/>
    <b v="1"/>
    <s v="games/video games"/>
    <x v="6"/>
    <x v="11"/>
  </r>
  <r>
    <n v="235"/>
    <x v="234"/>
    <s v="Polarized upward-trending Local Area Network"/>
    <n v="8600"/>
    <n v="3589"/>
    <x v="0"/>
    <x v="0"/>
    <n v="92"/>
    <x v="1"/>
    <s v="USD"/>
    <x v="229"/>
    <x v="228"/>
    <n v="4695.652173913043"/>
    <b v="0"/>
    <b v="0"/>
    <s v="film &amp; video/animation"/>
    <x v="4"/>
    <x v="10"/>
  </r>
  <r>
    <n v="236"/>
    <x v="235"/>
    <s v="Object-based directional function"/>
    <n v="39500"/>
    <n v="4323"/>
    <x v="0"/>
    <x v="0"/>
    <n v="57"/>
    <x v="2"/>
    <s v="AUD"/>
    <x v="230"/>
    <x v="229"/>
    <n v="10610.526315789473"/>
    <b v="0"/>
    <b v="1"/>
    <s v="music/rock"/>
    <x v="1"/>
    <x v="1"/>
  </r>
  <r>
    <n v="237"/>
    <x v="236"/>
    <s v="Re-contextualized tangible open architecture"/>
    <n v="9300"/>
    <n v="14822"/>
    <x v="1"/>
    <x v="141"/>
    <n v="329"/>
    <x v="1"/>
    <s v="USD"/>
    <x v="231"/>
    <x v="230"/>
    <n v="525.22796352583589"/>
    <b v="0"/>
    <b v="0"/>
    <s v="film &amp; video/animation"/>
    <x v="4"/>
    <x v="10"/>
  </r>
  <r>
    <n v="238"/>
    <x v="237"/>
    <s v="Distributed systemic adapter"/>
    <n v="2400"/>
    <n v="10138"/>
    <x v="1"/>
    <x v="142"/>
    <n v="97"/>
    <x v="3"/>
    <s v="DKK"/>
    <x v="232"/>
    <x v="231"/>
    <n v="22268.041237113401"/>
    <b v="0"/>
    <b v="1"/>
    <s v="theater/plays"/>
    <x v="3"/>
    <x v="3"/>
  </r>
  <r>
    <n v="239"/>
    <x v="238"/>
    <s v="Networked web-enabled instruction set"/>
    <n v="3200"/>
    <n v="3127"/>
    <x v="0"/>
    <x v="0"/>
    <n v="41"/>
    <x v="1"/>
    <s v="USD"/>
    <x v="233"/>
    <x v="232"/>
    <n v="8429.2682926829275"/>
    <b v="0"/>
    <b v="0"/>
    <s v="technology/wearables"/>
    <x v="2"/>
    <x v="8"/>
  </r>
  <r>
    <n v="240"/>
    <x v="239"/>
    <s v="Vision-oriented dynamic service-desk"/>
    <n v="29400"/>
    <n v="123124"/>
    <x v="1"/>
    <x v="143"/>
    <n v="1784"/>
    <x v="1"/>
    <s v="USD"/>
    <x v="194"/>
    <x v="233"/>
    <n v="48.430493273542602"/>
    <b v="0"/>
    <b v="0"/>
    <s v="theater/plays"/>
    <x v="3"/>
    <x v="3"/>
  </r>
  <r>
    <n v="241"/>
    <x v="240"/>
    <s v="Vision-oriented actuating open system"/>
    <n v="168500"/>
    <n v="171729"/>
    <x v="1"/>
    <x v="144"/>
    <n v="1684"/>
    <x v="2"/>
    <s v="AUD"/>
    <x v="234"/>
    <x v="234"/>
    <n v="513.06413301662712"/>
    <b v="0"/>
    <b v="1"/>
    <s v="publishing/nonfiction"/>
    <x v="5"/>
    <x v="9"/>
  </r>
  <r>
    <n v="242"/>
    <x v="241"/>
    <s v="Sharable scalable core"/>
    <n v="8400"/>
    <n v="10729"/>
    <x v="1"/>
    <x v="145"/>
    <n v="250"/>
    <x v="1"/>
    <s v="USD"/>
    <x v="235"/>
    <x v="235"/>
    <n v="3456"/>
    <b v="0"/>
    <b v="1"/>
    <s v="music/rock"/>
    <x v="1"/>
    <x v="1"/>
  </r>
  <r>
    <n v="243"/>
    <x v="242"/>
    <s v="Customer-focused attitude-oriented function"/>
    <n v="2300"/>
    <n v="10240"/>
    <x v="1"/>
    <x v="146"/>
    <n v="238"/>
    <x v="1"/>
    <s v="USD"/>
    <x v="236"/>
    <x v="236"/>
    <n v="1089.0756302521008"/>
    <b v="0"/>
    <b v="0"/>
    <s v="theater/plays"/>
    <x v="3"/>
    <x v="3"/>
  </r>
  <r>
    <n v="244"/>
    <x v="243"/>
    <s v="Reverse-engineered system-worthy extranet"/>
    <n v="700"/>
    <n v="3988"/>
    <x v="1"/>
    <x v="147"/>
    <n v="53"/>
    <x v="1"/>
    <s v="USD"/>
    <x v="237"/>
    <x v="237"/>
    <n v="84769.811320754714"/>
    <b v="0"/>
    <b v="0"/>
    <s v="theater/plays"/>
    <x v="3"/>
    <x v="3"/>
  </r>
  <r>
    <n v="245"/>
    <x v="244"/>
    <s v="Re-engineered systematic monitoring"/>
    <n v="2900"/>
    <n v="14771"/>
    <x v="1"/>
    <x v="148"/>
    <n v="214"/>
    <x v="1"/>
    <s v="USD"/>
    <x v="238"/>
    <x v="238"/>
    <n v="403.73831775700933"/>
    <b v="0"/>
    <b v="0"/>
    <s v="theater/plays"/>
    <x v="3"/>
    <x v="3"/>
  </r>
  <r>
    <n v="246"/>
    <x v="245"/>
    <s v="Seamless value-added standardization"/>
    <n v="4500"/>
    <n v="14649"/>
    <x v="1"/>
    <x v="149"/>
    <n v="222"/>
    <x v="1"/>
    <s v="USD"/>
    <x v="239"/>
    <x v="239"/>
    <n v="1556.7567567567567"/>
    <b v="0"/>
    <b v="0"/>
    <s v="technology/web"/>
    <x v="2"/>
    <x v="2"/>
  </r>
  <r>
    <n v="247"/>
    <x v="246"/>
    <s v="Triple-buffered fresh-thinking frame"/>
    <n v="19800"/>
    <n v="184658"/>
    <x v="1"/>
    <x v="150"/>
    <n v="1884"/>
    <x v="1"/>
    <s v="USD"/>
    <x v="240"/>
    <x v="240"/>
    <n v="687.89808917197456"/>
    <b v="0"/>
    <b v="1"/>
    <s v="publishing/fiction"/>
    <x v="5"/>
    <x v="13"/>
  </r>
  <r>
    <n v="248"/>
    <x v="247"/>
    <s v="Streamlined holistic knowledgebase"/>
    <n v="6200"/>
    <n v="13103"/>
    <x v="1"/>
    <x v="151"/>
    <n v="218"/>
    <x v="2"/>
    <s v="AUD"/>
    <x v="241"/>
    <x v="241"/>
    <n v="1981.6513761467891"/>
    <b v="0"/>
    <b v="0"/>
    <s v="games/mobile games"/>
    <x v="6"/>
    <x v="20"/>
  </r>
  <r>
    <n v="249"/>
    <x v="248"/>
    <s v="Up-sized intermediate website"/>
    <n v="61500"/>
    <n v="168095"/>
    <x v="1"/>
    <x v="152"/>
    <n v="6465"/>
    <x v="1"/>
    <s v="USD"/>
    <x v="242"/>
    <x v="242"/>
    <n v="93.549883990719252"/>
    <b v="0"/>
    <b v="0"/>
    <s v="publishing/translations"/>
    <x v="5"/>
    <x v="18"/>
  </r>
  <r>
    <n v="250"/>
    <x v="249"/>
    <s v="Future-proofed directional synergy"/>
    <n v="100"/>
    <n v="3"/>
    <x v="0"/>
    <x v="0"/>
    <n v="1"/>
    <x v="1"/>
    <s v="USD"/>
    <x v="67"/>
    <x v="243"/>
    <n v="3024000"/>
    <b v="0"/>
    <b v="0"/>
    <s v="music/rock"/>
    <x v="1"/>
    <x v="1"/>
  </r>
  <r>
    <n v="251"/>
    <x v="250"/>
    <s v="Enhanced user-facing function"/>
    <n v="7100"/>
    <n v="3840"/>
    <x v="0"/>
    <x v="0"/>
    <n v="101"/>
    <x v="1"/>
    <s v="USD"/>
    <x v="243"/>
    <x v="244"/>
    <n v="1710.8910891089108"/>
    <b v="0"/>
    <b v="0"/>
    <s v="theater/plays"/>
    <x v="3"/>
    <x v="3"/>
  </r>
  <r>
    <n v="252"/>
    <x v="251"/>
    <s v="Operative bandwidth-monitored interface"/>
    <n v="1000"/>
    <n v="6263"/>
    <x v="1"/>
    <x v="153"/>
    <n v="59"/>
    <x v="1"/>
    <s v="USD"/>
    <x v="244"/>
    <x v="245"/>
    <n v="7322.0338983050851"/>
    <b v="0"/>
    <b v="0"/>
    <s v="theater/plays"/>
    <x v="3"/>
    <x v="3"/>
  </r>
  <r>
    <n v="253"/>
    <x v="252"/>
    <s v="Upgradable multi-state instruction set"/>
    <n v="121500"/>
    <n v="108161"/>
    <x v="0"/>
    <x v="0"/>
    <n v="1335"/>
    <x v="0"/>
    <s v="CAD"/>
    <x v="245"/>
    <x v="246"/>
    <n v="776.62921348314603"/>
    <b v="0"/>
    <b v="0"/>
    <s v="film &amp; video/drama"/>
    <x v="4"/>
    <x v="6"/>
  </r>
  <r>
    <n v="254"/>
    <x v="253"/>
    <s v="De-engineered static Local Area Network"/>
    <n v="4600"/>
    <n v="8505"/>
    <x v="1"/>
    <x v="154"/>
    <n v="88"/>
    <x v="1"/>
    <s v="USD"/>
    <x v="246"/>
    <x v="247"/>
    <n v="1963.6363636363637"/>
    <b v="0"/>
    <b v="0"/>
    <s v="publishing/nonfiction"/>
    <x v="5"/>
    <x v="9"/>
  </r>
  <r>
    <n v="255"/>
    <x v="254"/>
    <s v="Upgradable grid-enabled superstructure"/>
    <n v="80500"/>
    <n v="96735"/>
    <x v="1"/>
    <x v="155"/>
    <n v="1697"/>
    <x v="1"/>
    <s v="USD"/>
    <x v="247"/>
    <x v="248"/>
    <n v="254.56688273423688"/>
    <b v="0"/>
    <b v="1"/>
    <s v="music/rock"/>
    <x v="1"/>
    <x v="1"/>
  </r>
  <r>
    <n v="256"/>
    <x v="255"/>
    <s v="Optimized actuating toolset"/>
    <n v="4100"/>
    <n v="959"/>
    <x v="0"/>
    <x v="0"/>
    <n v="15"/>
    <x v="4"/>
    <s v="GBP"/>
    <x v="248"/>
    <x v="249"/>
    <n v="213120"/>
    <b v="0"/>
    <b v="0"/>
    <s v="music/rock"/>
    <x v="1"/>
    <x v="1"/>
  </r>
  <r>
    <n v="257"/>
    <x v="256"/>
    <s v="Decentralized exuding strategy"/>
    <n v="5700"/>
    <n v="8322"/>
    <x v="1"/>
    <x v="156"/>
    <n v="92"/>
    <x v="1"/>
    <s v="USD"/>
    <x v="249"/>
    <x v="250"/>
    <n v="13108.695652173914"/>
    <b v="0"/>
    <b v="0"/>
    <s v="theater/plays"/>
    <x v="3"/>
    <x v="3"/>
  </r>
  <r>
    <n v="258"/>
    <x v="257"/>
    <s v="Assimilated coherent hardware"/>
    <n v="5000"/>
    <n v="13424"/>
    <x v="1"/>
    <x v="157"/>
    <n v="186"/>
    <x v="1"/>
    <s v="USD"/>
    <x v="250"/>
    <x v="251"/>
    <n v="9290.322580645161"/>
    <b v="0"/>
    <b v="1"/>
    <s v="theater/plays"/>
    <x v="3"/>
    <x v="3"/>
  </r>
  <r>
    <n v="259"/>
    <x v="258"/>
    <s v="Multi-channeled responsive implementation"/>
    <n v="1800"/>
    <n v="10755"/>
    <x v="1"/>
    <x v="158"/>
    <n v="138"/>
    <x v="1"/>
    <s v="USD"/>
    <x v="251"/>
    <x v="252"/>
    <n v="11895.652173913044"/>
    <b v="1"/>
    <b v="0"/>
    <s v="photography/photography books"/>
    <x v="7"/>
    <x v="14"/>
  </r>
  <r>
    <n v="260"/>
    <x v="259"/>
    <s v="Centralized modular initiative"/>
    <n v="6300"/>
    <n v="9935"/>
    <x v="1"/>
    <x v="159"/>
    <n v="261"/>
    <x v="1"/>
    <s v="USD"/>
    <x v="136"/>
    <x v="253"/>
    <n v="3972.4137931034484"/>
    <b v="0"/>
    <b v="0"/>
    <s v="music/rock"/>
    <x v="1"/>
    <x v="1"/>
  </r>
  <r>
    <n v="261"/>
    <x v="260"/>
    <s v="Reverse-engineered cohesive migration"/>
    <n v="84300"/>
    <n v="26303"/>
    <x v="0"/>
    <x v="0"/>
    <n v="454"/>
    <x v="1"/>
    <s v="USD"/>
    <x v="252"/>
    <x v="254"/>
    <n v="761.2334801762114"/>
    <b v="0"/>
    <b v="1"/>
    <s v="music/rock"/>
    <x v="1"/>
    <x v="1"/>
  </r>
  <r>
    <n v="262"/>
    <x v="261"/>
    <s v="Compatible multimedia hub"/>
    <n v="1700"/>
    <n v="5328"/>
    <x v="1"/>
    <x v="160"/>
    <n v="107"/>
    <x v="1"/>
    <s v="USD"/>
    <x v="253"/>
    <x v="255"/>
    <n v="20994.392523364488"/>
    <b v="0"/>
    <b v="1"/>
    <s v="music/indie rock"/>
    <x v="1"/>
    <x v="7"/>
  </r>
  <r>
    <n v="263"/>
    <x v="262"/>
    <s v="Organic eco-centric success"/>
    <n v="2900"/>
    <n v="10756"/>
    <x v="1"/>
    <x v="161"/>
    <n v="199"/>
    <x v="1"/>
    <s v="USD"/>
    <x v="254"/>
    <x v="256"/>
    <n v="0"/>
    <b v="0"/>
    <b v="0"/>
    <s v="photography/photography books"/>
    <x v="7"/>
    <x v="14"/>
  </r>
  <r>
    <n v="264"/>
    <x v="263"/>
    <s v="Virtual reciprocal policy"/>
    <n v="45600"/>
    <n v="165375"/>
    <x v="1"/>
    <x v="162"/>
    <n v="5512"/>
    <x v="1"/>
    <s v="USD"/>
    <x v="255"/>
    <x v="257"/>
    <n v="250.79825834542817"/>
    <b v="0"/>
    <b v="0"/>
    <s v="theater/plays"/>
    <x v="3"/>
    <x v="3"/>
  </r>
  <r>
    <n v="265"/>
    <x v="264"/>
    <s v="Persevering interactive emulation"/>
    <n v="4900"/>
    <n v="6031"/>
    <x v="1"/>
    <x v="163"/>
    <n v="86"/>
    <x v="1"/>
    <s v="USD"/>
    <x v="256"/>
    <x v="258"/>
    <n v="44204.651162790695"/>
    <b v="0"/>
    <b v="0"/>
    <s v="theater/plays"/>
    <x v="3"/>
    <x v="3"/>
  </r>
  <r>
    <n v="266"/>
    <x v="265"/>
    <s v="Proactive responsive emulation"/>
    <n v="111900"/>
    <n v="85902"/>
    <x v="0"/>
    <x v="0"/>
    <n v="3182"/>
    <x v="6"/>
    <s v="EUR"/>
    <x v="257"/>
    <x v="259"/>
    <n v="896.04022627278437"/>
    <b v="0"/>
    <b v="1"/>
    <s v="music/jazz"/>
    <x v="1"/>
    <x v="17"/>
  </r>
  <r>
    <n v="267"/>
    <x v="266"/>
    <s v="Extended eco-centric function"/>
    <n v="61600"/>
    <n v="143910"/>
    <x v="1"/>
    <x v="164"/>
    <n v="2768"/>
    <x v="2"/>
    <s v="AUD"/>
    <x v="258"/>
    <x v="260"/>
    <n v="500.72254335260118"/>
    <b v="0"/>
    <b v="0"/>
    <s v="theater/plays"/>
    <x v="3"/>
    <x v="3"/>
  </r>
  <r>
    <n v="268"/>
    <x v="267"/>
    <s v="Networked optimal productivity"/>
    <n v="1500"/>
    <n v="2708"/>
    <x v="1"/>
    <x v="165"/>
    <n v="48"/>
    <x v="1"/>
    <s v="USD"/>
    <x v="259"/>
    <x v="261"/>
    <n v="82875"/>
    <b v="0"/>
    <b v="0"/>
    <s v="film &amp; video/documentary"/>
    <x v="4"/>
    <x v="4"/>
  </r>
  <r>
    <n v="269"/>
    <x v="268"/>
    <s v="Persistent attitude-oriented approach"/>
    <n v="3500"/>
    <n v="8842"/>
    <x v="1"/>
    <x v="166"/>
    <n v="87"/>
    <x v="1"/>
    <s v="USD"/>
    <x v="260"/>
    <x v="262"/>
    <n v="20855.172413793105"/>
    <b v="0"/>
    <b v="0"/>
    <s v="film &amp; video/television"/>
    <x v="4"/>
    <x v="19"/>
  </r>
  <r>
    <n v="270"/>
    <x v="269"/>
    <s v="Triple-buffered 4thgeneration toolset"/>
    <n v="173900"/>
    <n v="47260"/>
    <x v="3"/>
    <x v="0"/>
    <n v="1890"/>
    <x v="1"/>
    <s v="USD"/>
    <x v="261"/>
    <x v="263"/>
    <n v="91.428571428571431"/>
    <b v="0"/>
    <b v="0"/>
    <s v="games/video games"/>
    <x v="6"/>
    <x v="11"/>
  </r>
  <r>
    <n v="271"/>
    <x v="270"/>
    <s v="Progressive zero administration leverage"/>
    <n v="153700"/>
    <n v="1953"/>
    <x v="2"/>
    <x v="0"/>
    <n v="61"/>
    <x v="1"/>
    <s v="USD"/>
    <x v="262"/>
    <x v="264"/>
    <n v="43908.196721311477"/>
    <b v="0"/>
    <b v="0"/>
    <s v="photography/photography books"/>
    <x v="7"/>
    <x v="14"/>
  </r>
  <r>
    <n v="272"/>
    <x v="271"/>
    <s v="Networked radical neural-net"/>
    <n v="51100"/>
    <n v="155349"/>
    <x v="1"/>
    <x v="167"/>
    <n v="1894"/>
    <x v="1"/>
    <s v="USD"/>
    <x v="263"/>
    <x v="265"/>
    <n v="1140.4435058078141"/>
    <b v="0"/>
    <b v="1"/>
    <s v="theater/plays"/>
    <x v="3"/>
    <x v="3"/>
  </r>
  <r>
    <n v="273"/>
    <x v="272"/>
    <s v="Re-engineered heuristic forecast"/>
    <n v="7800"/>
    <n v="10704"/>
    <x v="1"/>
    <x v="168"/>
    <n v="282"/>
    <x v="0"/>
    <s v="CAD"/>
    <x v="264"/>
    <x v="266"/>
    <n v="919.14893617021278"/>
    <b v="0"/>
    <b v="0"/>
    <s v="theater/plays"/>
    <x v="3"/>
    <x v="3"/>
  </r>
  <r>
    <n v="274"/>
    <x v="273"/>
    <s v="Fully-configurable background algorithm"/>
    <n v="2400"/>
    <n v="773"/>
    <x v="0"/>
    <x v="0"/>
    <n v="15"/>
    <x v="1"/>
    <s v="USD"/>
    <x v="265"/>
    <x v="267"/>
    <n v="28800"/>
    <b v="0"/>
    <b v="0"/>
    <s v="theater/plays"/>
    <x v="3"/>
    <x v="3"/>
  </r>
  <r>
    <n v="275"/>
    <x v="274"/>
    <s v="Stand-alone discrete Graphical User Interface"/>
    <n v="3900"/>
    <n v="9419"/>
    <x v="1"/>
    <x v="169"/>
    <n v="116"/>
    <x v="1"/>
    <s v="USD"/>
    <x v="266"/>
    <x v="153"/>
    <n v="5958.6206896551721"/>
    <b v="0"/>
    <b v="0"/>
    <s v="publishing/translations"/>
    <x v="5"/>
    <x v="18"/>
  </r>
  <r>
    <n v="276"/>
    <x v="275"/>
    <s v="Front-line foreground project"/>
    <n v="5500"/>
    <n v="5324"/>
    <x v="0"/>
    <x v="0"/>
    <n v="133"/>
    <x v="1"/>
    <s v="USD"/>
    <x v="267"/>
    <x v="268"/>
    <n v="3248.1203007518798"/>
    <b v="0"/>
    <b v="1"/>
    <s v="games/video games"/>
    <x v="6"/>
    <x v="11"/>
  </r>
  <r>
    <n v="277"/>
    <x v="276"/>
    <s v="Persevering system-worthy info-mediaries"/>
    <n v="700"/>
    <n v="7465"/>
    <x v="1"/>
    <x v="170"/>
    <n v="83"/>
    <x v="1"/>
    <s v="USD"/>
    <x v="268"/>
    <x v="269"/>
    <n v="2081.9277108433735"/>
    <b v="0"/>
    <b v="0"/>
    <s v="theater/plays"/>
    <x v="3"/>
    <x v="3"/>
  </r>
  <r>
    <n v="278"/>
    <x v="277"/>
    <s v="Distributed multi-tasking strategy"/>
    <n v="2700"/>
    <n v="8799"/>
    <x v="1"/>
    <x v="171"/>
    <n v="91"/>
    <x v="1"/>
    <s v="USD"/>
    <x v="269"/>
    <x v="270"/>
    <n v="23736.263736263736"/>
    <b v="0"/>
    <b v="0"/>
    <s v="technology/web"/>
    <x v="2"/>
    <x v="2"/>
  </r>
  <r>
    <n v="279"/>
    <x v="278"/>
    <s v="Vision-oriented methodical application"/>
    <n v="8000"/>
    <n v="13656"/>
    <x v="1"/>
    <x v="172"/>
    <n v="546"/>
    <x v="1"/>
    <s v="USD"/>
    <x v="270"/>
    <x v="271"/>
    <n v="474.72527472527474"/>
    <b v="0"/>
    <b v="0"/>
    <s v="theater/plays"/>
    <x v="3"/>
    <x v="3"/>
  </r>
  <r>
    <n v="280"/>
    <x v="279"/>
    <s v="Function-based high-level infrastructure"/>
    <n v="2500"/>
    <n v="14536"/>
    <x v="1"/>
    <x v="173"/>
    <n v="393"/>
    <x v="1"/>
    <s v="USD"/>
    <x v="271"/>
    <x v="272"/>
    <n v="1319.0839694656488"/>
    <b v="0"/>
    <b v="0"/>
    <s v="film &amp; video/animation"/>
    <x v="4"/>
    <x v="10"/>
  </r>
  <r>
    <n v="281"/>
    <x v="280"/>
    <s v="Profound object-oriented paradigm"/>
    <n v="164500"/>
    <n v="150552"/>
    <x v="0"/>
    <x v="0"/>
    <n v="2062"/>
    <x v="1"/>
    <s v="USD"/>
    <x v="272"/>
    <x v="273"/>
    <n v="878.17652764306501"/>
    <b v="0"/>
    <b v="1"/>
    <s v="theater/plays"/>
    <x v="3"/>
    <x v="3"/>
  </r>
  <r>
    <n v="282"/>
    <x v="281"/>
    <s v="Virtual contextually-based circuit"/>
    <n v="8400"/>
    <n v="9076"/>
    <x v="1"/>
    <x v="174"/>
    <n v="133"/>
    <x v="1"/>
    <s v="USD"/>
    <x v="73"/>
    <x v="274"/>
    <n v="3897.7443609022557"/>
    <b v="0"/>
    <b v="1"/>
    <s v="film &amp; video/television"/>
    <x v="4"/>
    <x v="19"/>
  </r>
  <r>
    <n v="283"/>
    <x v="282"/>
    <s v="Business-focused dynamic instruction set"/>
    <n v="8100"/>
    <n v="1517"/>
    <x v="0"/>
    <x v="0"/>
    <n v="29"/>
    <x v="3"/>
    <s v="DKK"/>
    <x v="273"/>
    <x v="148"/>
    <n v="14896.551724137931"/>
    <b v="0"/>
    <b v="0"/>
    <s v="music/rock"/>
    <x v="1"/>
    <x v="1"/>
  </r>
  <r>
    <n v="284"/>
    <x v="283"/>
    <s v="Ameliorated fresh-thinking protocol"/>
    <n v="9800"/>
    <n v="8153"/>
    <x v="0"/>
    <x v="0"/>
    <n v="132"/>
    <x v="1"/>
    <s v="USD"/>
    <x v="274"/>
    <x v="275"/>
    <n v="3272.7272727272725"/>
    <b v="0"/>
    <b v="0"/>
    <s v="technology/web"/>
    <x v="2"/>
    <x v="2"/>
  </r>
  <r>
    <n v="285"/>
    <x v="284"/>
    <s v="Front-line optimizing emulation"/>
    <n v="900"/>
    <n v="6357"/>
    <x v="1"/>
    <x v="175"/>
    <n v="254"/>
    <x v="1"/>
    <s v="USD"/>
    <x v="275"/>
    <x v="276"/>
    <n v="12925.984251968504"/>
    <b v="0"/>
    <b v="0"/>
    <s v="theater/plays"/>
    <x v="3"/>
    <x v="3"/>
  </r>
  <r>
    <n v="286"/>
    <x v="285"/>
    <s v="Devolved uniform complexity"/>
    <n v="112100"/>
    <n v="19557"/>
    <x v="3"/>
    <x v="0"/>
    <n v="184"/>
    <x v="1"/>
    <s v="USD"/>
    <x v="276"/>
    <x v="72"/>
    <n v="3286.9565217391305"/>
    <b v="0"/>
    <b v="0"/>
    <s v="theater/plays"/>
    <x v="3"/>
    <x v="3"/>
  </r>
  <r>
    <n v="287"/>
    <x v="286"/>
    <s v="Public-key intangible superstructure"/>
    <n v="6300"/>
    <n v="13213"/>
    <x v="1"/>
    <x v="176"/>
    <n v="176"/>
    <x v="1"/>
    <s v="USD"/>
    <x v="277"/>
    <x v="277"/>
    <n v="0"/>
    <b v="0"/>
    <b v="0"/>
    <s v="music/electric music"/>
    <x v="1"/>
    <x v="5"/>
  </r>
  <r>
    <n v="288"/>
    <x v="287"/>
    <s v="Secured global success"/>
    <n v="5600"/>
    <n v="5476"/>
    <x v="0"/>
    <x v="0"/>
    <n v="137"/>
    <x v="3"/>
    <s v="DKK"/>
    <x v="278"/>
    <x v="278"/>
    <n v="630.65693430656938"/>
    <b v="0"/>
    <b v="1"/>
    <s v="music/metal"/>
    <x v="1"/>
    <x v="16"/>
  </r>
  <r>
    <n v="289"/>
    <x v="288"/>
    <s v="Grass-roots mission-critical capability"/>
    <n v="800"/>
    <n v="13474"/>
    <x v="1"/>
    <x v="177"/>
    <n v="337"/>
    <x v="0"/>
    <s v="CAD"/>
    <x v="279"/>
    <x v="71"/>
    <n v="769.13946587537089"/>
    <b v="0"/>
    <b v="0"/>
    <s v="theater/plays"/>
    <x v="3"/>
    <x v="3"/>
  </r>
  <r>
    <n v="290"/>
    <x v="289"/>
    <s v="Advanced global data-warehouse"/>
    <n v="168600"/>
    <n v="91722"/>
    <x v="0"/>
    <x v="0"/>
    <n v="908"/>
    <x v="1"/>
    <s v="USD"/>
    <x v="280"/>
    <x v="279"/>
    <n v="3044.9339207048456"/>
    <b v="0"/>
    <b v="1"/>
    <s v="film &amp; video/documentary"/>
    <x v="4"/>
    <x v="4"/>
  </r>
  <r>
    <n v="291"/>
    <x v="290"/>
    <s v="Self-enabling uniform complexity"/>
    <n v="1800"/>
    <n v="8219"/>
    <x v="1"/>
    <x v="178"/>
    <n v="107"/>
    <x v="1"/>
    <s v="USD"/>
    <x v="281"/>
    <x v="280"/>
    <n v="3229.9065420560746"/>
    <b v="1"/>
    <b v="0"/>
    <s v="technology/web"/>
    <x v="2"/>
    <x v="2"/>
  </r>
  <r>
    <n v="292"/>
    <x v="291"/>
    <s v="Versatile cohesive encoding"/>
    <n v="7300"/>
    <n v="717"/>
    <x v="0"/>
    <x v="0"/>
    <n v="10"/>
    <x v="1"/>
    <s v="USD"/>
    <x v="282"/>
    <x v="281"/>
    <n v="155520"/>
    <b v="0"/>
    <b v="0"/>
    <s v="food/food trucks"/>
    <x v="0"/>
    <x v="0"/>
  </r>
  <r>
    <n v="293"/>
    <x v="292"/>
    <s v="Organized executive solution"/>
    <n v="6500"/>
    <n v="1065"/>
    <x v="3"/>
    <x v="0"/>
    <n v="32"/>
    <x v="6"/>
    <s v="EUR"/>
    <x v="283"/>
    <x v="282"/>
    <n v="24300"/>
    <b v="0"/>
    <b v="0"/>
    <s v="theater/plays"/>
    <x v="3"/>
    <x v="3"/>
  </r>
  <r>
    <n v="294"/>
    <x v="293"/>
    <s v="Automated local emulation"/>
    <n v="600"/>
    <n v="8038"/>
    <x v="1"/>
    <x v="179"/>
    <n v="183"/>
    <x v="1"/>
    <s v="USD"/>
    <x v="284"/>
    <x v="283"/>
    <n v="5685.2459016393441"/>
    <b v="0"/>
    <b v="0"/>
    <s v="theater/plays"/>
    <x v="3"/>
    <x v="3"/>
  </r>
  <r>
    <n v="295"/>
    <x v="294"/>
    <s v="Enterprise-wide intermediate middleware"/>
    <n v="192900"/>
    <n v="68769"/>
    <x v="0"/>
    <x v="0"/>
    <n v="1910"/>
    <x v="5"/>
    <s v="CHF"/>
    <x v="285"/>
    <x v="284"/>
    <n v="1132.7748691099475"/>
    <b v="0"/>
    <b v="0"/>
    <s v="theater/plays"/>
    <x v="3"/>
    <x v="3"/>
  </r>
  <r>
    <n v="296"/>
    <x v="295"/>
    <s v="Grass-roots real-time Local Area Network"/>
    <n v="6100"/>
    <n v="3352"/>
    <x v="0"/>
    <x v="0"/>
    <n v="38"/>
    <x v="2"/>
    <s v="AUD"/>
    <x v="286"/>
    <x v="285"/>
    <n v="50021.052631578947"/>
    <b v="0"/>
    <b v="0"/>
    <s v="theater/plays"/>
    <x v="3"/>
    <x v="3"/>
  </r>
  <r>
    <n v="297"/>
    <x v="296"/>
    <s v="Organized client-driven capacity"/>
    <n v="7200"/>
    <n v="6785"/>
    <x v="0"/>
    <x v="0"/>
    <n v="104"/>
    <x v="2"/>
    <s v="AUD"/>
    <x v="287"/>
    <x v="286"/>
    <n v="7476.9230769230771"/>
    <b v="0"/>
    <b v="1"/>
    <s v="theater/plays"/>
    <x v="3"/>
    <x v="3"/>
  </r>
  <r>
    <n v="298"/>
    <x v="297"/>
    <s v="Adaptive intangible database"/>
    <n v="3500"/>
    <n v="5037"/>
    <x v="1"/>
    <x v="180"/>
    <n v="72"/>
    <x v="1"/>
    <s v="USD"/>
    <x v="288"/>
    <x v="287"/>
    <n v="21550"/>
    <b v="0"/>
    <b v="1"/>
    <s v="music/rock"/>
    <x v="1"/>
    <x v="1"/>
  </r>
  <r>
    <n v="299"/>
    <x v="298"/>
    <s v="Grass-roots contextually-based algorithm"/>
    <n v="3800"/>
    <n v="1954"/>
    <x v="0"/>
    <x v="0"/>
    <n v="49"/>
    <x v="1"/>
    <s v="USD"/>
    <x v="289"/>
    <x v="288"/>
    <n v="98669.387755102041"/>
    <b v="0"/>
    <b v="0"/>
    <s v="food/food trucks"/>
    <x v="0"/>
    <x v="0"/>
  </r>
  <r>
    <n v="300"/>
    <x v="299"/>
    <s v="Focused executive core"/>
    <n v="100"/>
    <n v="5"/>
    <x v="0"/>
    <x v="0"/>
    <n v="1"/>
    <x v="3"/>
    <s v="DKK"/>
    <x v="290"/>
    <x v="289"/>
    <n v="86400"/>
    <b v="0"/>
    <b v="1"/>
    <s v="publishing/nonfiction"/>
    <x v="5"/>
    <x v="9"/>
  </r>
  <r>
    <n v="301"/>
    <x v="300"/>
    <s v="Multi-channeled disintermediate policy"/>
    <n v="900"/>
    <n v="12102"/>
    <x v="1"/>
    <x v="181"/>
    <n v="295"/>
    <x v="1"/>
    <s v="USD"/>
    <x v="291"/>
    <x v="290"/>
    <n v="4966.7796610169489"/>
    <b v="0"/>
    <b v="0"/>
    <s v="film &amp; video/documentary"/>
    <x v="4"/>
    <x v="4"/>
  </r>
  <r>
    <n v="302"/>
    <x v="301"/>
    <s v="Customizable bi-directional hardware"/>
    <n v="76100"/>
    <n v="24234"/>
    <x v="0"/>
    <x v="0"/>
    <n v="245"/>
    <x v="1"/>
    <s v="USD"/>
    <x v="292"/>
    <x v="18"/>
    <n v="4937.1428571428569"/>
    <b v="0"/>
    <b v="0"/>
    <s v="theater/plays"/>
    <x v="3"/>
    <x v="3"/>
  </r>
  <r>
    <n v="303"/>
    <x v="302"/>
    <s v="Networked optimal architecture"/>
    <n v="3400"/>
    <n v="2809"/>
    <x v="0"/>
    <x v="0"/>
    <n v="32"/>
    <x v="1"/>
    <s v="USD"/>
    <x v="293"/>
    <x v="291"/>
    <n v="13500"/>
    <b v="0"/>
    <b v="0"/>
    <s v="music/indie rock"/>
    <x v="1"/>
    <x v="7"/>
  </r>
  <r>
    <n v="304"/>
    <x v="303"/>
    <s v="User-friendly discrete benchmark"/>
    <n v="2100"/>
    <n v="11469"/>
    <x v="1"/>
    <x v="182"/>
    <n v="142"/>
    <x v="1"/>
    <s v="USD"/>
    <x v="294"/>
    <x v="292"/>
    <n v="24946.478873239437"/>
    <b v="0"/>
    <b v="0"/>
    <s v="film &amp; video/documentary"/>
    <x v="4"/>
    <x v="4"/>
  </r>
  <r>
    <n v="305"/>
    <x v="304"/>
    <s v="Grass-roots actuating policy"/>
    <n v="2800"/>
    <n v="8014"/>
    <x v="1"/>
    <x v="183"/>
    <n v="85"/>
    <x v="1"/>
    <s v="USD"/>
    <x v="295"/>
    <x v="293"/>
    <n v="41675.294117647056"/>
    <b v="0"/>
    <b v="0"/>
    <s v="theater/plays"/>
    <x v="3"/>
    <x v="3"/>
  </r>
  <r>
    <n v="306"/>
    <x v="305"/>
    <s v="Enterprise-wide 3rdgeneration knowledge user"/>
    <n v="6500"/>
    <n v="514"/>
    <x v="0"/>
    <x v="0"/>
    <n v="7"/>
    <x v="1"/>
    <s v="USD"/>
    <x v="296"/>
    <x v="294"/>
    <n v="37028.571428571428"/>
    <b v="0"/>
    <b v="1"/>
    <s v="theater/plays"/>
    <x v="3"/>
    <x v="3"/>
  </r>
  <r>
    <n v="307"/>
    <x v="306"/>
    <s v="Face-to-face zero tolerance moderator"/>
    <n v="32900"/>
    <n v="43473"/>
    <x v="1"/>
    <x v="184"/>
    <n v="659"/>
    <x v="3"/>
    <s v="DKK"/>
    <x v="297"/>
    <x v="295"/>
    <n v="2622.1547799696509"/>
    <b v="0"/>
    <b v="1"/>
    <s v="publishing/fiction"/>
    <x v="5"/>
    <x v="13"/>
  </r>
  <r>
    <n v="308"/>
    <x v="307"/>
    <s v="Grass-roots optimizing projection"/>
    <n v="118200"/>
    <n v="87560"/>
    <x v="0"/>
    <x v="0"/>
    <n v="803"/>
    <x v="1"/>
    <s v="USD"/>
    <x v="298"/>
    <x v="296"/>
    <n v="107.59651307596513"/>
    <b v="0"/>
    <b v="0"/>
    <s v="theater/plays"/>
    <x v="3"/>
    <x v="3"/>
  </r>
  <r>
    <n v="309"/>
    <x v="308"/>
    <s v="User-centric 6thgeneration attitude"/>
    <n v="4100"/>
    <n v="3087"/>
    <x v="3"/>
    <x v="0"/>
    <n v="75"/>
    <x v="1"/>
    <s v="USD"/>
    <x v="299"/>
    <x v="297"/>
    <n v="23040"/>
    <b v="0"/>
    <b v="1"/>
    <s v="music/indie rock"/>
    <x v="1"/>
    <x v="7"/>
  </r>
  <r>
    <n v="310"/>
    <x v="309"/>
    <s v="Switchable zero tolerance website"/>
    <n v="7800"/>
    <n v="1586"/>
    <x v="0"/>
    <x v="0"/>
    <n v="16"/>
    <x v="1"/>
    <s v="USD"/>
    <x v="300"/>
    <x v="298"/>
    <n v="86400"/>
    <b v="0"/>
    <b v="0"/>
    <s v="games/video games"/>
    <x v="6"/>
    <x v="11"/>
  </r>
  <r>
    <n v="311"/>
    <x v="310"/>
    <s v="Focused real-time help-desk"/>
    <n v="6300"/>
    <n v="12812"/>
    <x v="1"/>
    <x v="185"/>
    <n v="121"/>
    <x v="1"/>
    <s v="USD"/>
    <x v="247"/>
    <x v="299"/>
    <n v="8568.5950413223145"/>
    <b v="0"/>
    <b v="0"/>
    <s v="theater/plays"/>
    <x v="3"/>
    <x v="3"/>
  </r>
  <r>
    <n v="312"/>
    <x v="311"/>
    <s v="Robust impactful approach"/>
    <n v="59100"/>
    <n v="183345"/>
    <x v="1"/>
    <x v="186"/>
    <n v="3742"/>
    <x v="1"/>
    <s v="USD"/>
    <x v="244"/>
    <x v="300"/>
    <n v="161.62479957242115"/>
    <b v="0"/>
    <b v="0"/>
    <s v="theater/plays"/>
    <x v="3"/>
    <x v="3"/>
  </r>
  <r>
    <n v="313"/>
    <x v="312"/>
    <s v="Secured maximized policy"/>
    <n v="2200"/>
    <n v="8697"/>
    <x v="1"/>
    <x v="187"/>
    <n v="223"/>
    <x v="1"/>
    <s v="USD"/>
    <x v="301"/>
    <x v="301"/>
    <n v="774.88789237668163"/>
    <b v="0"/>
    <b v="0"/>
    <s v="music/rock"/>
    <x v="1"/>
    <x v="1"/>
  </r>
  <r>
    <n v="314"/>
    <x v="313"/>
    <s v="Realigned upward-trending strategy"/>
    <n v="1400"/>
    <n v="4126"/>
    <x v="1"/>
    <x v="188"/>
    <n v="133"/>
    <x v="1"/>
    <s v="USD"/>
    <x v="188"/>
    <x v="162"/>
    <n v="3248.1203007518798"/>
    <b v="0"/>
    <b v="1"/>
    <s v="film &amp; video/documentary"/>
    <x v="4"/>
    <x v="4"/>
  </r>
  <r>
    <n v="315"/>
    <x v="314"/>
    <s v="Open-source interactive knowledge user"/>
    <n v="9500"/>
    <n v="3220"/>
    <x v="0"/>
    <x v="0"/>
    <n v="31"/>
    <x v="1"/>
    <s v="USD"/>
    <x v="302"/>
    <x v="302"/>
    <n v="80825.806451612909"/>
    <b v="0"/>
    <b v="0"/>
    <s v="theater/plays"/>
    <x v="3"/>
    <x v="3"/>
  </r>
  <r>
    <n v="316"/>
    <x v="315"/>
    <s v="Configurable demand-driven matrix"/>
    <n v="9600"/>
    <n v="6401"/>
    <x v="0"/>
    <x v="0"/>
    <n v="108"/>
    <x v="6"/>
    <s v="EUR"/>
    <x v="303"/>
    <x v="303"/>
    <n v="800"/>
    <b v="0"/>
    <b v="1"/>
    <s v="food/food trucks"/>
    <x v="0"/>
    <x v="0"/>
  </r>
  <r>
    <n v="317"/>
    <x v="316"/>
    <s v="Cross-group coherent hierarchy"/>
    <n v="6600"/>
    <n v="1269"/>
    <x v="0"/>
    <x v="0"/>
    <n v="30"/>
    <x v="1"/>
    <s v="USD"/>
    <x v="304"/>
    <x v="304"/>
    <n v="37440"/>
    <b v="0"/>
    <b v="0"/>
    <s v="theater/plays"/>
    <x v="3"/>
    <x v="3"/>
  </r>
  <r>
    <n v="318"/>
    <x v="317"/>
    <s v="Decentralized demand-driven open system"/>
    <n v="5700"/>
    <n v="903"/>
    <x v="0"/>
    <x v="0"/>
    <n v="17"/>
    <x v="1"/>
    <s v="USD"/>
    <x v="305"/>
    <x v="305"/>
    <n v="10164.705882352941"/>
    <b v="0"/>
    <b v="0"/>
    <s v="music/rock"/>
    <x v="1"/>
    <x v="1"/>
  </r>
  <r>
    <n v="319"/>
    <x v="318"/>
    <s v="Advanced empowering matrix"/>
    <n v="8400"/>
    <n v="3251"/>
    <x v="3"/>
    <x v="0"/>
    <n v="64"/>
    <x v="1"/>
    <s v="USD"/>
    <x v="306"/>
    <x v="306"/>
    <n v="32400"/>
    <b v="0"/>
    <b v="0"/>
    <s v="technology/web"/>
    <x v="2"/>
    <x v="2"/>
  </r>
  <r>
    <n v="320"/>
    <x v="319"/>
    <s v="Phased holistic implementation"/>
    <n v="84400"/>
    <n v="8092"/>
    <x v="0"/>
    <x v="0"/>
    <n v="80"/>
    <x v="1"/>
    <s v="USD"/>
    <x v="307"/>
    <x v="307"/>
    <n v="9720"/>
    <b v="0"/>
    <b v="0"/>
    <s v="publishing/fiction"/>
    <x v="5"/>
    <x v="13"/>
  </r>
  <r>
    <n v="321"/>
    <x v="320"/>
    <s v="Proactive attitude-oriented knowledge user"/>
    <n v="170400"/>
    <n v="160422"/>
    <x v="0"/>
    <x v="0"/>
    <n v="2468"/>
    <x v="1"/>
    <s v="USD"/>
    <x v="308"/>
    <x v="308"/>
    <n v="280.06482982171798"/>
    <b v="0"/>
    <b v="0"/>
    <s v="film &amp; video/shorts"/>
    <x v="4"/>
    <x v="12"/>
  </r>
  <r>
    <n v="322"/>
    <x v="321"/>
    <s v="Visionary asymmetric Graphical User Interface"/>
    <n v="117900"/>
    <n v="196377"/>
    <x v="1"/>
    <x v="189"/>
    <n v="5168"/>
    <x v="1"/>
    <s v="USD"/>
    <x v="309"/>
    <x v="309"/>
    <n v="217.3374613003096"/>
    <b v="0"/>
    <b v="0"/>
    <s v="theater/plays"/>
    <x v="3"/>
    <x v="3"/>
  </r>
  <r>
    <n v="323"/>
    <x v="322"/>
    <s v="Integrated zero-defect help-desk"/>
    <n v="8900"/>
    <n v="2148"/>
    <x v="0"/>
    <x v="0"/>
    <n v="26"/>
    <x v="4"/>
    <s v="GBP"/>
    <x v="310"/>
    <x v="310"/>
    <n v="6646.1538461538457"/>
    <b v="0"/>
    <b v="0"/>
    <s v="film &amp; video/documentary"/>
    <x v="4"/>
    <x v="4"/>
  </r>
  <r>
    <n v="324"/>
    <x v="323"/>
    <s v="Inverse analyzing matrices"/>
    <n v="7100"/>
    <n v="11648"/>
    <x v="1"/>
    <x v="190"/>
    <n v="307"/>
    <x v="1"/>
    <s v="USD"/>
    <x v="311"/>
    <x v="311"/>
    <n v="3377.1986970684038"/>
    <b v="0"/>
    <b v="1"/>
    <s v="theater/plays"/>
    <x v="3"/>
    <x v="3"/>
  </r>
  <r>
    <n v="325"/>
    <x v="324"/>
    <s v="Programmable systemic implementation"/>
    <n v="6500"/>
    <n v="5897"/>
    <x v="0"/>
    <x v="0"/>
    <n v="73"/>
    <x v="1"/>
    <s v="USD"/>
    <x v="79"/>
    <x v="312"/>
    <n v="27221.917808219179"/>
    <b v="0"/>
    <b v="1"/>
    <s v="theater/plays"/>
    <x v="3"/>
    <x v="3"/>
  </r>
  <r>
    <n v="326"/>
    <x v="325"/>
    <s v="Multi-channeled next generation architecture"/>
    <n v="7200"/>
    <n v="3326"/>
    <x v="0"/>
    <x v="0"/>
    <n v="128"/>
    <x v="1"/>
    <s v="USD"/>
    <x v="312"/>
    <x v="313"/>
    <n v="4050"/>
    <b v="0"/>
    <b v="0"/>
    <s v="film &amp; video/animation"/>
    <x v="4"/>
    <x v="10"/>
  </r>
  <r>
    <n v="327"/>
    <x v="326"/>
    <s v="Digitized 3rdgeneration encoding"/>
    <n v="2600"/>
    <n v="1002"/>
    <x v="0"/>
    <x v="0"/>
    <n v="33"/>
    <x v="1"/>
    <s v="USD"/>
    <x v="313"/>
    <x v="314"/>
    <n v="10472.727272727272"/>
    <b v="0"/>
    <b v="1"/>
    <s v="theater/plays"/>
    <x v="3"/>
    <x v="3"/>
  </r>
  <r>
    <n v="328"/>
    <x v="327"/>
    <s v="Innovative well-modulated functionalities"/>
    <n v="98700"/>
    <n v="131826"/>
    <x v="1"/>
    <x v="191"/>
    <n v="2441"/>
    <x v="1"/>
    <s v="USD"/>
    <x v="314"/>
    <x v="315"/>
    <n v="389.34862761163458"/>
    <b v="0"/>
    <b v="0"/>
    <s v="music/rock"/>
    <x v="1"/>
    <x v="1"/>
  </r>
  <r>
    <n v="329"/>
    <x v="328"/>
    <s v="Fundamental incremental database"/>
    <n v="93800"/>
    <n v="21477"/>
    <x v="2"/>
    <x v="0"/>
    <n v="211"/>
    <x v="1"/>
    <s v="USD"/>
    <x v="315"/>
    <x v="316"/>
    <n v="4504.2654028436018"/>
    <b v="0"/>
    <b v="0"/>
    <s v="games/video games"/>
    <x v="6"/>
    <x v="11"/>
  </r>
  <r>
    <n v="330"/>
    <x v="329"/>
    <s v="Expanded encompassing open architecture"/>
    <n v="33700"/>
    <n v="62330"/>
    <x v="1"/>
    <x v="192"/>
    <n v="1385"/>
    <x v="4"/>
    <s v="GBP"/>
    <x v="316"/>
    <x v="317"/>
    <n v="62.382671480144403"/>
    <b v="0"/>
    <b v="0"/>
    <s v="film &amp; video/documentary"/>
    <x v="4"/>
    <x v="4"/>
  </r>
  <r>
    <n v="331"/>
    <x v="330"/>
    <s v="Intuitive static portal"/>
    <n v="3300"/>
    <n v="14643"/>
    <x v="1"/>
    <x v="193"/>
    <n v="190"/>
    <x v="1"/>
    <s v="USD"/>
    <x v="317"/>
    <x v="318"/>
    <n v="454.73684210526318"/>
    <b v="0"/>
    <b v="0"/>
    <s v="food/food trucks"/>
    <x v="0"/>
    <x v="0"/>
  </r>
  <r>
    <n v="332"/>
    <x v="331"/>
    <s v="Optional bandwidth-monitored definition"/>
    <n v="20700"/>
    <n v="41396"/>
    <x v="1"/>
    <x v="194"/>
    <n v="470"/>
    <x v="1"/>
    <s v="USD"/>
    <x v="318"/>
    <x v="319"/>
    <n v="183.82978723404256"/>
    <b v="0"/>
    <b v="0"/>
    <s v="technology/wearables"/>
    <x v="2"/>
    <x v="8"/>
  </r>
  <r>
    <n v="333"/>
    <x v="332"/>
    <s v="Persistent well-modulated synergy"/>
    <n v="9600"/>
    <n v="11900"/>
    <x v="1"/>
    <x v="195"/>
    <n v="253"/>
    <x v="1"/>
    <s v="USD"/>
    <x v="319"/>
    <x v="320"/>
    <n v="9562.0553359683799"/>
    <b v="0"/>
    <b v="0"/>
    <s v="theater/plays"/>
    <x v="3"/>
    <x v="3"/>
  </r>
  <r>
    <n v="334"/>
    <x v="333"/>
    <s v="Assimilated discrete algorithm"/>
    <n v="66200"/>
    <n v="123538"/>
    <x v="1"/>
    <x v="196"/>
    <n v="1113"/>
    <x v="1"/>
    <s v="USD"/>
    <x v="32"/>
    <x v="321"/>
    <n v="543.39622641509436"/>
    <b v="0"/>
    <b v="0"/>
    <s v="music/rock"/>
    <x v="1"/>
    <x v="1"/>
  </r>
  <r>
    <n v="335"/>
    <x v="334"/>
    <s v="Operative uniform hub"/>
    <n v="173800"/>
    <n v="198628"/>
    <x v="1"/>
    <x v="197"/>
    <n v="2283"/>
    <x v="1"/>
    <s v="USD"/>
    <x v="320"/>
    <x v="322"/>
    <n v="491.98423127463866"/>
    <b v="0"/>
    <b v="0"/>
    <s v="music/rock"/>
    <x v="1"/>
    <x v="1"/>
  </r>
  <r>
    <n v="336"/>
    <x v="335"/>
    <s v="Customizable intangible capability"/>
    <n v="70700"/>
    <n v="68602"/>
    <x v="0"/>
    <x v="0"/>
    <n v="1072"/>
    <x v="1"/>
    <s v="USD"/>
    <x v="321"/>
    <x v="323"/>
    <n v="80.597014925373131"/>
    <b v="0"/>
    <b v="1"/>
    <s v="music/rock"/>
    <x v="1"/>
    <x v="1"/>
  </r>
  <r>
    <n v="337"/>
    <x v="336"/>
    <s v="Innovative didactic analyzer"/>
    <n v="94500"/>
    <n v="116064"/>
    <x v="1"/>
    <x v="198"/>
    <n v="1095"/>
    <x v="1"/>
    <s v="USD"/>
    <x v="322"/>
    <x v="324"/>
    <n v="78.904109589041099"/>
    <b v="0"/>
    <b v="0"/>
    <s v="theater/plays"/>
    <x v="3"/>
    <x v="3"/>
  </r>
  <r>
    <n v="338"/>
    <x v="337"/>
    <s v="Decentralized intangible encoding"/>
    <n v="69800"/>
    <n v="125042"/>
    <x v="1"/>
    <x v="199"/>
    <n v="1690"/>
    <x v="1"/>
    <s v="USD"/>
    <x v="323"/>
    <x v="325"/>
    <n v="1533.7278106508875"/>
    <b v="0"/>
    <b v="0"/>
    <s v="theater/plays"/>
    <x v="3"/>
    <x v="3"/>
  </r>
  <r>
    <n v="339"/>
    <x v="338"/>
    <s v="Front-line transitional algorithm"/>
    <n v="136300"/>
    <n v="108974"/>
    <x v="3"/>
    <x v="0"/>
    <n v="1297"/>
    <x v="0"/>
    <s v="CAD"/>
    <x v="324"/>
    <x v="326"/>
    <n v="932.61372397841171"/>
    <b v="0"/>
    <b v="0"/>
    <s v="theater/plays"/>
    <x v="3"/>
    <x v="3"/>
  </r>
  <r>
    <n v="340"/>
    <x v="339"/>
    <s v="Switchable didactic matrices"/>
    <n v="37100"/>
    <n v="34964"/>
    <x v="0"/>
    <x v="0"/>
    <n v="393"/>
    <x v="1"/>
    <s v="USD"/>
    <x v="325"/>
    <x v="327"/>
    <n v="219.84732824427482"/>
    <b v="0"/>
    <b v="0"/>
    <s v="photography/photography books"/>
    <x v="7"/>
    <x v="14"/>
  </r>
  <r>
    <n v="341"/>
    <x v="340"/>
    <s v="Ameliorated disintermediate utilization"/>
    <n v="114300"/>
    <n v="96777"/>
    <x v="0"/>
    <x v="0"/>
    <n v="1257"/>
    <x v="1"/>
    <s v="USD"/>
    <x v="326"/>
    <x v="328"/>
    <n v="481.14558472553699"/>
    <b v="0"/>
    <b v="0"/>
    <s v="music/indie rock"/>
    <x v="1"/>
    <x v="7"/>
  </r>
  <r>
    <n v="342"/>
    <x v="341"/>
    <s v="Visionary foreground middleware"/>
    <n v="47900"/>
    <n v="31864"/>
    <x v="0"/>
    <x v="0"/>
    <n v="328"/>
    <x v="1"/>
    <s v="USD"/>
    <x v="327"/>
    <x v="329"/>
    <n v="3160.9756097560976"/>
    <b v="0"/>
    <b v="0"/>
    <s v="theater/plays"/>
    <x v="3"/>
    <x v="3"/>
  </r>
  <r>
    <n v="343"/>
    <x v="342"/>
    <s v="Optional zero-defect task-force"/>
    <n v="9000"/>
    <n v="4853"/>
    <x v="0"/>
    <x v="0"/>
    <n v="147"/>
    <x v="1"/>
    <s v="USD"/>
    <x v="328"/>
    <x v="151"/>
    <n v="31151.020408163266"/>
    <b v="0"/>
    <b v="0"/>
    <s v="theater/plays"/>
    <x v="3"/>
    <x v="3"/>
  </r>
  <r>
    <n v="344"/>
    <x v="343"/>
    <s v="Devolved exuding emulation"/>
    <n v="197600"/>
    <n v="82959"/>
    <x v="0"/>
    <x v="0"/>
    <n v="830"/>
    <x v="1"/>
    <s v="USD"/>
    <x v="329"/>
    <x v="330"/>
    <n v="4163.8554216867469"/>
    <b v="0"/>
    <b v="0"/>
    <s v="games/video games"/>
    <x v="6"/>
    <x v="11"/>
  </r>
  <r>
    <n v="345"/>
    <x v="344"/>
    <s v="Open-source neutral task-force"/>
    <n v="157600"/>
    <n v="23159"/>
    <x v="0"/>
    <x v="0"/>
    <n v="331"/>
    <x v="4"/>
    <s v="GBP"/>
    <x v="330"/>
    <x v="331"/>
    <n v="261.02719033232626"/>
    <b v="0"/>
    <b v="0"/>
    <s v="film &amp; video/drama"/>
    <x v="4"/>
    <x v="6"/>
  </r>
  <r>
    <n v="346"/>
    <x v="345"/>
    <s v="Virtual attitude-oriented migration"/>
    <n v="8000"/>
    <n v="2758"/>
    <x v="0"/>
    <x v="0"/>
    <n v="25"/>
    <x v="1"/>
    <s v="USD"/>
    <x v="331"/>
    <x v="332"/>
    <n v="190080"/>
    <b v="0"/>
    <b v="1"/>
    <s v="music/indie rock"/>
    <x v="1"/>
    <x v="7"/>
  </r>
  <r>
    <n v="347"/>
    <x v="346"/>
    <s v="Open-source full-range portal"/>
    <n v="900"/>
    <n v="12607"/>
    <x v="1"/>
    <x v="200"/>
    <n v="191"/>
    <x v="1"/>
    <s v="USD"/>
    <x v="332"/>
    <x v="333"/>
    <n v="10856.5445026178"/>
    <b v="0"/>
    <b v="0"/>
    <s v="technology/web"/>
    <x v="2"/>
    <x v="2"/>
  </r>
  <r>
    <n v="348"/>
    <x v="347"/>
    <s v="Versatile cohesive open system"/>
    <n v="199000"/>
    <n v="142823"/>
    <x v="0"/>
    <x v="0"/>
    <n v="3483"/>
    <x v="1"/>
    <s v="USD"/>
    <x v="333"/>
    <x v="334"/>
    <n v="322.48062015503876"/>
    <b v="0"/>
    <b v="0"/>
    <s v="food/food trucks"/>
    <x v="0"/>
    <x v="0"/>
  </r>
  <r>
    <n v="349"/>
    <x v="348"/>
    <s v="Multi-layered bottom-line frame"/>
    <n v="180800"/>
    <n v="95958"/>
    <x v="0"/>
    <x v="0"/>
    <n v="923"/>
    <x v="1"/>
    <s v="USD"/>
    <x v="296"/>
    <x v="335"/>
    <n v="2808.234019501625"/>
    <b v="0"/>
    <b v="0"/>
    <s v="theater/plays"/>
    <x v="3"/>
    <x v="3"/>
  </r>
  <r>
    <n v="350"/>
    <x v="349"/>
    <s v="Pre-emptive neutral capacity"/>
    <n v="100"/>
    <n v="5"/>
    <x v="0"/>
    <x v="0"/>
    <n v="1"/>
    <x v="1"/>
    <s v="USD"/>
    <x v="334"/>
    <x v="336"/>
    <n v="1555200"/>
    <b v="0"/>
    <b v="1"/>
    <s v="music/jazz"/>
    <x v="1"/>
    <x v="17"/>
  </r>
  <r>
    <n v="351"/>
    <x v="350"/>
    <s v="Universal maximized methodology"/>
    <n v="74100"/>
    <n v="94631"/>
    <x v="1"/>
    <x v="201"/>
    <n v="2013"/>
    <x v="1"/>
    <s v="USD"/>
    <x v="335"/>
    <x v="337"/>
    <n v="600.89418777943365"/>
    <b v="0"/>
    <b v="0"/>
    <s v="music/rock"/>
    <x v="1"/>
    <x v="1"/>
  </r>
  <r>
    <n v="352"/>
    <x v="351"/>
    <s v="Expanded hybrid hardware"/>
    <n v="2800"/>
    <n v="977"/>
    <x v="0"/>
    <x v="0"/>
    <n v="33"/>
    <x v="0"/>
    <s v="CAD"/>
    <x v="336"/>
    <x v="338"/>
    <n v="20945.454545454544"/>
    <b v="0"/>
    <b v="0"/>
    <s v="theater/plays"/>
    <x v="3"/>
    <x v="3"/>
  </r>
  <r>
    <n v="353"/>
    <x v="352"/>
    <s v="Profit-focused multi-tasking access"/>
    <n v="33600"/>
    <n v="137961"/>
    <x v="1"/>
    <x v="202"/>
    <n v="1703"/>
    <x v="1"/>
    <s v="USD"/>
    <x v="337"/>
    <x v="339"/>
    <n v="50.73399882560188"/>
    <b v="0"/>
    <b v="0"/>
    <s v="theater/plays"/>
    <x v="3"/>
    <x v="3"/>
  </r>
  <r>
    <n v="354"/>
    <x v="353"/>
    <s v="Profit-focused transitional capability"/>
    <n v="6100"/>
    <n v="7548"/>
    <x v="1"/>
    <x v="203"/>
    <n v="80"/>
    <x v="3"/>
    <s v="DKK"/>
    <x v="338"/>
    <x v="340"/>
    <n v="7560"/>
    <b v="0"/>
    <b v="0"/>
    <s v="film &amp; video/documentary"/>
    <x v="4"/>
    <x v="4"/>
  </r>
  <r>
    <n v="355"/>
    <x v="354"/>
    <s v="Front-line scalable definition"/>
    <n v="3800"/>
    <n v="2241"/>
    <x v="2"/>
    <x v="0"/>
    <n v="86"/>
    <x v="1"/>
    <s v="USD"/>
    <x v="339"/>
    <x v="341"/>
    <n v="40186.046511627908"/>
    <b v="0"/>
    <b v="0"/>
    <s v="technology/wearables"/>
    <x v="2"/>
    <x v="8"/>
  </r>
  <r>
    <n v="356"/>
    <x v="355"/>
    <s v="Open-source systematic protocol"/>
    <n v="9300"/>
    <n v="3431"/>
    <x v="0"/>
    <x v="0"/>
    <n v="40"/>
    <x v="6"/>
    <s v="EUR"/>
    <x v="340"/>
    <x v="342"/>
    <n v="19440"/>
    <b v="0"/>
    <b v="0"/>
    <s v="theater/plays"/>
    <x v="3"/>
    <x v="3"/>
  </r>
  <r>
    <n v="357"/>
    <x v="356"/>
    <s v="Implemented tangible algorithm"/>
    <n v="2300"/>
    <n v="4253"/>
    <x v="1"/>
    <x v="204"/>
    <n v="41"/>
    <x v="1"/>
    <s v="USD"/>
    <x v="341"/>
    <x v="343"/>
    <n v="52682.92682926829"/>
    <b v="0"/>
    <b v="0"/>
    <s v="games/video games"/>
    <x v="6"/>
    <x v="11"/>
  </r>
  <r>
    <n v="358"/>
    <x v="357"/>
    <s v="Profit-focused 3rdgeneration circuit"/>
    <n v="9700"/>
    <n v="1146"/>
    <x v="0"/>
    <x v="0"/>
    <n v="23"/>
    <x v="0"/>
    <s v="CAD"/>
    <x v="342"/>
    <x v="344"/>
    <n v="11269.565217391304"/>
    <b v="1"/>
    <b v="0"/>
    <s v="photography/photography books"/>
    <x v="7"/>
    <x v="14"/>
  </r>
  <r>
    <n v="359"/>
    <x v="358"/>
    <s v="Compatible needs-based architecture"/>
    <n v="4000"/>
    <n v="11948"/>
    <x v="1"/>
    <x v="205"/>
    <n v="187"/>
    <x v="1"/>
    <s v="USD"/>
    <x v="343"/>
    <x v="127"/>
    <n v="3234.2245989304811"/>
    <b v="0"/>
    <b v="0"/>
    <s v="film &amp; video/animation"/>
    <x v="4"/>
    <x v="10"/>
  </r>
  <r>
    <n v="360"/>
    <x v="359"/>
    <s v="Right-sized zero tolerance migration"/>
    <n v="59700"/>
    <n v="135132"/>
    <x v="1"/>
    <x v="206"/>
    <n v="2875"/>
    <x v="4"/>
    <s v="GBP"/>
    <x v="344"/>
    <x v="345"/>
    <n v="420.73043478260871"/>
    <b v="0"/>
    <b v="1"/>
    <s v="theater/plays"/>
    <x v="3"/>
    <x v="3"/>
  </r>
  <r>
    <n v="361"/>
    <x v="360"/>
    <s v="Quality-focused reciprocal structure"/>
    <n v="5500"/>
    <n v="9546"/>
    <x v="1"/>
    <x v="207"/>
    <n v="88"/>
    <x v="1"/>
    <s v="USD"/>
    <x v="345"/>
    <x v="346"/>
    <n v="23563.636363636364"/>
    <b v="0"/>
    <b v="0"/>
    <s v="theater/plays"/>
    <x v="3"/>
    <x v="3"/>
  </r>
  <r>
    <n v="362"/>
    <x v="361"/>
    <s v="Automated actuating conglomeration"/>
    <n v="3700"/>
    <n v="13755"/>
    <x v="1"/>
    <x v="208"/>
    <n v="191"/>
    <x v="1"/>
    <s v="USD"/>
    <x v="65"/>
    <x v="347"/>
    <n v="17189.528795811519"/>
    <b v="0"/>
    <b v="0"/>
    <s v="music/rock"/>
    <x v="1"/>
    <x v="1"/>
  </r>
  <r>
    <n v="363"/>
    <x v="362"/>
    <s v="Re-contextualized local initiative"/>
    <n v="5200"/>
    <n v="8330"/>
    <x v="1"/>
    <x v="209"/>
    <n v="139"/>
    <x v="1"/>
    <s v="USD"/>
    <x v="346"/>
    <x v="348"/>
    <n v="621.58273381294964"/>
    <b v="0"/>
    <b v="0"/>
    <s v="music/rock"/>
    <x v="1"/>
    <x v="1"/>
  </r>
  <r>
    <n v="364"/>
    <x v="363"/>
    <s v="Switchable intangible definition"/>
    <n v="900"/>
    <n v="14547"/>
    <x v="1"/>
    <x v="210"/>
    <n v="186"/>
    <x v="1"/>
    <s v="USD"/>
    <x v="347"/>
    <x v="349"/>
    <n v="13916.129032258064"/>
    <b v="0"/>
    <b v="0"/>
    <s v="music/indie rock"/>
    <x v="1"/>
    <x v="7"/>
  </r>
  <r>
    <n v="365"/>
    <x v="364"/>
    <s v="Networked bottom-line initiative"/>
    <n v="1600"/>
    <n v="11735"/>
    <x v="1"/>
    <x v="211"/>
    <n v="112"/>
    <x v="2"/>
    <s v="AUD"/>
    <x v="348"/>
    <x v="350"/>
    <n v="20828.571428571428"/>
    <b v="0"/>
    <b v="0"/>
    <s v="theater/plays"/>
    <x v="3"/>
    <x v="3"/>
  </r>
  <r>
    <n v="366"/>
    <x v="365"/>
    <s v="Robust directional system engine"/>
    <n v="1800"/>
    <n v="10658"/>
    <x v="1"/>
    <x v="212"/>
    <n v="101"/>
    <x v="1"/>
    <s v="USD"/>
    <x v="349"/>
    <x v="351"/>
    <n v="855.44554455445541"/>
    <b v="0"/>
    <b v="1"/>
    <s v="theater/plays"/>
    <x v="3"/>
    <x v="3"/>
  </r>
  <r>
    <n v="367"/>
    <x v="366"/>
    <s v="Triple-buffered explicit methodology"/>
    <n v="9900"/>
    <n v="1870"/>
    <x v="0"/>
    <x v="0"/>
    <n v="75"/>
    <x v="1"/>
    <s v="USD"/>
    <x v="350"/>
    <x v="33"/>
    <n v="27696"/>
    <b v="0"/>
    <b v="1"/>
    <s v="theater/plays"/>
    <x v="3"/>
    <x v="3"/>
  </r>
  <r>
    <n v="368"/>
    <x v="367"/>
    <s v="Reactive directional capacity"/>
    <n v="5200"/>
    <n v="14394"/>
    <x v="1"/>
    <x v="213"/>
    <n v="206"/>
    <x v="4"/>
    <s v="GBP"/>
    <x v="351"/>
    <x v="352"/>
    <n v="9646.6019417475727"/>
    <b v="0"/>
    <b v="1"/>
    <s v="film &amp; video/documentary"/>
    <x v="4"/>
    <x v="4"/>
  </r>
  <r>
    <n v="369"/>
    <x v="368"/>
    <s v="Polarized needs-based approach"/>
    <n v="5400"/>
    <n v="14743"/>
    <x v="1"/>
    <x v="214"/>
    <n v="154"/>
    <x v="1"/>
    <s v="USD"/>
    <x v="352"/>
    <x v="353"/>
    <n v="21857.142857142859"/>
    <b v="0"/>
    <b v="1"/>
    <s v="film &amp; video/television"/>
    <x v="4"/>
    <x v="19"/>
  </r>
  <r>
    <n v="370"/>
    <x v="369"/>
    <s v="Intuitive well-modulated middleware"/>
    <n v="112300"/>
    <n v="178965"/>
    <x v="1"/>
    <x v="215"/>
    <n v="5966"/>
    <x v="1"/>
    <s v="USD"/>
    <x v="353"/>
    <x v="354"/>
    <n v="86.892390211196783"/>
    <b v="0"/>
    <b v="0"/>
    <s v="theater/plays"/>
    <x v="3"/>
    <x v="3"/>
  </r>
  <r>
    <n v="371"/>
    <x v="370"/>
    <s v="Multi-channeled logistical matrices"/>
    <n v="189200"/>
    <n v="128410"/>
    <x v="0"/>
    <x v="0"/>
    <n v="2176"/>
    <x v="1"/>
    <s v="USD"/>
    <x v="354"/>
    <x v="355"/>
    <n v="2023.3455882352941"/>
    <b v="0"/>
    <b v="0"/>
    <s v="theater/plays"/>
    <x v="3"/>
    <x v="3"/>
  </r>
  <r>
    <n v="372"/>
    <x v="371"/>
    <s v="Pre-emptive bifurcated artificial intelligence"/>
    <n v="900"/>
    <n v="14324"/>
    <x v="1"/>
    <x v="216"/>
    <n v="169"/>
    <x v="1"/>
    <s v="USD"/>
    <x v="355"/>
    <x v="356"/>
    <n v="10224.852071005917"/>
    <b v="0"/>
    <b v="1"/>
    <s v="film &amp; video/documentary"/>
    <x v="4"/>
    <x v="4"/>
  </r>
  <r>
    <n v="373"/>
    <x v="372"/>
    <s v="Down-sized coherent toolset"/>
    <n v="22500"/>
    <n v="164291"/>
    <x v="1"/>
    <x v="217"/>
    <n v="2106"/>
    <x v="1"/>
    <s v="USD"/>
    <x v="356"/>
    <x v="357"/>
    <n v="328.20512820512823"/>
    <b v="0"/>
    <b v="0"/>
    <s v="theater/plays"/>
    <x v="3"/>
    <x v="3"/>
  </r>
  <r>
    <n v="374"/>
    <x v="373"/>
    <s v="Open-source multi-tasking data-warehouse"/>
    <n v="167400"/>
    <n v="22073"/>
    <x v="0"/>
    <x v="0"/>
    <n v="441"/>
    <x v="1"/>
    <s v="USD"/>
    <x v="357"/>
    <x v="358"/>
    <n v="979.59183673469386"/>
    <b v="0"/>
    <b v="1"/>
    <s v="film &amp; video/documentary"/>
    <x v="4"/>
    <x v="4"/>
  </r>
  <r>
    <n v="375"/>
    <x v="374"/>
    <s v="Future-proofed upward-trending contingency"/>
    <n v="2700"/>
    <n v="1479"/>
    <x v="0"/>
    <x v="0"/>
    <n v="25"/>
    <x v="1"/>
    <s v="USD"/>
    <x v="358"/>
    <x v="359"/>
    <n v="197136"/>
    <b v="0"/>
    <b v="0"/>
    <s v="music/indie rock"/>
    <x v="1"/>
    <x v="7"/>
  </r>
  <r>
    <n v="376"/>
    <x v="375"/>
    <s v="Mandatory uniform matrix"/>
    <n v="3400"/>
    <n v="12275"/>
    <x v="1"/>
    <x v="218"/>
    <n v="131"/>
    <x v="1"/>
    <s v="USD"/>
    <x v="359"/>
    <x v="360"/>
    <n v="3957.2519083969464"/>
    <b v="0"/>
    <b v="0"/>
    <s v="music/rock"/>
    <x v="1"/>
    <x v="1"/>
  </r>
  <r>
    <n v="377"/>
    <x v="376"/>
    <s v="Phased methodical initiative"/>
    <n v="49700"/>
    <n v="5098"/>
    <x v="0"/>
    <x v="0"/>
    <n v="127"/>
    <x v="1"/>
    <s v="USD"/>
    <x v="12"/>
    <x v="361"/>
    <n v="9552.7559055118109"/>
    <b v="0"/>
    <b v="0"/>
    <s v="theater/plays"/>
    <x v="3"/>
    <x v="3"/>
  </r>
  <r>
    <n v="378"/>
    <x v="377"/>
    <s v="Managed stable function"/>
    <n v="178200"/>
    <n v="24882"/>
    <x v="0"/>
    <x v="0"/>
    <n v="355"/>
    <x v="1"/>
    <s v="USD"/>
    <x v="360"/>
    <x v="362"/>
    <n v="9248.4507042253517"/>
    <b v="0"/>
    <b v="0"/>
    <s v="film &amp; video/documentary"/>
    <x v="4"/>
    <x v="4"/>
  </r>
  <r>
    <n v="379"/>
    <x v="378"/>
    <s v="Realigned clear-thinking migration"/>
    <n v="7200"/>
    <n v="2912"/>
    <x v="0"/>
    <x v="0"/>
    <n v="44"/>
    <x v="4"/>
    <s v="GBP"/>
    <x v="361"/>
    <x v="363"/>
    <n v="27572.727272727272"/>
    <b v="0"/>
    <b v="0"/>
    <s v="theater/plays"/>
    <x v="3"/>
    <x v="3"/>
  </r>
  <r>
    <n v="380"/>
    <x v="379"/>
    <s v="Optional clear-thinking process improvement"/>
    <n v="2500"/>
    <n v="4008"/>
    <x v="1"/>
    <x v="219"/>
    <n v="84"/>
    <x v="1"/>
    <s v="USD"/>
    <x v="362"/>
    <x v="364"/>
    <n v="5142.8571428571431"/>
    <b v="0"/>
    <b v="0"/>
    <s v="theater/plays"/>
    <x v="3"/>
    <x v="3"/>
  </r>
  <r>
    <n v="381"/>
    <x v="380"/>
    <s v="Cross-group global moratorium"/>
    <n v="5300"/>
    <n v="9749"/>
    <x v="1"/>
    <x v="220"/>
    <n v="155"/>
    <x v="1"/>
    <s v="USD"/>
    <x v="363"/>
    <x v="365"/>
    <n v="25641.290322580644"/>
    <b v="0"/>
    <b v="0"/>
    <s v="theater/plays"/>
    <x v="3"/>
    <x v="3"/>
  </r>
  <r>
    <n v="382"/>
    <x v="381"/>
    <s v="Visionary systemic process improvement"/>
    <n v="9100"/>
    <n v="5803"/>
    <x v="0"/>
    <x v="0"/>
    <n v="67"/>
    <x v="1"/>
    <s v="USD"/>
    <x v="364"/>
    <x v="366"/>
    <n v="24501.492537313432"/>
    <b v="0"/>
    <b v="0"/>
    <s v="photography/photography books"/>
    <x v="7"/>
    <x v="14"/>
  </r>
  <r>
    <n v="383"/>
    <x v="382"/>
    <s v="Progressive intangible flexibility"/>
    <n v="6300"/>
    <n v="14199"/>
    <x v="1"/>
    <x v="221"/>
    <n v="189"/>
    <x v="1"/>
    <s v="USD"/>
    <x v="210"/>
    <x v="285"/>
    <n v="2742.8571428571427"/>
    <b v="0"/>
    <b v="1"/>
    <s v="food/food trucks"/>
    <x v="0"/>
    <x v="0"/>
  </r>
  <r>
    <n v="384"/>
    <x v="383"/>
    <s v="Reactive real-time software"/>
    <n v="114400"/>
    <n v="196779"/>
    <x v="1"/>
    <x v="222"/>
    <n v="4799"/>
    <x v="1"/>
    <s v="USD"/>
    <x v="365"/>
    <x v="367"/>
    <n v="486.10127109814545"/>
    <b v="1"/>
    <b v="1"/>
    <s v="film &amp; video/documentary"/>
    <x v="4"/>
    <x v="4"/>
  </r>
  <r>
    <n v="385"/>
    <x v="384"/>
    <s v="Programmable incremental knowledge user"/>
    <n v="38900"/>
    <n v="56859"/>
    <x v="1"/>
    <x v="223"/>
    <n v="1137"/>
    <x v="1"/>
    <s v="USD"/>
    <x v="366"/>
    <x v="368"/>
    <n v="2431.6622691292878"/>
    <b v="0"/>
    <b v="0"/>
    <s v="publishing/nonfiction"/>
    <x v="5"/>
    <x v="9"/>
  </r>
  <r>
    <n v="386"/>
    <x v="385"/>
    <s v="Progressive 5thgeneration customer loyalty"/>
    <n v="135500"/>
    <n v="103554"/>
    <x v="0"/>
    <x v="0"/>
    <n v="1068"/>
    <x v="1"/>
    <s v="USD"/>
    <x v="367"/>
    <x v="369"/>
    <n v="970.78651685393254"/>
    <b v="0"/>
    <b v="0"/>
    <s v="theater/plays"/>
    <x v="3"/>
    <x v="3"/>
  </r>
  <r>
    <n v="387"/>
    <x v="386"/>
    <s v="Triple-buffered logistical frame"/>
    <n v="109000"/>
    <n v="42795"/>
    <x v="0"/>
    <x v="0"/>
    <n v="424"/>
    <x v="1"/>
    <s v="USD"/>
    <x v="368"/>
    <x v="370"/>
    <n v="1018.8679245283018"/>
    <b v="0"/>
    <b v="0"/>
    <s v="technology/wearables"/>
    <x v="2"/>
    <x v="8"/>
  </r>
  <r>
    <n v="388"/>
    <x v="387"/>
    <s v="Exclusive dynamic adapter"/>
    <n v="114800"/>
    <n v="12938"/>
    <x v="3"/>
    <x v="0"/>
    <n v="145"/>
    <x v="5"/>
    <s v="CHF"/>
    <x v="369"/>
    <x v="371"/>
    <n v="1191.7241379310344"/>
    <b v="0"/>
    <b v="0"/>
    <s v="music/indie rock"/>
    <x v="1"/>
    <x v="7"/>
  </r>
  <r>
    <n v="389"/>
    <x v="388"/>
    <s v="Automated systemic hierarchy"/>
    <n v="83000"/>
    <n v="101352"/>
    <x v="1"/>
    <x v="224"/>
    <n v="1152"/>
    <x v="1"/>
    <s v="USD"/>
    <x v="370"/>
    <x v="372"/>
    <n v="2028.125"/>
    <b v="0"/>
    <b v="0"/>
    <s v="theater/plays"/>
    <x v="3"/>
    <x v="3"/>
  </r>
  <r>
    <n v="390"/>
    <x v="389"/>
    <s v="Digitized eco-centric core"/>
    <n v="2400"/>
    <n v="4477"/>
    <x v="1"/>
    <x v="225"/>
    <n v="50"/>
    <x v="1"/>
    <s v="USD"/>
    <x v="371"/>
    <x v="373"/>
    <n v="25920"/>
    <b v="0"/>
    <b v="0"/>
    <s v="photography/photography books"/>
    <x v="7"/>
    <x v="14"/>
  </r>
  <r>
    <n v="391"/>
    <x v="390"/>
    <s v="Mandatory uniform strategy"/>
    <n v="60400"/>
    <n v="4393"/>
    <x v="0"/>
    <x v="0"/>
    <n v="151"/>
    <x v="1"/>
    <s v="USD"/>
    <x v="287"/>
    <x v="374"/>
    <n v="1144.3708609271523"/>
    <b v="0"/>
    <b v="0"/>
    <s v="publishing/nonfiction"/>
    <x v="5"/>
    <x v="9"/>
  </r>
  <r>
    <n v="392"/>
    <x v="391"/>
    <s v="Profit-focused zero administration forecast"/>
    <n v="102900"/>
    <n v="67546"/>
    <x v="0"/>
    <x v="0"/>
    <n v="1608"/>
    <x v="1"/>
    <s v="USD"/>
    <x v="372"/>
    <x v="375"/>
    <n v="107.46268656716418"/>
    <b v="0"/>
    <b v="0"/>
    <s v="technology/wearables"/>
    <x v="2"/>
    <x v="8"/>
  </r>
  <r>
    <n v="393"/>
    <x v="392"/>
    <s v="De-engineered static orchestration"/>
    <n v="62800"/>
    <n v="143788"/>
    <x v="1"/>
    <x v="226"/>
    <n v="3059"/>
    <x v="0"/>
    <s v="CAD"/>
    <x v="373"/>
    <x v="376"/>
    <n v="28.24452435436417"/>
    <b v="0"/>
    <b v="0"/>
    <s v="music/jazz"/>
    <x v="1"/>
    <x v="17"/>
  </r>
  <r>
    <n v="394"/>
    <x v="393"/>
    <s v="Customizable dynamic info-mediaries"/>
    <n v="800"/>
    <n v="3755"/>
    <x v="1"/>
    <x v="227"/>
    <n v="34"/>
    <x v="1"/>
    <s v="USD"/>
    <x v="374"/>
    <x v="377"/>
    <n v="25411.764705882353"/>
    <b v="0"/>
    <b v="1"/>
    <s v="film &amp; video/documentary"/>
    <x v="4"/>
    <x v="4"/>
  </r>
  <r>
    <n v="395"/>
    <x v="122"/>
    <s v="Enhanced incremental budgetary management"/>
    <n v="7100"/>
    <n v="9238"/>
    <x v="1"/>
    <x v="228"/>
    <n v="220"/>
    <x v="1"/>
    <s v="USD"/>
    <x v="375"/>
    <x v="378"/>
    <n v="392.72727272727275"/>
    <b v="1"/>
    <b v="0"/>
    <s v="theater/plays"/>
    <x v="3"/>
    <x v="3"/>
  </r>
  <r>
    <n v="396"/>
    <x v="394"/>
    <s v="Digitized local info-mediaries"/>
    <n v="46100"/>
    <n v="77012"/>
    <x v="1"/>
    <x v="229"/>
    <n v="1604"/>
    <x v="2"/>
    <s v="AUD"/>
    <x v="376"/>
    <x v="379"/>
    <n v="430.92269326683294"/>
    <b v="0"/>
    <b v="0"/>
    <s v="film &amp; video/drama"/>
    <x v="4"/>
    <x v="6"/>
  </r>
  <r>
    <n v="397"/>
    <x v="395"/>
    <s v="Virtual systematic monitoring"/>
    <n v="8100"/>
    <n v="14083"/>
    <x v="1"/>
    <x v="230"/>
    <n v="454"/>
    <x v="1"/>
    <s v="USD"/>
    <x v="377"/>
    <x v="380"/>
    <n v="1141.8502202643172"/>
    <b v="0"/>
    <b v="0"/>
    <s v="music/rock"/>
    <x v="1"/>
    <x v="1"/>
  </r>
  <r>
    <n v="398"/>
    <x v="396"/>
    <s v="Reactive bottom-line open architecture"/>
    <n v="1700"/>
    <n v="12202"/>
    <x v="1"/>
    <x v="231"/>
    <n v="123"/>
    <x v="6"/>
    <s v="EUR"/>
    <x v="378"/>
    <x v="103"/>
    <n v="1404.8780487804879"/>
    <b v="0"/>
    <b v="1"/>
    <s v="film &amp; video/animation"/>
    <x v="4"/>
    <x v="10"/>
  </r>
  <r>
    <n v="399"/>
    <x v="397"/>
    <s v="Pre-emptive interactive model"/>
    <n v="97300"/>
    <n v="62127"/>
    <x v="0"/>
    <x v="0"/>
    <n v="941"/>
    <x v="1"/>
    <s v="USD"/>
    <x v="379"/>
    <x v="381"/>
    <n v="642.72051009564291"/>
    <b v="0"/>
    <b v="0"/>
    <s v="music/indie rock"/>
    <x v="1"/>
    <x v="7"/>
  </r>
  <r>
    <n v="400"/>
    <x v="398"/>
    <s v="Ergonomic eco-centric open architecture"/>
    <n v="100"/>
    <n v="2"/>
    <x v="0"/>
    <x v="0"/>
    <n v="1"/>
    <x v="1"/>
    <s v="USD"/>
    <x v="380"/>
    <x v="382"/>
    <n v="1900800"/>
    <b v="0"/>
    <b v="1"/>
    <s v="photography/photography books"/>
    <x v="7"/>
    <x v="14"/>
  </r>
  <r>
    <n v="401"/>
    <x v="399"/>
    <s v="Inverse radical hierarchy"/>
    <n v="900"/>
    <n v="13772"/>
    <x v="1"/>
    <x v="232"/>
    <n v="299"/>
    <x v="1"/>
    <s v="USD"/>
    <x v="381"/>
    <x v="383"/>
    <n v="0"/>
    <b v="0"/>
    <b v="0"/>
    <s v="theater/plays"/>
    <x v="3"/>
    <x v="3"/>
  </r>
  <r>
    <n v="402"/>
    <x v="400"/>
    <s v="Team-oriented static interface"/>
    <n v="7300"/>
    <n v="2946"/>
    <x v="0"/>
    <x v="0"/>
    <n v="40"/>
    <x v="1"/>
    <s v="USD"/>
    <x v="382"/>
    <x v="384"/>
    <n v="101520"/>
    <b v="0"/>
    <b v="1"/>
    <s v="film &amp; video/shorts"/>
    <x v="4"/>
    <x v="12"/>
  </r>
  <r>
    <n v="403"/>
    <x v="401"/>
    <s v="Virtual foreground throughput"/>
    <n v="195800"/>
    <n v="168820"/>
    <x v="0"/>
    <x v="0"/>
    <n v="3015"/>
    <x v="0"/>
    <s v="CAD"/>
    <x v="125"/>
    <x v="385"/>
    <n v="1031.641791044776"/>
    <b v="0"/>
    <b v="1"/>
    <s v="theater/plays"/>
    <x v="3"/>
    <x v="3"/>
  </r>
  <r>
    <n v="404"/>
    <x v="402"/>
    <s v="Visionary exuding Internet solution"/>
    <n v="48900"/>
    <n v="154321"/>
    <x v="1"/>
    <x v="233"/>
    <n v="2237"/>
    <x v="1"/>
    <s v="USD"/>
    <x v="383"/>
    <x v="386"/>
    <n v="115.86946803755029"/>
    <b v="0"/>
    <b v="0"/>
    <s v="theater/plays"/>
    <x v="3"/>
    <x v="3"/>
  </r>
  <r>
    <n v="405"/>
    <x v="403"/>
    <s v="Synchronized secondary analyzer"/>
    <n v="29600"/>
    <n v="26527"/>
    <x v="0"/>
    <x v="0"/>
    <n v="435"/>
    <x v="1"/>
    <s v="USD"/>
    <x v="384"/>
    <x v="387"/>
    <n v="9931.0344827586214"/>
    <b v="0"/>
    <b v="0"/>
    <s v="theater/plays"/>
    <x v="3"/>
    <x v="3"/>
  </r>
  <r>
    <n v="406"/>
    <x v="404"/>
    <s v="Balanced attitude-oriented parallelism"/>
    <n v="39300"/>
    <n v="71583"/>
    <x v="1"/>
    <x v="234"/>
    <n v="645"/>
    <x v="1"/>
    <s v="USD"/>
    <x v="385"/>
    <x v="388"/>
    <n v="1607.4418604651162"/>
    <b v="1"/>
    <b v="0"/>
    <s v="film &amp; video/documentary"/>
    <x v="4"/>
    <x v="4"/>
  </r>
  <r>
    <n v="407"/>
    <x v="405"/>
    <s v="Organized bandwidth-monitored core"/>
    <n v="3400"/>
    <n v="12100"/>
    <x v="1"/>
    <x v="235"/>
    <n v="484"/>
    <x v="3"/>
    <s v="DKK"/>
    <x v="386"/>
    <x v="389"/>
    <n v="1249.5867768595042"/>
    <b v="0"/>
    <b v="0"/>
    <s v="theater/plays"/>
    <x v="3"/>
    <x v="3"/>
  </r>
  <r>
    <n v="408"/>
    <x v="406"/>
    <s v="Cloned leadingedge utilization"/>
    <n v="9200"/>
    <n v="12129"/>
    <x v="1"/>
    <x v="236"/>
    <n v="154"/>
    <x v="0"/>
    <s v="CAD"/>
    <x v="387"/>
    <x v="390"/>
    <n v="11220.779220779221"/>
    <b v="0"/>
    <b v="0"/>
    <s v="film &amp; video/documentary"/>
    <x v="4"/>
    <x v="4"/>
  </r>
  <r>
    <n v="409"/>
    <x v="97"/>
    <s v="Secured asymmetric projection"/>
    <n v="135600"/>
    <n v="62804"/>
    <x v="0"/>
    <x v="0"/>
    <n v="714"/>
    <x v="1"/>
    <s v="USD"/>
    <x v="388"/>
    <x v="391"/>
    <n v="484.03361344537814"/>
    <b v="0"/>
    <b v="0"/>
    <s v="music/rock"/>
    <x v="1"/>
    <x v="1"/>
  </r>
  <r>
    <n v="410"/>
    <x v="407"/>
    <s v="Advanced cohesive Graphic Interface"/>
    <n v="153700"/>
    <n v="55536"/>
    <x v="2"/>
    <x v="0"/>
    <n v="1111"/>
    <x v="1"/>
    <s v="USD"/>
    <x v="277"/>
    <x v="277"/>
    <n v="0"/>
    <b v="0"/>
    <b v="0"/>
    <s v="games/mobile games"/>
    <x v="6"/>
    <x v="20"/>
  </r>
  <r>
    <n v="411"/>
    <x v="408"/>
    <s v="Down-sized maximized function"/>
    <n v="7800"/>
    <n v="8161"/>
    <x v="1"/>
    <x v="237"/>
    <n v="82"/>
    <x v="1"/>
    <s v="USD"/>
    <x v="389"/>
    <x v="392"/>
    <n v="2107.3170731707319"/>
    <b v="0"/>
    <b v="0"/>
    <s v="theater/plays"/>
    <x v="3"/>
    <x v="3"/>
  </r>
  <r>
    <n v="412"/>
    <x v="409"/>
    <s v="Realigned zero tolerance software"/>
    <n v="2100"/>
    <n v="14046"/>
    <x v="1"/>
    <x v="238"/>
    <n v="134"/>
    <x v="1"/>
    <s v="USD"/>
    <x v="390"/>
    <x v="393"/>
    <n v="6447.7611940298511"/>
    <b v="0"/>
    <b v="0"/>
    <s v="publishing/fiction"/>
    <x v="5"/>
    <x v="13"/>
  </r>
  <r>
    <n v="413"/>
    <x v="410"/>
    <s v="Persevering analyzing extranet"/>
    <n v="189500"/>
    <n v="117628"/>
    <x v="2"/>
    <x v="0"/>
    <n v="1089"/>
    <x v="1"/>
    <s v="USD"/>
    <x v="391"/>
    <x v="394"/>
    <n v="2142.1487603305786"/>
    <b v="0"/>
    <b v="0"/>
    <s v="film &amp; video/animation"/>
    <x v="4"/>
    <x v="10"/>
  </r>
  <r>
    <n v="414"/>
    <x v="411"/>
    <s v="Innovative human-resource migration"/>
    <n v="188200"/>
    <n v="159405"/>
    <x v="0"/>
    <x v="0"/>
    <n v="5497"/>
    <x v="1"/>
    <s v="USD"/>
    <x v="392"/>
    <x v="395"/>
    <n v="125.74131344369655"/>
    <b v="0"/>
    <b v="1"/>
    <s v="food/food trucks"/>
    <x v="0"/>
    <x v="0"/>
  </r>
  <r>
    <n v="415"/>
    <x v="412"/>
    <s v="Intuitive needs-based monitoring"/>
    <n v="113500"/>
    <n v="12552"/>
    <x v="0"/>
    <x v="0"/>
    <n v="418"/>
    <x v="1"/>
    <s v="USD"/>
    <x v="393"/>
    <x v="396"/>
    <n v="3513.8755980861242"/>
    <b v="0"/>
    <b v="0"/>
    <s v="theater/plays"/>
    <x v="3"/>
    <x v="3"/>
  </r>
  <r>
    <n v="416"/>
    <x v="413"/>
    <s v="Customer-focused disintermediate toolset"/>
    <n v="134600"/>
    <n v="59007"/>
    <x v="0"/>
    <x v="0"/>
    <n v="1439"/>
    <x v="1"/>
    <s v="USD"/>
    <x v="394"/>
    <x v="397"/>
    <n v="540.37526059763729"/>
    <b v="0"/>
    <b v="1"/>
    <s v="film &amp; video/documentary"/>
    <x v="4"/>
    <x v="4"/>
  </r>
  <r>
    <n v="417"/>
    <x v="414"/>
    <s v="Upgradable 24/7 emulation"/>
    <n v="1700"/>
    <n v="943"/>
    <x v="0"/>
    <x v="0"/>
    <n v="15"/>
    <x v="1"/>
    <s v="USD"/>
    <x v="395"/>
    <x v="398"/>
    <n v="138480"/>
    <b v="0"/>
    <b v="0"/>
    <s v="theater/plays"/>
    <x v="3"/>
    <x v="3"/>
  </r>
  <r>
    <n v="418"/>
    <x v="32"/>
    <s v="Quality-focused client-server core"/>
    <n v="163700"/>
    <n v="93963"/>
    <x v="0"/>
    <x v="0"/>
    <n v="1999"/>
    <x v="0"/>
    <s v="CAD"/>
    <x v="396"/>
    <x v="399"/>
    <n v="43.221610805402705"/>
    <b v="0"/>
    <b v="0"/>
    <s v="film &amp; video/documentary"/>
    <x v="4"/>
    <x v="4"/>
  </r>
  <r>
    <n v="419"/>
    <x v="415"/>
    <s v="Upgradable maximized protocol"/>
    <n v="113800"/>
    <n v="140469"/>
    <x v="1"/>
    <x v="239"/>
    <n v="5203"/>
    <x v="1"/>
    <s v="USD"/>
    <x v="397"/>
    <x v="348"/>
    <n v="99.634826061887367"/>
    <b v="0"/>
    <b v="0"/>
    <s v="technology/web"/>
    <x v="2"/>
    <x v="2"/>
  </r>
  <r>
    <n v="420"/>
    <x v="416"/>
    <s v="Cross-platform interactive synergy"/>
    <n v="5000"/>
    <n v="6423"/>
    <x v="1"/>
    <x v="240"/>
    <n v="94"/>
    <x v="1"/>
    <s v="USD"/>
    <x v="398"/>
    <x v="400"/>
    <n v="12868.08510638298"/>
    <b v="0"/>
    <b v="0"/>
    <s v="theater/plays"/>
    <x v="3"/>
    <x v="3"/>
  </r>
  <r>
    <n v="421"/>
    <x v="417"/>
    <s v="User-centric fault-tolerant archive"/>
    <n v="9400"/>
    <n v="6015"/>
    <x v="0"/>
    <x v="0"/>
    <n v="118"/>
    <x v="1"/>
    <s v="USD"/>
    <x v="399"/>
    <x v="401"/>
    <n v="21966.101694915254"/>
    <b v="0"/>
    <b v="1"/>
    <s v="technology/wearables"/>
    <x v="2"/>
    <x v="8"/>
  </r>
  <r>
    <n v="422"/>
    <x v="418"/>
    <s v="Reverse-engineered regional knowledge user"/>
    <n v="8700"/>
    <n v="11075"/>
    <x v="1"/>
    <x v="241"/>
    <n v="205"/>
    <x v="1"/>
    <s v="USD"/>
    <x v="400"/>
    <x v="402"/>
    <n v="8429.2682926829275"/>
    <b v="0"/>
    <b v="1"/>
    <s v="theater/plays"/>
    <x v="3"/>
    <x v="3"/>
  </r>
  <r>
    <n v="423"/>
    <x v="419"/>
    <s v="Self-enabling real-time definition"/>
    <n v="147800"/>
    <n v="15723"/>
    <x v="0"/>
    <x v="0"/>
    <n v="162"/>
    <x v="1"/>
    <s v="USD"/>
    <x v="116"/>
    <x v="403"/>
    <n v="1066.6666666666667"/>
    <b v="0"/>
    <b v="1"/>
    <s v="food/food trucks"/>
    <x v="0"/>
    <x v="0"/>
  </r>
  <r>
    <n v="424"/>
    <x v="420"/>
    <s v="User-centric impactful projection"/>
    <n v="5100"/>
    <n v="2064"/>
    <x v="0"/>
    <x v="0"/>
    <n v="83"/>
    <x v="1"/>
    <s v="USD"/>
    <x v="401"/>
    <x v="404"/>
    <n v="6245.7831325301204"/>
    <b v="0"/>
    <b v="0"/>
    <s v="music/indie rock"/>
    <x v="1"/>
    <x v="7"/>
  </r>
  <r>
    <n v="425"/>
    <x v="421"/>
    <s v="Vision-oriented actuating hardware"/>
    <n v="2700"/>
    <n v="7767"/>
    <x v="1"/>
    <x v="242"/>
    <n v="92"/>
    <x v="1"/>
    <s v="USD"/>
    <x v="402"/>
    <x v="405"/>
    <n v="5634.782608695652"/>
    <b v="0"/>
    <b v="0"/>
    <s v="photography/photography books"/>
    <x v="7"/>
    <x v="14"/>
  </r>
  <r>
    <n v="426"/>
    <x v="422"/>
    <s v="Virtual leadingedge framework"/>
    <n v="1800"/>
    <n v="10313"/>
    <x v="1"/>
    <x v="243"/>
    <n v="219"/>
    <x v="1"/>
    <s v="USD"/>
    <x v="403"/>
    <x v="406"/>
    <n v="2761.6438356164385"/>
    <b v="0"/>
    <b v="0"/>
    <s v="theater/plays"/>
    <x v="3"/>
    <x v="3"/>
  </r>
  <r>
    <n v="427"/>
    <x v="423"/>
    <s v="Managed discrete framework"/>
    <n v="174500"/>
    <n v="197018"/>
    <x v="1"/>
    <x v="244"/>
    <n v="2526"/>
    <x v="1"/>
    <s v="USD"/>
    <x v="404"/>
    <x v="407"/>
    <n v="1094.5368171021378"/>
    <b v="0"/>
    <b v="1"/>
    <s v="theater/plays"/>
    <x v="3"/>
    <x v="3"/>
  </r>
  <r>
    <n v="428"/>
    <x v="424"/>
    <s v="Progressive zero-defect capability"/>
    <n v="101400"/>
    <n v="47037"/>
    <x v="0"/>
    <x v="0"/>
    <n v="747"/>
    <x v="1"/>
    <s v="USD"/>
    <x v="405"/>
    <x v="408"/>
    <n v="809.63855421686742"/>
    <b v="0"/>
    <b v="0"/>
    <s v="film &amp; video/animation"/>
    <x v="4"/>
    <x v="10"/>
  </r>
  <r>
    <n v="429"/>
    <x v="425"/>
    <s v="Right-sized demand-driven adapter"/>
    <n v="191000"/>
    <n v="173191"/>
    <x v="3"/>
    <x v="0"/>
    <n v="2138"/>
    <x v="1"/>
    <s v="USD"/>
    <x v="406"/>
    <x v="409"/>
    <n v="1129.840972871843"/>
    <b v="0"/>
    <b v="1"/>
    <s v="photography/photography books"/>
    <x v="7"/>
    <x v="14"/>
  </r>
  <r>
    <n v="430"/>
    <x v="426"/>
    <s v="Re-engineered attitude-oriented frame"/>
    <n v="8100"/>
    <n v="5487"/>
    <x v="0"/>
    <x v="0"/>
    <n v="84"/>
    <x v="1"/>
    <s v="USD"/>
    <x v="407"/>
    <x v="410"/>
    <n v="34971.428571428572"/>
    <b v="0"/>
    <b v="0"/>
    <s v="theater/plays"/>
    <x v="3"/>
    <x v="3"/>
  </r>
  <r>
    <n v="431"/>
    <x v="427"/>
    <s v="Compatible multimedia utilization"/>
    <n v="5100"/>
    <n v="9817"/>
    <x v="1"/>
    <x v="245"/>
    <n v="94"/>
    <x v="1"/>
    <s v="USD"/>
    <x v="408"/>
    <x v="312"/>
    <n v="15625.531914893618"/>
    <b v="1"/>
    <b v="0"/>
    <s v="theater/plays"/>
    <x v="3"/>
    <x v="3"/>
  </r>
  <r>
    <n v="432"/>
    <x v="428"/>
    <s v="Re-contextualized dedicated hardware"/>
    <n v="7700"/>
    <n v="6369"/>
    <x v="0"/>
    <x v="0"/>
    <n v="91"/>
    <x v="1"/>
    <s v="USD"/>
    <x v="409"/>
    <x v="411"/>
    <n v="18989.010989010989"/>
    <b v="0"/>
    <b v="0"/>
    <s v="theater/plays"/>
    <x v="3"/>
    <x v="3"/>
  </r>
  <r>
    <n v="433"/>
    <x v="429"/>
    <s v="Decentralized composite paradigm"/>
    <n v="121400"/>
    <n v="65755"/>
    <x v="0"/>
    <x v="0"/>
    <n v="792"/>
    <x v="1"/>
    <s v="USD"/>
    <x v="410"/>
    <x v="412"/>
    <n v="1745.4545454545455"/>
    <b v="0"/>
    <b v="1"/>
    <s v="film &amp; video/documentary"/>
    <x v="4"/>
    <x v="4"/>
  </r>
  <r>
    <n v="434"/>
    <x v="430"/>
    <s v="Cloned transitional hierarchy"/>
    <n v="5400"/>
    <n v="903"/>
    <x v="3"/>
    <x v="0"/>
    <n v="10"/>
    <x v="0"/>
    <s v="CAD"/>
    <x v="411"/>
    <x v="413"/>
    <n v="120960"/>
    <b v="1"/>
    <b v="0"/>
    <s v="theater/plays"/>
    <x v="3"/>
    <x v="3"/>
  </r>
  <r>
    <n v="435"/>
    <x v="431"/>
    <s v="Advanced discrete leverage"/>
    <n v="152400"/>
    <n v="178120"/>
    <x v="1"/>
    <x v="246"/>
    <n v="1713"/>
    <x v="6"/>
    <s v="EUR"/>
    <x v="412"/>
    <x v="414"/>
    <n v="605.25394045534154"/>
    <b v="0"/>
    <b v="1"/>
    <s v="theater/plays"/>
    <x v="3"/>
    <x v="3"/>
  </r>
  <r>
    <n v="436"/>
    <x v="432"/>
    <s v="Open-source incremental throughput"/>
    <n v="1300"/>
    <n v="13678"/>
    <x v="1"/>
    <x v="247"/>
    <n v="249"/>
    <x v="1"/>
    <s v="USD"/>
    <x v="413"/>
    <x v="354"/>
    <n v="346.98795180722891"/>
    <b v="0"/>
    <b v="0"/>
    <s v="music/jazz"/>
    <x v="1"/>
    <x v="17"/>
  </r>
  <r>
    <n v="437"/>
    <x v="433"/>
    <s v="Centralized regional interface"/>
    <n v="8100"/>
    <n v="9969"/>
    <x v="1"/>
    <x v="248"/>
    <n v="192"/>
    <x v="1"/>
    <s v="USD"/>
    <x v="414"/>
    <x v="415"/>
    <n v="1350"/>
    <b v="0"/>
    <b v="1"/>
    <s v="film &amp; video/animation"/>
    <x v="4"/>
    <x v="10"/>
  </r>
  <r>
    <n v="438"/>
    <x v="434"/>
    <s v="Streamlined web-enabled knowledgebase"/>
    <n v="8300"/>
    <n v="14827"/>
    <x v="1"/>
    <x v="249"/>
    <n v="247"/>
    <x v="1"/>
    <s v="USD"/>
    <x v="415"/>
    <x v="416"/>
    <n v="10479.352226720648"/>
    <b v="0"/>
    <b v="0"/>
    <s v="theater/plays"/>
    <x v="3"/>
    <x v="3"/>
  </r>
  <r>
    <n v="439"/>
    <x v="435"/>
    <s v="Digitized transitional monitoring"/>
    <n v="28400"/>
    <n v="100900"/>
    <x v="1"/>
    <x v="250"/>
    <n v="2293"/>
    <x v="1"/>
    <s v="USD"/>
    <x v="416"/>
    <x v="417"/>
    <n v="265.32926297426951"/>
    <b v="0"/>
    <b v="0"/>
    <s v="film &amp; video/science fiction"/>
    <x v="4"/>
    <x v="22"/>
  </r>
  <r>
    <n v="440"/>
    <x v="436"/>
    <s v="Networked optimal adapter"/>
    <n v="102500"/>
    <n v="165954"/>
    <x v="1"/>
    <x v="251"/>
    <n v="3131"/>
    <x v="1"/>
    <s v="USD"/>
    <x v="417"/>
    <x v="418"/>
    <n v="275.95017566272759"/>
    <b v="0"/>
    <b v="0"/>
    <s v="film &amp; video/television"/>
    <x v="4"/>
    <x v="19"/>
  </r>
  <r>
    <n v="441"/>
    <x v="437"/>
    <s v="Automated optimal function"/>
    <n v="7000"/>
    <n v="1744"/>
    <x v="0"/>
    <x v="0"/>
    <n v="32"/>
    <x v="1"/>
    <s v="USD"/>
    <x v="418"/>
    <x v="419"/>
    <n v="75600"/>
    <b v="0"/>
    <b v="0"/>
    <s v="technology/wearables"/>
    <x v="2"/>
    <x v="8"/>
  </r>
  <r>
    <n v="442"/>
    <x v="438"/>
    <s v="Devolved system-worthy framework"/>
    <n v="5400"/>
    <n v="10731"/>
    <x v="1"/>
    <x v="252"/>
    <n v="143"/>
    <x v="6"/>
    <s v="EUR"/>
    <x v="419"/>
    <x v="420"/>
    <n v="9667.1328671328665"/>
    <b v="0"/>
    <b v="0"/>
    <s v="theater/plays"/>
    <x v="3"/>
    <x v="3"/>
  </r>
  <r>
    <n v="443"/>
    <x v="439"/>
    <s v="Stand-alone user-facing service-desk"/>
    <n v="9300"/>
    <n v="3232"/>
    <x v="3"/>
    <x v="0"/>
    <n v="90"/>
    <x v="1"/>
    <s v="USD"/>
    <x v="420"/>
    <x v="421"/>
    <n v="18240"/>
    <b v="0"/>
    <b v="0"/>
    <s v="theater/plays"/>
    <x v="3"/>
    <x v="3"/>
  </r>
  <r>
    <n v="444"/>
    <x v="347"/>
    <s v="Versatile global attitude"/>
    <n v="6200"/>
    <n v="10938"/>
    <x v="1"/>
    <x v="253"/>
    <n v="296"/>
    <x v="1"/>
    <s v="USD"/>
    <x v="421"/>
    <x v="422"/>
    <n v="583.78378378378375"/>
    <b v="0"/>
    <b v="1"/>
    <s v="music/indie rock"/>
    <x v="1"/>
    <x v="7"/>
  </r>
  <r>
    <n v="445"/>
    <x v="440"/>
    <s v="Intuitive demand-driven Local Area Network"/>
    <n v="2100"/>
    <n v="10739"/>
    <x v="1"/>
    <x v="254"/>
    <n v="170"/>
    <x v="1"/>
    <s v="USD"/>
    <x v="422"/>
    <x v="423"/>
    <n v="10672.941176470587"/>
    <b v="0"/>
    <b v="1"/>
    <s v="theater/plays"/>
    <x v="3"/>
    <x v="3"/>
  </r>
  <r>
    <n v="446"/>
    <x v="441"/>
    <s v="Assimilated uniform methodology"/>
    <n v="6800"/>
    <n v="5579"/>
    <x v="0"/>
    <x v="0"/>
    <n v="186"/>
    <x v="1"/>
    <s v="USD"/>
    <x v="423"/>
    <x v="424"/>
    <n v="929.0322580645161"/>
    <b v="0"/>
    <b v="0"/>
    <s v="technology/wearables"/>
    <x v="2"/>
    <x v="8"/>
  </r>
  <r>
    <n v="447"/>
    <x v="442"/>
    <s v="Self-enabling next generation algorithm"/>
    <n v="155200"/>
    <n v="37754"/>
    <x v="3"/>
    <x v="0"/>
    <n v="439"/>
    <x v="4"/>
    <s v="GBP"/>
    <x v="424"/>
    <x v="425"/>
    <n v="3148.9749430523916"/>
    <b v="0"/>
    <b v="0"/>
    <s v="film &amp; video/television"/>
    <x v="4"/>
    <x v="19"/>
  </r>
  <r>
    <n v="448"/>
    <x v="443"/>
    <s v="Object-based demand-driven strategy"/>
    <n v="89900"/>
    <n v="45384"/>
    <x v="0"/>
    <x v="0"/>
    <n v="605"/>
    <x v="1"/>
    <s v="USD"/>
    <x v="425"/>
    <x v="426"/>
    <n v="285.61983471074382"/>
    <b v="0"/>
    <b v="1"/>
    <s v="games/video games"/>
    <x v="6"/>
    <x v="11"/>
  </r>
  <r>
    <n v="449"/>
    <x v="444"/>
    <s v="Public-key coherent ability"/>
    <n v="900"/>
    <n v="8703"/>
    <x v="1"/>
    <x v="255"/>
    <n v="86"/>
    <x v="3"/>
    <s v="DKK"/>
    <x v="426"/>
    <x v="427"/>
    <n v="17037.20930232558"/>
    <b v="0"/>
    <b v="0"/>
    <s v="games/video games"/>
    <x v="6"/>
    <x v="11"/>
  </r>
  <r>
    <n v="450"/>
    <x v="445"/>
    <s v="Up-sized composite success"/>
    <n v="100"/>
    <n v="4"/>
    <x v="0"/>
    <x v="0"/>
    <n v="1"/>
    <x v="0"/>
    <s v="CAD"/>
    <x v="427"/>
    <x v="428"/>
    <n v="1990800"/>
    <b v="0"/>
    <b v="0"/>
    <s v="film &amp; video/animation"/>
    <x v="4"/>
    <x v="10"/>
  </r>
  <r>
    <n v="451"/>
    <x v="446"/>
    <s v="Innovative exuding matrix"/>
    <n v="148400"/>
    <n v="182302"/>
    <x v="1"/>
    <x v="256"/>
    <n v="6286"/>
    <x v="1"/>
    <s v="USD"/>
    <x v="428"/>
    <x v="429"/>
    <n v="426.08972319440028"/>
    <b v="0"/>
    <b v="0"/>
    <s v="music/rock"/>
    <x v="1"/>
    <x v="1"/>
  </r>
  <r>
    <n v="452"/>
    <x v="447"/>
    <s v="Realigned impactful artificial intelligence"/>
    <n v="4800"/>
    <n v="3045"/>
    <x v="0"/>
    <x v="0"/>
    <n v="31"/>
    <x v="1"/>
    <s v="USD"/>
    <x v="429"/>
    <x v="430"/>
    <n v="2787.0967741935483"/>
    <b v="0"/>
    <b v="0"/>
    <s v="film &amp; video/drama"/>
    <x v="4"/>
    <x v="6"/>
  </r>
  <r>
    <n v="453"/>
    <x v="448"/>
    <s v="Multi-layered multi-tasking secured line"/>
    <n v="182400"/>
    <n v="102749"/>
    <x v="0"/>
    <x v="0"/>
    <n v="1181"/>
    <x v="1"/>
    <s v="USD"/>
    <x v="411"/>
    <x v="431"/>
    <n v="2999.4919559695172"/>
    <b v="0"/>
    <b v="0"/>
    <s v="film &amp; video/science fiction"/>
    <x v="4"/>
    <x v="22"/>
  </r>
  <r>
    <n v="454"/>
    <x v="449"/>
    <s v="Upgradable upward-trending portal"/>
    <n v="4000"/>
    <n v="1763"/>
    <x v="0"/>
    <x v="0"/>
    <n v="39"/>
    <x v="1"/>
    <s v="USD"/>
    <x v="430"/>
    <x v="432"/>
    <n v="79846.153846153844"/>
    <b v="0"/>
    <b v="1"/>
    <s v="film &amp; video/drama"/>
    <x v="4"/>
    <x v="6"/>
  </r>
  <r>
    <n v="455"/>
    <x v="450"/>
    <s v="Profit-focused global product"/>
    <n v="116500"/>
    <n v="137904"/>
    <x v="1"/>
    <x v="257"/>
    <n v="3727"/>
    <x v="1"/>
    <s v="USD"/>
    <x v="431"/>
    <x v="433"/>
    <n v="533.19023343171455"/>
    <b v="0"/>
    <b v="0"/>
    <s v="theater/plays"/>
    <x v="3"/>
    <x v="3"/>
  </r>
  <r>
    <n v="456"/>
    <x v="451"/>
    <s v="Operative well-modulated data-warehouse"/>
    <n v="146400"/>
    <n v="152438"/>
    <x v="1"/>
    <x v="258"/>
    <n v="1605"/>
    <x v="1"/>
    <s v="USD"/>
    <x v="432"/>
    <x v="434"/>
    <n v="0"/>
    <b v="0"/>
    <b v="1"/>
    <s v="music/indie rock"/>
    <x v="1"/>
    <x v="7"/>
  </r>
  <r>
    <n v="457"/>
    <x v="452"/>
    <s v="Cloned asymmetric functionalities"/>
    <n v="5000"/>
    <n v="1332"/>
    <x v="0"/>
    <x v="0"/>
    <n v="46"/>
    <x v="1"/>
    <s v="USD"/>
    <x v="433"/>
    <x v="435"/>
    <n v="3756.521739130435"/>
    <b v="0"/>
    <b v="0"/>
    <s v="theater/plays"/>
    <x v="3"/>
    <x v="3"/>
  </r>
  <r>
    <n v="458"/>
    <x v="453"/>
    <s v="Pre-emptive neutral portal"/>
    <n v="33800"/>
    <n v="118706"/>
    <x v="1"/>
    <x v="259"/>
    <n v="2120"/>
    <x v="1"/>
    <s v="USD"/>
    <x v="434"/>
    <x v="436"/>
    <n v="1793.2075471698113"/>
    <b v="0"/>
    <b v="0"/>
    <s v="theater/plays"/>
    <x v="3"/>
    <x v="3"/>
  </r>
  <r>
    <n v="459"/>
    <x v="454"/>
    <s v="Switchable demand-driven help-desk"/>
    <n v="6300"/>
    <n v="5674"/>
    <x v="0"/>
    <x v="0"/>
    <n v="105"/>
    <x v="1"/>
    <s v="USD"/>
    <x v="435"/>
    <x v="437"/>
    <n v="20571.428571428572"/>
    <b v="0"/>
    <b v="0"/>
    <s v="film &amp; video/documentary"/>
    <x v="4"/>
    <x v="4"/>
  </r>
  <r>
    <n v="460"/>
    <x v="455"/>
    <s v="Business-focused static ability"/>
    <n v="2400"/>
    <n v="4119"/>
    <x v="1"/>
    <x v="260"/>
    <n v="50"/>
    <x v="1"/>
    <s v="USD"/>
    <x v="8"/>
    <x v="438"/>
    <n v="5184"/>
    <b v="0"/>
    <b v="0"/>
    <s v="theater/plays"/>
    <x v="3"/>
    <x v="3"/>
  </r>
  <r>
    <n v="461"/>
    <x v="456"/>
    <s v="Networked secondary structure"/>
    <n v="98800"/>
    <n v="139354"/>
    <x v="1"/>
    <x v="261"/>
    <n v="2080"/>
    <x v="1"/>
    <s v="USD"/>
    <x v="436"/>
    <x v="439"/>
    <n v="830.76923076923072"/>
    <b v="0"/>
    <b v="0"/>
    <s v="film &amp; video/drama"/>
    <x v="4"/>
    <x v="6"/>
  </r>
  <r>
    <n v="462"/>
    <x v="457"/>
    <s v="Total multimedia website"/>
    <n v="188800"/>
    <n v="57734"/>
    <x v="0"/>
    <x v="0"/>
    <n v="535"/>
    <x v="1"/>
    <s v="USD"/>
    <x v="385"/>
    <x v="440"/>
    <n v="6136.8224299065423"/>
    <b v="0"/>
    <b v="0"/>
    <s v="games/mobile games"/>
    <x v="6"/>
    <x v="20"/>
  </r>
  <r>
    <n v="463"/>
    <x v="458"/>
    <s v="Cross-platform upward-trending parallelism"/>
    <n v="134300"/>
    <n v="145265"/>
    <x v="1"/>
    <x v="262"/>
    <n v="2105"/>
    <x v="1"/>
    <s v="USD"/>
    <x v="437"/>
    <x v="441"/>
    <n v="164.18052256532067"/>
    <b v="0"/>
    <b v="0"/>
    <s v="film &amp; video/animation"/>
    <x v="4"/>
    <x v="10"/>
  </r>
  <r>
    <n v="464"/>
    <x v="459"/>
    <s v="Pre-emptive mission-critical hardware"/>
    <n v="71200"/>
    <n v="95020"/>
    <x v="1"/>
    <x v="263"/>
    <n v="2436"/>
    <x v="1"/>
    <s v="USD"/>
    <x v="438"/>
    <x v="442"/>
    <n v="496.55172413793105"/>
    <b v="0"/>
    <b v="0"/>
    <s v="theater/plays"/>
    <x v="3"/>
    <x v="3"/>
  </r>
  <r>
    <n v="465"/>
    <x v="460"/>
    <s v="Up-sized responsive protocol"/>
    <n v="4700"/>
    <n v="8829"/>
    <x v="1"/>
    <x v="264"/>
    <n v="80"/>
    <x v="1"/>
    <s v="USD"/>
    <x v="439"/>
    <x v="443"/>
    <n v="9720"/>
    <b v="0"/>
    <b v="0"/>
    <s v="publishing/translations"/>
    <x v="5"/>
    <x v="18"/>
  </r>
  <r>
    <n v="466"/>
    <x v="461"/>
    <s v="Pre-emptive transitional frame"/>
    <n v="1200"/>
    <n v="3984"/>
    <x v="1"/>
    <x v="265"/>
    <n v="42"/>
    <x v="1"/>
    <s v="USD"/>
    <x v="440"/>
    <x v="444"/>
    <n v="47314.285714285717"/>
    <b v="0"/>
    <b v="1"/>
    <s v="technology/wearables"/>
    <x v="2"/>
    <x v="8"/>
  </r>
  <r>
    <n v="467"/>
    <x v="462"/>
    <s v="Profit-focused content-based application"/>
    <n v="1400"/>
    <n v="8053"/>
    <x v="1"/>
    <x v="266"/>
    <n v="139"/>
    <x v="0"/>
    <s v="CAD"/>
    <x v="441"/>
    <x v="445"/>
    <n v="4351.0791366906478"/>
    <b v="0"/>
    <b v="1"/>
    <s v="technology/web"/>
    <x v="2"/>
    <x v="2"/>
  </r>
  <r>
    <n v="468"/>
    <x v="463"/>
    <s v="Streamlined neutral analyzer"/>
    <n v="4000"/>
    <n v="1620"/>
    <x v="0"/>
    <x v="0"/>
    <n v="16"/>
    <x v="1"/>
    <s v="USD"/>
    <x v="442"/>
    <x v="368"/>
    <n v="86400"/>
    <b v="0"/>
    <b v="0"/>
    <s v="theater/plays"/>
    <x v="3"/>
    <x v="3"/>
  </r>
  <r>
    <n v="469"/>
    <x v="464"/>
    <s v="Assimilated neutral utilization"/>
    <n v="5600"/>
    <n v="10328"/>
    <x v="1"/>
    <x v="267"/>
    <n v="159"/>
    <x v="1"/>
    <s v="USD"/>
    <x v="443"/>
    <x v="446"/>
    <n v="1086.7924528301887"/>
    <b v="0"/>
    <b v="0"/>
    <s v="film &amp; video/drama"/>
    <x v="4"/>
    <x v="6"/>
  </r>
  <r>
    <n v="470"/>
    <x v="465"/>
    <s v="Extended dedicated archive"/>
    <n v="3600"/>
    <n v="10289"/>
    <x v="1"/>
    <x v="268"/>
    <n v="381"/>
    <x v="1"/>
    <s v="USD"/>
    <x v="315"/>
    <x v="447"/>
    <n v="1587.4015748031495"/>
    <b v="0"/>
    <b v="0"/>
    <s v="technology/wearables"/>
    <x v="2"/>
    <x v="8"/>
  </r>
  <r>
    <n v="471"/>
    <x v="197"/>
    <s v="Configurable static help-desk"/>
    <n v="3100"/>
    <n v="9889"/>
    <x v="1"/>
    <x v="269"/>
    <n v="194"/>
    <x v="4"/>
    <s v="GBP"/>
    <x v="444"/>
    <x v="448"/>
    <n v="0"/>
    <b v="0"/>
    <b v="1"/>
    <s v="food/food trucks"/>
    <x v="0"/>
    <x v="0"/>
  </r>
  <r>
    <n v="472"/>
    <x v="466"/>
    <s v="Self-enabling clear-thinking framework"/>
    <n v="153800"/>
    <n v="60342"/>
    <x v="0"/>
    <x v="0"/>
    <n v="575"/>
    <x v="1"/>
    <s v="USD"/>
    <x v="445"/>
    <x v="178"/>
    <n v="8114.086956521739"/>
    <b v="0"/>
    <b v="0"/>
    <s v="music/rock"/>
    <x v="1"/>
    <x v="1"/>
  </r>
  <r>
    <n v="473"/>
    <x v="467"/>
    <s v="Assimilated fault-tolerant capacity"/>
    <n v="5000"/>
    <n v="8907"/>
    <x v="1"/>
    <x v="270"/>
    <n v="106"/>
    <x v="1"/>
    <s v="USD"/>
    <x v="446"/>
    <x v="449"/>
    <n v="815.09433962264154"/>
    <b v="0"/>
    <b v="0"/>
    <s v="music/electric music"/>
    <x v="1"/>
    <x v="5"/>
  </r>
  <r>
    <n v="474"/>
    <x v="468"/>
    <s v="Enhanced neutral ability"/>
    <n v="4000"/>
    <n v="14606"/>
    <x v="1"/>
    <x v="271"/>
    <n v="142"/>
    <x v="1"/>
    <s v="USD"/>
    <x v="447"/>
    <x v="450"/>
    <n v="608.45070422535207"/>
    <b v="0"/>
    <b v="0"/>
    <s v="film &amp; video/television"/>
    <x v="4"/>
    <x v="19"/>
  </r>
  <r>
    <n v="475"/>
    <x v="469"/>
    <s v="Function-based attitude-oriented groupware"/>
    <n v="7400"/>
    <n v="8432"/>
    <x v="1"/>
    <x v="272"/>
    <n v="211"/>
    <x v="1"/>
    <s v="USD"/>
    <x v="448"/>
    <x v="451"/>
    <n v="1637.914691943128"/>
    <b v="0"/>
    <b v="1"/>
    <s v="publishing/translations"/>
    <x v="5"/>
    <x v="18"/>
  </r>
  <r>
    <n v="476"/>
    <x v="470"/>
    <s v="Optional solution-oriented instruction set"/>
    <n v="191500"/>
    <n v="57122"/>
    <x v="0"/>
    <x v="0"/>
    <n v="1120"/>
    <x v="1"/>
    <s v="USD"/>
    <x v="342"/>
    <x v="452"/>
    <n v="462.85714285714283"/>
    <b v="0"/>
    <b v="0"/>
    <s v="publishing/fiction"/>
    <x v="5"/>
    <x v="13"/>
  </r>
  <r>
    <n v="477"/>
    <x v="471"/>
    <s v="Organic object-oriented core"/>
    <n v="8500"/>
    <n v="4613"/>
    <x v="0"/>
    <x v="0"/>
    <n v="113"/>
    <x v="1"/>
    <s v="USD"/>
    <x v="449"/>
    <x v="453"/>
    <n v="20644.24778761062"/>
    <b v="0"/>
    <b v="0"/>
    <s v="film &amp; video/science fiction"/>
    <x v="4"/>
    <x v="22"/>
  </r>
  <r>
    <n v="478"/>
    <x v="472"/>
    <s v="Balanced impactful circuit"/>
    <n v="68800"/>
    <n v="162603"/>
    <x v="1"/>
    <x v="273"/>
    <n v="2756"/>
    <x v="1"/>
    <s v="USD"/>
    <x v="450"/>
    <x v="454"/>
    <n v="376.19738751814225"/>
    <b v="0"/>
    <b v="0"/>
    <s v="technology/wearables"/>
    <x v="2"/>
    <x v="8"/>
  </r>
  <r>
    <n v="479"/>
    <x v="473"/>
    <s v="Future-proofed heuristic encryption"/>
    <n v="2400"/>
    <n v="12310"/>
    <x v="1"/>
    <x v="274"/>
    <n v="173"/>
    <x v="4"/>
    <s v="GBP"/>
    <x v="451"/>
    <x v="455"/>
    <n v="998.84393063583821"/>
    <b v="0"/>
    <b v="0"/>
    <s v="food/food trucks"/>
    <x v="0"/>
    <x v="0"/>
  </r>
  <r>
    <n v="480"/>
    <x v="474"/>
    <s v="Balanced bifurcated leverage"/>
    <n v="8600"/>
    <n v="8656"/>
    <x v="1"/>
    <x v="275"/>
    <n v="87"/>
    <x v="1"/>
    <s v="USD"/>
    <x v="452"/>
    <x v="456"/>
    <n v="8896.5517241379312"/>
    <b v="0"/>
    <b v="1"/>
    <s v="photography/photography books"/>
    <x v="7"/>
    <x v="14"/>
  </r>
  <r>
    <n v="481"/>
    <x v="475"/>
    <s v="Sharable discrete budgetary management"/>
    <n v="196600"/>
    <n v="159931"/>
    <x v="0"/>
    <x v="0"/>
    <n v="1538"/>
    <x v="1"/>
    <s v="USD"/>
    <x v="453"/>
    <x v="457"/>
    <n v="2361.7685305591676"/>
    <b v="0"/>
    <b v="1"/>
    <s v="theater/plays"/>
    <x v="3"/>
    <x v="3"/>
  </r>
  <r>
    <n v="482"/>
    <x v="476"/>
    <s v="Focused solution-oriented instruction set"/>
    <n v="4200"/>
    <n v="689"/>
    <x v="0"/>
    <x v="0"/>
    <n v="9"/>
    <x v="1"/>
    <s v="USD"/>
    <x v="454"/>
    <x v="458"/>
    <n v="105600"/>
    <b v="0"/>
    <b v="1"/>
    <s v="publishing/fiction"/>
    <x v="5"/>
    <x v="13"/>
  </r>
  <r>
    <n v="483"/>
    <x v="477"/>
    <s v="Down-sized actuating infrastructure"/>
    <n v="91400"/>
    <n v="48236"/>
    <x v="0"/>
    <x v="0"/>
    <n v="554"/>
    <x v="1"/>
    <s v="USD"/>
    <x v="455"/>
    <x v="459"/>
    <n v="1091.6967509025271"/>
    <b v="0"/>
    <b v="0"/>
    <s v="theater/plays"/>
    <x v="3"/>
    <x v="3"/>
  </r>
  <r>
    <n v="484"/>
    <x v="478"/>
    <s v="Synergistic cohesive adapter"/>
    <n v="29600"/>
    <n v="77021"/>
    <x v="1"/>
    <x v="276"/>
    <n v="1572"/>
    <x v="4"/>
    <s v="GBP"/>
    <x v="456"/>
    <x v="460"/>
    <n v="2693.1297709923665"/>
    <b v="0"/>
    <b v="1"/>
    <s v="food/food trucks"/>
    <x v="0"/>
    <x v="0"/>
  </r>
  <r>
    <n v="485"/>
    <x v="479"/>
    <s v="Quality-focused mission-critical structure"/>
    <n v="90600"/>
    <n v="27844"/>
    <x v="0"/>
    <x v="0"/>
    <n v="648"/>
    <x v="4"/>
    <s v="GBP"/>
    <x v="457"/>
    <x v="461"/>
    <n v="5466.666666666667"/>
    <b v="0"/>
    <b v="0"/>
    <s v="theater/plays"/>
    <x v="3"/>
    <x v="3"/>
  </r>
  <r>
    <n v="486"/>
    <x v="480"/>
    <s v="Compatible exuding Graphical User Interface"/>
    <n v="5200"/>
    <n v="702"/>
    <x v="0"/>
    <x v="0"/>
    <n v="21"/>
    <x v="4"/>
    <s v="GBP"/>
    <x v="458"/>
    <x v="462"/>
    <n v="61542.857142857145"/>
    <b v="0"/>
    <b v="1"/>
    <s v="publishing/translations"/>
    <x v="5"/>
    <x v="18"/>
  </r>
  <r>
    <n v="487"/>
    <x v="481"/>
    <s v="Monitored 24/7 time-frame"/>
    <n v="110300"/>
    <n v="197024"/>
    <x v="1"/>
    <x v="277"/>
    <n v="2346"/>
    <x v="1"/>
    <s v="USD"/>
    <x v="459"/>
    <x v="463"/>
    <n v="1215.3452685421994"/>
    <b v="0"/>
    <b v="0"/>
    <s v="theater/plays"/>
    <x v="3"/>
    <x v="3"/>
  </r>
  <r>
    <n v="488"/>
    <x v="482"/>
    <s v="Virtual secondary open architecture"/>
    <n v="5300"/>
    <n v="11663"/>
    <x v="1"/>
    <x v="278"/>
    <n v="115"/>
    <x v="1"/>
    <s v="USD"/>
    <x v="460"/>
    <x v="464"/>
    <n v="12772.173913043478"/>
    <b v="0"/>
    <b v="0"/>
    <s v="theater/plays"/>
    <x v="3"/>
    <x v="3"/>
  </r>
  <r>
    <n v="489"/>
    <x v="483"/>
    <s v="Down-sized mobile time-frame"/>
    <n v="9200"/>
    <n v="9339"/>
    <x v="1"/>
    <x v="279"/>
    <n v="85"/>
    <x v="6"/>
    <s v="EUR"/>
    <x v="461"/>
    <x v="465"/>
    <n v="5082.3529411764703"/>
    <b v="0"/>
    <b v="0"/>
    <s v="technology/wearables"/>
    <x v="2"/>
    <x v="8"/>
  </r>
  <r>
    <n v="490"/>
    <x v="484"/>
    <s v="Innovative disintermediate encryption"/>
    <n v="2400"/>
    <n v="4596"/>
    <x v="1"/>
    <x v="280"/>
    <n v="144"/>
    <x v="1"/>
    <s v="USD"/>
    <x v="462"/>
    <x v="466"/>
    <n v="4200"/>
    <b v="0"/>
    <b v="0"/>
    <s v="journalism/audio"/>
    <x v="8"/>
    <x v="23"/>
  </r>
  <r>
    <n v="491"/>
    <x v="485"/>
    <s v="Universal contextually-based knowledgebase"/>
    <n v="56800"/>
    <n v="173437"/>
    <x v="1"/>
    <x v="281"/>
    <n v="2443"/>
    <x v="1"/>
    <s v="USD"/>
    <x v="463"/>
    <x v="467"/>
    <n v="919.52517396643475"/>
    <b v="0"/>
    <b v="1"/>
    <s v="food/food trucks"/>
    <x v="0"/>
    <x v="0"/>
  </r>
  <r>
    <n v="492"/>
    <x v="486"/>
    <s v="Persevering interactive matrix"/>
    <n v="191000"/>
    <n v="45831"/>
    <x v="3"/>
    <x v="0"/>
    <n v="595"/>
    <x v="1"/>
    <s v="USD"/>
    <x v="464"/>
    <x v="468"/>
    <n v="5082.3529411764703"/>
    <b v="1"/>
    <b v="1"/>
    <s v="film &amp; video/shorts"/>
    <x v="4"/>
    <x v="12"/>
  </r>
  <r>
    <n v="493"/>
    <x v="487"/>
    <s v="Seamless background framework"/>
    <n v="900"/>
    <n v="6514"/>
    <x v="1"/>
    <x v="282"/>
    <n v="64"/>
    <x v="1"/>
    <s v="USD"/>
    <x v="465"/>
    <x v="469"/>
    <n v="17550"/>
    <b v="0"/>
    <b v="0"/>
    <s v="photography/photography books"/>
    <x v="7"/>
    <x v="14"/>
  </r>
  <r>
    <n v="494"/>
    <x v="488"/>
    <s v="Balanced upward-trending productivity"/>
    <n v="2500"/>
    <n v="13684"/>
    <x v="1"/>
    <x v="283"/>
    <n v="268"/>
    <x v="1"/>
    <s v="USD"/>
    <x v="466"/>
    <x v="470"/>
    <n v="322.38805970149252"/>
    <b v="0"/>
    <b v="0"/>
    <s v="technology/wearables"/>
    <x v="2"/>
    <x v="8"/>
  </r>
  <r>
    <n v="495"/>
    <x v="489"/>
    <s v="Centralized clear-thinking solution"/>
    <n v="3200"/>
    <n v="13264"/>
    <x v="1"/>
    <x v="284"/>
    <n v="195"/>
    <x v="3"/>
    <s v="DKK"/>
    <x v="467"/>
    <x v="471"/>
    <n v="1772.3076923076924"/>
    <b v="0"/>
    <b v="0"/>
    <s v="theater/plays"/>
    <x v="3"/>
    <x v="3"/>
  </r>
  <r>
    <n v="496"/>
    <x v="490"/>
    <s v="Optimized bi-directional extranet"/>
    <n v="183800"/>
    <n v="1667"/>
    <x v="0"/>
    <x v="0"/>
    <n v="54"/>
    <x v="1"/>
    <s v="USD"/>
    <x v="468"/>
    <x v="472"/>
    <n v="27200"/>
    <b v="0"/>
    <b v="0"/>
    <s v="film &amp; video/animation"/>
    <x v="4"/>
    <x v="10"/>
  </r>
  <r>
    <n v="497"/>
    <x v="491"/>
    <s v="Intuitive actuating benchmark"/>
    <n v="9800"/>
    <n v="3349"/>
    <x v="0"/>
    <x v="0"/>
    <n v="120"/>
    <x v="1"/>
    <s v="USD"/>
    <x v="469"/>
    <x v="473"/>
    <n v="0"/>
    <b v="0"/>
    <b v="1"/>
    <s v="technology/wearables"/>
    <x v="2"/>
    <x v="8"/>
  </r>
  <r>
    <n v="498"/>
    <x v="492"/>
    <s v="Devolved background project"/>
    <n v="193400"/>
    <n v="46317"/>
    <x v="0"/>
    <x v="0"/>
    <n v="579"/>
    <x v="3"/>
    <s v="DKK"/>
    <x v="470"/>
    <x v="474"/>
    <n v="298.44559585492226"/>
    <b v="0"/>
    <b v="0"/>
    <s v="technology/web"/>
    <x v="2"/>
    <x v="2"/>
  </r>
  <r>
    <n v="499"/>
    <x v="493"/>
    <s v="Reverse-engineered executive emulation"/>
    <n v="163800"/>
    <n v="78743"/>
    <x v="0"/>
    <x v="0"/>
    <n v="2072"/>
    <x v="1"/>
    <s v="USD"/>
    <x v="471"/>
    <x v="475"/>
    <n v="208.49420849420849"/>
    <b v="0"/>
    <b v="1"/>
    <s v="film &amp; video/documentary"/>
    <x v="4"/>
    <x v="4"/>
  </r>
  <r>
    <n v="500"/>
    <x v="494"/>
    <s v="Team-oriented clear-thinking matrix"/>
    <n v="100"/>
    <n v="0"/>
    <x v="0"/>
    <x v="0"/>
    <n v="0"/>
    <x v="1"/>
    <s v="USD"/>
    <x v="472"/>
    <x v="380"/>
    <n v="0"/>
    <b v="0"/>
    <b v="1"/>
    <s v="theater/plays"/>
    <x v="3"/>
    <x v="3"/>
  </r>
  <r>
    <n v="501"/>
    <x v="495"/>
    <s v="Focused coherent methodology"/>
    <n v="153600"/>
    <n v="107743"/>
    <x v="0"/>
    <x v="0"/>
    <n v="1796"/>
    <x v="1"/>
    <s v="USD"/>
    <x v="473"/>
    <x v="353"/>
    <n v="96.213808463251667"/>
    <b v="0"/>
    <b v="0"/>
    <s v="film &amp; video/documentary"/>
    <x v="4"/>
    <x v="4"/>
  </r>
  <r>
    <n v="502"/>
    <x v="212"/>
    <s v="Reduced context-sensitive complexity"/>
    <n v="1300"/>
    <n v="6889"/>
    <x v="1"/>
    <x v="285"/>
    <n v="186"/>
    <x v="2"/>
    <s v="AUD"/>
    <x v="474"/>
    <x v="476"/>
    <n v="13470.967741935483"/>
    <b v="0"/>
    <b v="1"/>
    <s v="games/video games"/>
    <x v="6"/>
    <x v="11"/>
  </r>
  <r>
    <n v="503"/>
    <x v="496"/>
    <s v="Decentralized 4thgeneration time-frame"/>
    <n v="25500"/>
    <n v="45983"/>
    <x v="1"/>
    <x v="286"/>
    <n v="460"/>
    <x v="1"/>
    <s v="USD"/>
    <x v="72"/>
    <x v="477"/>
    <n v="3756.521739130435"/>
    <b v="0"/>
    <b v="0"/>
    <s v="film &amp; video/drama"/>
    <x v="4"/>
    <x v="6"/>
  </r>
  <r>
    <n v="504"/>
    <x v="497"/>
    <s v="De-engineered cohesive moderator"/>
    <n v="7500"/>
    <n v="6924"/>
    <x v="0"/>
    <x v="0"/>
    <n v="62"/>
    <x v="6"/>
    <s v="EUR"/>
    <x v="443"/>
    <x v="478"/>
    <n v="1393.5483870967741"/>
    <b v="0"/>
    <b v="0"/>
    <s v="music/rock"/>
    <x v="1"/>
    <x v="1"/>
  </r>
  <r>
    <n v="505"/>
    <x v="498"/>
    <s v="Ameliorated explicit parallelism"/>
    <n v="89900"/>
    <n v="12497"/>
    <x v="0"/>
    <x v="0"/>
    <n v="347"/>
    <x v="1"/>
    <s v="USD"/>
    <x v="475"/>
    <x v="479"/>
    <n v="10447.262247838617"/>
    <b v="0"/>
    <b v="1"/>
    <s v="publishing/radio &amp; podcasts"/>
    <x v="5"/>
    <x v="15"/>
  </r>
  <r>
    <n v="506"/>
    <x v="499"/>
    <s v="Customizable background monitoring"/>
    <n v="18000"/>
    <n v="166874"/>
    <x v="1"/>
    <x v="287"/>
    <n v="2528"/>
    <x v="1"/>
    <s v="USD"/>
    <x v="81"/>
    <x v="480"/>
    <n v="581.01265822784808"/>
    <b v="0"/>
    <b v="1"/>
    <s v="theater/plays"/>
    <x v="3"/>
    <x v="3"/>
  </r>
  <r>
    <n v="507"/>
    <x v="500"/>
    <s v="Compatible well-modulated budgetary management"/>
    <n v="2100"/>
    <n v="837"/>
    <x v="0"/>
    <x v="0"/>
    <n v="19"/>
    <x v="1"/>
    <s v="USD"/>
    <x v="476"/>
    <x v="481"/>
    <n v="222821.05263157896"/>
    <b v="0"/>
    <b v="1"/>
    <s v="technology/web"/>
    <x v="2"/>
    <x v="2"/>
  </r>
  <r>
    <n v="508"/>
    <x v="501"/>
    <s v="Up-sized radical pricing structure"/>
    <n v="172700"/>
    <n v="193820"/>
    <x v="1"/>
    <x v="288"/>
    <n v="3657"/>
    <x v="1"/>
    <s v="USD"/>
    <x v="192"/>
    <x v="482"/>
    <n v="496.14438063986876"/>
    <b v="0"/>
    <b v="0"/>
    <s v="theater/plays"/>
    <x v="3"/>
    <x v="3"/>
  </r>
  <r>
    <n v="509"/>
    <x v="173"/>
    <s v="Robust zero-defect project"/>
    <n v="168500"/>
    <n v="119510"/>
    <x v="0"/>
    <x v="0"/>
    <n v="1258"/>
    <x v="1"/>
    <s v="USD"/>
    <x v="477"/>
    <x v="483"/>
    <n v="686.80445151033382"/>
    <b v="0"/>
    <b v="0"/>
    <s v="theater/plays"/>
    <x v="3"/>
    <x v="3"/>
  </r>
  <r>
    <n v="510"/>
    <x v="502"/>
    <s v="Re-engineered mobile task-force"/>
    <n v="7800"/>
    <n v="9289"/>
    <x v="1"/>
    <x v="289"/>
    <n v="131"/>
    <x v="2"/>
    <s v="AUD"/>
    <x v="478"/>
    <x v="484"/>
    <n v="15829.007633587786"/>
    <b v="0"/>
    <b v="0"/>
    <s v="film &amp; video/drama"/>
    <x v="4"/>
    <x v="6"/>
  </r>
  <r>
    <n v="511"/>
    <x v="503"/>
    <s v="User-centric intangible neural-net"/>
    <n v="147800"/>
    <n v="35498"/>
    <x v="0"/>
    <x v="0"/>
    <n v="362"/>
    <x v="1"/>
    <s v="USD"/>
    <x v="479"/>
    <x v="265"/>
    <n v="2386.7403314917128"/>
    <b v="0"/>
    <b v="0"/>
    <s v="theater/plays"/>
    <x v="3"/>
    <x v="3"/>
  </r>
  <r>
    <n v="512"/>
    <x v="504"/>
    <s v="Organized explicit core"/>
    <n v="9100"/>
    <n v="12678"/>
    <x v="1"/>
    <x v="290"/>
    <n v="239"/>
    <x v="1"/>
    <s v="USD"/>
    <x v="480"/>
    <x v="485"/>
    <n v="361.50627615062763"/>
    <b v="0"/>
    <b v="1"/>
    <s v="games/video games"/>
    <x v="6"/>
    <x v="11"/>
  </r>
  <r>
    <n v="513"/>
    <x v="505"/>
    <s v="Synchronized 6thgeneration adapter"/>
    <n v="8300"/>
    <n v="3260"/>
    <x v="3"/>
    <x v="0"/>
    <n v="35"/>
    <x v="1"/>
    <s v="USD"/>
    <x v="180"/>
    <x v="486"/>
    <n v="4937.1428571428569"/>
    <b v="0"/>
    <b v="0"/>
    <s v="film &amp; video/television"/>
    <x v="4"/>
    <x v="19"/>
  </r>
  <r>
    <n v="514"/>
    <x v="506"/>
    <s v="Centralized motivating capacity"/>
    <n v="138700"/>
    <n v="31123"/>
    <x v="3"/>
    <x v="0"/>
    <n v="528"/>
    <x v="5"/>
    <s v="CHF"/>
    <x v="481"/>
    <x v="412"/>
    <n v="818.18181818181813"/>
    <b v="0"/>
    <b v="1"/>
    <s v="music/rock"/>
    <x v="1"/>
    <x v="1"/>
  </r>
  <r>
    <n v="515"/>
    <x v="507"/>
    <s v="Phased 24hour flexibility"/>
    <n v="8600"/>
    <n v="4797"/>
    <x v="0"/>
    <x v="0"/>
    <n v="133"/>
    <x v="0"/>
    <s v="CAD"/>
    <x v="482"/>
    <x v="487"/>
    <n v="1299.2481203007519"/>
    <b v="0"/>
    <b v="1"/>
    <s v="theater/plays"/>
    <x v="3"/>
    <x v="3"/>
  </r>
  <r>
    <n v="516"/>
    <x v="508"/>
    <s v="Exclusive 5thgeneration structure"/>
    <n v="125400"/>
    <n v="53324"/>
    <x v="0"/>
    <x v="0"/>
    <n v="846"/>
    <x v="1"/>
    <s v="USD"/>
    <x v="194"/>
    <x v="488"/>
    <n v="3880.8510638297871"/>
    <b v="0"/>
    <b v="0"/>
    <s v="publishing/nonfiction"/>
    <x v="5"/>
    <x v="9"/>
  </r>
  <r>
    <n v="517"/>
    <x v="509"/>
    <s v="Multi-tiered maximized orchestration"/>
    <n v="5900"/>
    <n v="6608"/>
    <x v="1"/>
    <x v="291"/>
    <n v="78"/>
    <x v="1"/>
    <s v="USD"/>
    <x v="483"/>
    <x v="489"/>
    <n v="5538.4615384615381"/>
    <b v="0"/>
    <b v="0"/>
    <s v="food/food trucks"/>
    <x v="0"/>
    <x v="0"/>
  </r>
  <r>
    <n v="518"/>
    <x v="510"/>
    <s v="Open-architected uniform instruction set"/>
    <n v="8800"/>
    <n v="622"/>
    <x v="0"/>
    <x v="0"/>
    <n v="10"/>
    <x v="1"/>
    <s v="USD"/>
    <x v="484"/>
    <x v="442"/>
    <n v="17280"/>
    <b v="0"/>
    <b v="1"/>
    <s v="film &amp; video/animation"/>
    <x v="4"/>
    <x v="10"/>
  </r>
  <r>
    <n v="519"/>
    <x v="511"/>
    <s v="Exclusive asymmetric analyzer"/>
    <n v="177700"/>
    <n v="180802"/>
    <x v="1"/>
    <x v="292"/>
    <n v="1773"/>
    <x v="1"/>
    <s v="USD"/>
    <x v="355"/>
    <x v="437"/>
    <n v="682.23350253807109"/>
    <b v="0"/>
    <b v="1"/>
    <s v="music/rock"/>
    <x v="1"/>
    <x v="1"/>
  </r>
  <r>
    <n v="520"/>
    <x v="512"/>
    <s v="Organic radical collaboration"/>
    <n v="800"/>
    <n v="3406"/>
    <x v="1"/>
    <x v="293"/>
    <n v="32"/>
    <x v="1"/>
    <s v="USD"/>
    <x v="485"/>
    <x v="490"/>
    <n v="8100"/>
    <b v="0"/>
    <b v="0"/>
    <s v="theater/plays"/>
    <x v="3"/>
    <x v="3"/>
  </r>
  <r>
    <n v="521"/>
    <x v="513"/>
    <s v="Function-based multi-state software"/>
    <n v="7600"/>
    <n v="11061"/>
    <x v="1"/>
    <x v="294"/>
    <n v="369"/>
    <x v="1"/>
    <s v="USD"/>
    <x v="486"/>
    <x v="491"/>
    <n v="1404.8780487804879"/>
    <b v="0"/>
    <b v="1"/>
    <s v="film &amp; video/drama"/>
    <x v="4"/>
    <x v="6"/>
  </r>
  <r>
    <n v="522"/>
    <x v="514"/>
    <s v="Innovative static budgetary management"/>
    <n v="50500"/>
    <n v="16389"/>
    <x v="0"/>
    <x v="0"/>
    <n v="191"/>
    <x v="1"/>
    <s v="USD"/>
    <x v="487"/>
    <x v="163"/>
    <n v="5428.2722513089002"/>
    <b v="0"/>
    <b v="0"/>
    <s v="film &amp; video/shorts"/>
    <x v="4"/>
    <x v="12"/>
  </r>
  <r>
    <n v="523"/>
    <x v="515"/>
    <s v="Triple-buffered holistic ability"/>
    <n v="900"/>
    <n v="6303"/>
    <x v="1"/>
    <x v="295"/>
    <n v="89"/>
    <x v="1"/>
    <s v="USD"/>
    <x v="488"/>
    <x v="492"/>
    <n v="4853.9325842696626"/>
    <b v="0"/>
    <b v="0"/>
    <s v="film &amp; video/shorts"/>
    <x v="4"/>
    <x v="12"/>
  </r>
  <r>
    <n v="524"/>
    <x v="516"/>
    <s v="Diverse scalable superstructure"/>
    <n v="96700"/>
    <n v="81136"/>
    <x v="0"/>
    <x v="0"/>
    <n v="1979"/>
    <x v="1"/>
    <s v="USD"/>
    <x v="489"/>
    <x v="493"/>
    <n v="567.55937342091966"/>
    <b v="0"/>
    <b v="0"/>
    <s v="theater/plays"/>
    <x v="3"/>
    <x v="3"/>
  </r>
  <r>
    <n v="525"/>
    <x v="517"/>
    <s v="Balanced leadingedge data-warehouse"/>
    <n v="2100"/>
    <n v="1768"/>
    <x v="0"/>
    <x v="0"/>
    <n v="63"/>
    <x v="1"/>
    <s v="USD"/>
    <x v="490"/>
    <x v="494"/>
    <n v="5485.7142857142853"/>
    <b v="0"/>
    <b v="0"/>
    <s v="technology/wearables"/>
    <x v="2"/>
    <x v="8"/>
  </r>
  <r>
    <n v="526"/>
    <x v="518"/>
    <s v="Digitized bandwidth-monitored open architecture"/>
    <n v="8300"/>
    <n v="12944"/>
    <x v="1"/>
    <x v="296"/>
    <n v="147"/>
    <x v="1"/>
    <s v="USD"/>
    <x v="312"/>
    <x v="495"/>
    <n v="21746.938775510203"/>
    <b v="0"/>
    <b v="1"/>
    <s v="theater/plays"/>
    <x v="3"/>
    <x v="3"/>
  </r>
  <r>
    <n v="527"/>
    <x v="519"/>
    <s v="Enterprise-wide intermediate portal"/>
    <n v="189200"/>
    <n v="188480"/>
    <x v="0"/>
    <x v="0"/>
    <n v="6080"/>
    <x v="0"/>
    <s v="CAD"/>
    <x v="491"/>
    <x v="496"/>
    <n v="511.57894736842104"/>
    <b v="0"/>
    <b v="0"/>
    <s v="film &amp; video/animation"/>
    <x v="4"/>
    <x v="10"/>
  </r>
  <r>
    <n v="528"/>
    <x v="520"/>
    <s v="Focused leadingedge matrix"/>
    <n v="9000"/>
    <n v="7227"/>
    <x v="0"/>
    <x v="0"/>
    <n v="80"/>
    <x v="4"/>
    <s v="GBP"/>
    <x v="492"/>
    <x v="497"/>
    <n v="48600"/>
    <b v="0"/>
    <b v="0"/>
    <s v="music/indie rock"/>
    <x v="1"/>
    <x v="7"/>
  </r>
  <r>
    <n v="529"/>
    <x v="521"/>
    <s v="Seamless logistical encryption"/>
    <n v="5100"/>
    <n v="574"/>
    <x v="0"/>
    <x v="0"/>
    <n v="9"/>
    <x v="1"/>
    <s v="USD"/>
    <x v="493"/>
    <x v="180"/>
    <n v="268800"/>
    <b v="0"/>
    <b v="0"/>
    <s v="games/video games"/>
    <x v="6"/>
    <x v="11"/>
  </r>
  <r>
    <n v="530"/>
    <x v="522"/>
    <s v="Stand-alone human-resource workforce"/>
    <n v="105000"/>
    <n v="96328"/>
    <x v="0"/>
    <x v="0"/>
    <n v="1784"/>
    <x v="1"/>
    <s v="USD"/>
    <x v="494"/>
    <x v="498"/>
    <n v="678.02690582959644"/>
    <b v="0"/>
    <b v="1"/>
    <s v="publishing/fiction"/>
    <x v="5"/>
    <x v="13"/>
  </r>
  <r>
    <n v="531"/>
    <x v="523"/>
    <s v="Automated zero tolerance implementation"/>
    <n v="186700"/>
    <n v="178338"/>
    <x v="2"/>
    <x v="0"/>
    <n v="3640"/>
    <x v="5"/>
    <s v="CHF"/>
    <x v="495"/>
    <x v="499"/>
    <n v="1329.2307692307693"/>
    <b v="0"/>
    <b v="0"/>
    <s v="games/video games"/>
    <x v="6"/>
    <x v="11"/>
  </r>
  <r>
    <n v="532"/>
    <x v="524"/>
    <s v="Pre-emptive grid-enabled contingency"/>
    <n v="1600"/>
    <n v="8046"/>
    <x v="1"/>
    <x v="297"/>
    <n v="126"/>
    <x v="0"/>
    <s v="CAD"/>
    <x v="496"/>
    <x v="500"/>
    <n v="685.71428571428567"/>
    <b v="0"/>
    <b v="0"/>
    <s v="theater/plays"/>
    <x v="3"/>
    <x v="3"/>
  </r>
  <r>
    <n v="533"/>
    <x v="525"/>
    <s v="Multi-lateral didactic encoding"/>
    <n v="115600"/>
    <n v="184086"/>
    <x v="1"/>
    <x v="298"/>
    <n v="2218"/>
    <x v="4"/>
    <s v="GBP"/>
    <x v="497"/>
    <x v="50"/>
    <n v="1402.3444544634806"/>
    <b v="0"/>
    <b v="0"/>
    <s v="music/indie rock"/>
    <x v="1"/>
    <x v="7"/>
  </r>
  <r>
    <n v="534"/>
    <x v="526"/>
    <s v="Self-enabling didactic orchestration"/>
    <n v="89100"/>
    <n v="13385"/>
    <x v="0"/>
    <x v="0"/>
    <n v="243"/>
    <x v="1"/>
    <s v="USD"/>
    <x v="498"/>
    <x v="501"/>
    <n v="355.55555555555554"/>
    <b v="0"/>
    <b v="1"/>
    <s v="film &amp; video/drama"/>
    <x v="4"/>
    <x v="6"/>
  </r>
  <r>
    <n v="535"/>
    <x v="527"/>
    <s v="Profit-focused 24/7 data-warehouse"/>
    <n v="2600"/>
    <n v="12533"/>
    <x v="1"/>
    <x v="299"/>
    <n v="202"/>
    <x v="6"/>
    <s v="EUR"/>
    <x v="499"/>
    <x v="502"/>
    <n v="855.44554455445541"/>
    <b v="0"/>
    <b v="1"/>
    <s v="theater/plays"/>
    <x v="3"/>
    <x v="3"/>
  </r>
  <r>
    <n v="536"/>
    <x v="528"/>
    <s v="Enhanced methodical middleware"/>
    <n v="9800"/>
    <n v="14697"/>
    <x v="1"/>
    <x v="300"/>
    <n v="140"/>
    <x v="6"/>
    <s v="EUR"/>
    <x v="500"/>
    <x v="52"/>
    <n v="16045.714285714286"/>
    <b v="0"/>
    <b v="0"/>
    <s v="publishing/fiction"/>
    <x v="5"/>
    <x v="13"/>
  </r>
  <r>
    <n v="537"/>
    <x v="529"/>
    <s v="Synchronized client-driven projection"/>
    <n v="84400"/>
    <n v="98935"/>
    <x v="1"/>
    <x v="301"/>
    <n v="1052"/>
    <x v="3"/>
    <s v="DKK"/>
    <x v="501"/>
    <x v="503"/>
    <n v="1888.9733840304182"/>
    <b v="1"/>
    <b v="1"/>
    <s v="film &amp; video/documentary"/>
    <x v="4"/>
    <x v="4"/>
  </r>
  <r>
    <n v="538"/>
    <x v="530"/>
    <s v="Networked didactic time-frame"/>
    <n v="151300"/>
    <n v="57034"/>
    <x v="0"/>
    <x v="0"/>
    <n v="1296"/>
    <x v="1"/>
    <s v="USD"/>
    <x v="502"/>
    <x v="504"/>
    <n v="1066.6666666666667"/>
    <b v="0"/>
    <b v="0"/>
    <s v="games/mobile games"/>
    <x v="6"/>
    <x v="20"/>
  </r>
  <r>
    <n v="539"/>
    <x v="531"/>
    <s v="Assimilated exuding toolset"/>
    <n v="9800"/>
    <n v="7120"/>
    <x v="0"/>
    <x v="0"/>
    <n v="77"/>
    <x v="1"/>
    <s v="USD"/>
    <x v="503"/>
    <x v="505"/>
    <n v="6732.4675324675327"/>
    <b v="0"/>
    <b v="1"/>
    <s v="food/food trucks"/>
    <x v="0"/>
    <x v="0"/>
  </r>
  <r>
    <n v="540"/>
    <x v="532"/>
    <s v="Front-line client-server secured line"/>
    <n v="5300"/>
    <n v="14097"/>
    <x v="1"/>
    <x v="302"/>
    <n v="247"/>
    <x v="1"/>
    <s v="USD"/>
    <x v="504"/>
    <x v="506"/>
    <n v="7695.5465587044537"/>
    <b v="0"/>
    <b v="0"/>
    <s v="photography/photography books"/>
    <x v="7"/>
    <x v="14"/>
  </r>
  <r>
    <n v="541"/>
    <x v="533"/>
    <s v="Polarized systemic Internet solution"/>
    <n v="178000"/>
    <n v="43086"/>
    <x v="0"/>
    <x v="0"/>
    <n v="395"/>
    <x v="6"/>
    <s v="EUR"/>
    <x v="505"/>
    <x v="507"/>
    <n v="5687.0886075949365"/>
    <b v="0"/>
    <b v="0"/>
    <s v="games/mobile games"/>
    <x v="6"/>
    <x v="20"/>
  </r>
  <r>
    <n v="542"/>
    <x v="534"/>
    <s v="Profit-focused exuding moderator"/>
    <n v="77000"/>
    <n v="1930"/>
    <x v="0"/>
    <x v="0"/>
    <n v="49"/>
    <x v="4"/>
    <s v="GBP"/>
    <x v="506"/>
    <x v="508"/>
    <n v="52897.959183673469"/>
    <b v="0"/>
    <b v="0"/>
    <s v="music/indie rock"/>
    <x v="1"/>
    <x v="7"/>
  </r>
  <r>
    <n v="543"/>
    <x v="535"/>
    <s v="Cross-group high-level moderator"/>
    <n v="84900"/>
    <n v="13864"/>
    <x v="0"/>
    <x v="0"/>
    <n v="180"/>
    <x v="1"/>
    <s v="USD"/>
    <x v="507"/>
    <x v="509"/>
    <n v="7200"/>
    <b v="0"/>
    <b v="0"/>
    <s v="games/video games"/>
    <x v="6"/>
    <x v="11"/>
  </r>
  <r>
    <n v="544"/>
    <x v="536"/>
    <s v="Public-key 3rdgeneration system engine"/>
    <n v="2800"/>
    <n v="7742"/>
    <x v="1"/>
    <x v="303"/>
    <n v="84"/>
    <x v="1"/>
    <s v="USD"/>
    <x v="508"/>
    <x v="510"/>
    <n v="13371.428571428571"/>
    <b v="0"/>
    <b v="0"/>
    <s v="music/rock"/>
    <x v="1"/>
    <x v="1"/>
  </r>
  <r>
    <n v="545"/>
    <x v="537"/>
    <s v="Organized value-added access"/>
    <n v="184800"/>
    <n v="164109"/>
    <x v="0"/>
    <x v="0"/>
    <n v="2690"/>
    <x v="1"/>
    <s v="USD"/>
    <x v="509"/>
    <x v="511"/>
    <n v="642.37918215613388"/>
    <b v="0"/>
    <b v="0"/>
    <s v="theater/plays"/>
    <x v="3"/>
    <x v="3"/>
  </r>
  <r>
    <n v="546"/>
    <x v="538"/>
    <s v="Cloned global Graphical User Interface"/>
    <n v="4200"/>
    <n v="6870"/>
    <x v="1"/>
    <x v="304"/>
    <n v="88"/>
    <x v="1"/>
    <s v="USD"/>
    <x v="510"/>
    <x v="512"/>
    <n v="2945.4545454545455"/>
    <b v="0"/>
    <b v="1"/>
    <s v="theater/plays"/>
    <x v="3"/>
    <x v="3"/>
  </r>
  <r>
    <n v="547"/>
    <x v="539"/>
    <s v="Focused solution-oriented matrix"/>
    <n v="1300"/>
    <n v="12597"/>
    <x v="1"/>
    <x v="305"/>
    <n v="156"/>
    <x v="1"/>
    <s v="USD"/>
    <x v="511"/>
    <x v="513"/>
    <n v="6646.1538461538457"/>
    <b v="0"/>
    <b v="0"/>
    <s v="film &amp; video/drama"/>
    <x v="4"/>
    <x v="6"/>
  </r>
  <r>
    <n v="548"/>
    <x v="540"/>
    <s v="Monitored discrete toolset"/>
    <n v="66100"/>
    <n v="179074"/>
    <x v="1"/>
    <x v="306"/>
    <n v="2985"/>
    <x v="1"/>
    <s v="USD"/>
    <x v="512"/>
    <x v="514"/>
    <n v="376.2814070351759"/>
    <b v="0"/>
    <b v="0"/>
    <s v="theater/plays"/>
    <x v="3"/>
    <x v="3"/>
  </r>
  <r>
    <n v="549"/>
    <x v="541"/>
    <s v="Business-focused intermediate system engine"/>
    <n v="29500"/>
    <n v="83843"/>
    <x v="1"/>
    <x v="307"/>
    <n v="762"/>
    <x v="1"/>
    <s v="USD"/>
    <x v="513"/>
    <x v="515"/>
    <n v="1020.4724409448819"/>
    <b v="0"/>
    <b v="0"/>
    <s v="technology/wearables"/>
    <x v="2"/>
    <x v="8"/>
  </r>
  <r>
    <n v="550"/>
    <x v="542"/>
    <s v="De-engineered disintermediate encoding"/>
    <n v="100"/>
    <n v="4"/>
    <x v="3"/>
    <x v="0"/>
    <n v="1"/>
    <x v="5"/>
    <s v="CHF"/>
    <x v="514"/>
    <x v="516"/>
    <n v="1810800"/>
    <b v="0"/>
    <b v="0"/>
    <s v="music/indie rock"/>
    <x v="1"/>
    <x v="7"/>
  </r>
  <r>
    <n v="551"/>
    <x v="543"/>
    <s v="Streamlined upward-trending analyzer"/>
    <n v="180100"/>
    <n v="105598"/>
    <x v="0"/>
    <x v="0"/>
    <n v="2779"/>
    <x v="2"/>
    <s v="AUD"/>
    <x v="515"/>
    <x v="517"/>
    <n v="1243.6128103634401"/>
    <b v="0"/>
    <b v="1"/>
    <s v="technology/web"/>
    <x v="2"/>
    <x v="2"/>
  </r>
  <r>
    <n v="552"/>
    <x v="544"/>
    <s v="Distributed human-resource policy"/>
    <n v="9000"/>
    <n v="8866"/>
    <x v="0"/>
    <x v="0"/>
    <n v="92"/>
    <x v="1"/>
    <s v="USD"/>
    <x v="516"/>
    <x v="518"/>
    <n v="1878.2608695652175"/>
    <b v="0"/>
    <b v="0"/>
    <s v="theater/plays"/>
    <x v="3"/>
    <x v="3"/>
  </r>
  <r>
    <n v="553"/>
    <x v="545"/>
    <s v="De-engineered 5thgeneration contingency"/>
    <n v="170600"/>
    <n v="75022"/>
    <x v="0"/>
    <x v="0"/>
    <n v="1028"/>
    <x v="1"/>
    <s v="USD"/>
    <x v="517"/>
    <x v="519"/>
    <n v="84.046692607003891"/>
    <b v="0"/>
    <b v="0"/>
    <s v="music/rock"/>
    <x v="1"/>
    <x v="1"/>
  </r>
  <r>
    <n v="554"/>
    <x v="546"/>
    <s v="Multi-channeled upward-trending application"/>
    <n v="9500"/>
    <n v="14408"/>
    <x v="1"/>
    <x v="308"/>
    <n v="554"/>
    <x v="0"/>
    <s v="CAD"/>
    <x v="518"/>
    <x v="520"/>
    <n v="935.74007220216606"/>
    <b v="0"/>
    <b v="0"/>
    <s v="music/indie rock"/>
    <x v="1"/>
    <x v="7"/>
  </r>
  <r>
    <n v="555"/>
    <x v="547"/>
    <s v="Organic maximized database"/>
    <n v="6300"/>
    <n v="14089"/>
    <x v="1"/>
    <x v="309"/>
    <n v="135"/>
    <x v="3"/>
    <s v="DKK"/>
    <x v="519"/>
    <x v="219"/>
    <n v="19840"/>
    <b v="0"/>
    <b v="0"/>
    <s v="music/rock"/>
    <x v="1"/>
    <x v="1"/>
  </r>
  <r>
    <n v="556"/>
    <x v="195"/>
    <s v="Grass-roots 24/7 attitude"/>
    <n v="5200"/>
    <n v="12467"/>
    <x v="1"/>
    <x v="310"/>
    <n v="122"/>
    <x v="1"/>
    <s v="USD"/>
    <x v="520"/>
    <x v="521"/>
    <n v="4957.377049180328"/>
    <b v="0"/>
    <b v="1"/>
    <s v="publishing/translations"/>
    <x v="5"/>
    <x v="18"/>
  </r>
  <r>
    <n v="557"/>
    <x v="548"/>
    <s v="Team-oriented global strategy"/>
    <n v="6000"/>
    <n v="11960"/>
    <x v="1"/>
    <x v="311"/>
    <n v="221"/>
    <x v="1"/>
    <s v="USD"/>
    <x v="521"/>
    <x v="522"/>
    <n v="1172.8506787330316"/>
    <b v="0"/>
    <b v="1"/>
    <s v="film &amp; video/science fiction"/>
    <x v="4"/>
    <x v="22"/>
  </r>
  <r>
    <n v="558"/>
    <x v="549"/>
    <s v="Enhanced client-driven capacity"/>
    <n v="5800"/>
    <n v="7966"/>
    <x v="1"/>
    <x v="312"/>
    <n v="126"/>
    <x v="1"/>
    <s v="USD"/>
    <x v="522"/>
    <x v="523"/>
    <n v="29457.142857142859"/>
    <b v="0"/>
    <b v="0"/>
    <s v="theater/plays"/>
    <x v="3"/>
    <x v="3"/>
  </r>
  <r>
    <n v="559"/>
    <x v="550"/>
    <s v="Exclusive systematic productivity"/>
    <n v="105300"/>
    <n v="106321"/>
    <x v="1"/>
    <x v="313"/>
    <n v="1022"/>
    <x v="1"/>
    <s v="USD"/>
    <x v="523"/>
    <x v="524"/>
    <n v="591.78082191780823"/>
    <b v="0"/>
    <b v="0"/>
    <s v="theater/plays"/>
    <x v="3"/>
    <x v="3"/>
  </r>
  <r>
    <n v="560"/>
    <x v="551"/>
    <s v="Re-engineered radical policy"/>
    <n v="20000"/>
    <n v="158832"/>
    <x v="1"/>
    <x v="314"/>
    <n v="3177"/>
    <x v="1"/>
    <s v="USD"/>
    <x v="524"/>
    <x v="348"/>
    <n v="1087.8186968838527"/>
    <b v="0"/>
    <b v="0"/>
    <s v="film &amp; video/animation"/>
    <x v="4"/>
    <x v="10"/>
  </r>
  <r>
    <n v="561"/>
    <x v="552"/>
    <s v="Down-sized logistical adapter"/>
    <n v="3000"/>
    <n v="11091"/>
    <x v="1"/>
    <x v="315"/>
    <n v="198"/>
    <x v="5"/>
    <s v="CHF"/>
    <x v="525"/>
    <x v="280"/>
    <n v="872.72727272727275"/>
    <b v="0"/>
    <b v="0"/>
    <s v="theater/plays"/>
    <x v="3"/>
    <x v="3"/>
  </r>
  <r>
    <n v="562"/>
    <x v="553"/>
    <s v="Configurable bandwidth-monitored throughput"/>
    <n v="9900"/>
    <n v="1269"/>
    <x v="0"/>
    <x v="0"/>
    <n v="26"/>
    <x v="5"/>
    <s v="CHF"/>
    <x v="188"/>
    <x v="525"/>
    <n v="6646.1538461538457"/>
    <b v="0"/>
    <b v="0"/>
    <s v="music/rock"/>
    <x v="1"/>
    <x v="1"/>
  </r>
  <r>
    <n v="563"/>
    <x v="554"/>
    <s v="Optional tangible pricing structure"/>
    <n v="3700"/>
    <n v="5107"/>
    <x v="1"/>
    <x v="316"/>
    <n v="85"/>
    <x v="2"/>
    <s v="AUD"/>
    <x v="526"/>
    <x v="526"/>
    <n v="20329.411764705881"/>
    <b v="0"/>
    <b v="0"/>
    <s v="film &amp; video/documentary"/>
    <x v="4"/>
    <x v="4"/>
  </r>
  <r>
    <n v="564"/>
    <x v="555"/>
    <s v="Organic high-level implementation"/>
    <n v="168700"/>
    <n v="141393"/>
    <x v="0"/>
    <x v="0"/>
    <n v="1790"/>
    <x v="1"/>
    <s v="USD"/>
    <x v="527"/>
    <x v="527"/>
    <n v="386.14525139664806"/>
    <b v="0"/>
    <b v="0"/>
    <s v="theater/plays"/>
    <x v="3"/>
    <x v="3"/>
  </r>
  <r>
    <n v="565"/>
    <x v="556"/>
    <s v="Decentralized logistical collaboration"/>
    <n v="94900"/>
    <n v="194166"/>
    <x v="1"/>
    <x v="317"/>
    <n v="3596"/>
    <x v="1"/>
    <s v="USD"/>
    <x v="528"/>
    <x v="528"/>
    <n v="480.53392658509455"/>
    <b v="0"/>
    <b v="0"/>
    <s v="theater/plays"/>
    <x v="3"/>
    <x v="3"/>
  </r>
  <r>
    <n v="566"/>
    <x v="557"/>
    <s v="Advanced content-based installation"/>
    <n v="9300"/>
    <n v="4124"/>
    <x v="0"/>
    <x v="0"/>
    <n v="37"/>
    <x v="1"/>
    <s v="USD"/>
    <x v="522"/>
    <x v="529"/>
    <n v="53610.810810810814"/>
    <b v="0"/>
    <b v="1"/>
    <s v="music/electric music"/>
    <x v="1"/>
    <x v="5"/>
  </r>
  <r>
    <n v="567"/>
    <x v="558"/>
    <s v="Distributed high-level open architecture"/>
    <n v="6800"/>
    <n v="14865"/>
    <x v="1"/>
    <x v="318"/>
    <n v="244"/>
    <x v="1"/>
    <s v="USD"/>
    <x v="529"/>
    <x v="360"/>
    <n v="708.19672131147536"/>
    <b v="0"/>
    <b v="0"/>
    <s v="music/rock"/>
    <x v="1"/>
    <x v="1"/>
  </r>
  <r>
    <n v="568"/>
    <x v="559"/>
    <s v="Synergized zero tolerance help-desk"/>
    <n v="72400"/>
    <n v="134688"/>
    <x v="1"/>
    <x v="319"/>
    <n v="5180"/>
    <x v="1"/>
    <s v="USD"/>
    <x v="530"/>
    <x v="254"/>
    <n v="750.57915057915056"/>
    <b v="0"/>
    <b v="0"/>
    <s v="theater/plays"/>
    <x v="3"/>
    <x v="3"/>
  </r>
  <r>
    <n v="569"/>
    <x v="560"/>
    <s v="Extended multi-tasking definition"/>
    <n v="20100"/>
    <n v="47705"/>
    <x v="1"/>
    <x v="320"/>
    <n v="589"/>
    <x v="6"/>
    <s v="EUR"/>
    <x v="531"/>
    <x v="530"/>
    <n v="1760.2716468590831"/>
    <b v="0"/>
    <b v="0"/>
    <s v="film &amp; video/animation"/>
    <x v="4"/>
    <x v="10"/>
  </r>
  <r>
    <n v="570"/>
    <x v="561"/>
    <s v="Realigned uniform knowledge user"/>
    <n v="31200"/>
    <n v="95364"/>
    <x v="1"/>
    <x v="321"/>
    <n v="2725"/>
    <x v="1"/>
    <s v="USD"/>
    <x v="515"/>
    <x v="531"/>
    <n v="190.23853211009174"/>
    <b v="0"/>
    <b v="1"/>
    <s v="music/rock"/>
    <x v="1"/>
    <x v="1"/>
  </r>
  <r>
    <n v="571"/>
    <x v="562"/>
    <s v="Monitored grid-enabled model"/>
    <n v="3500"/>
    <n v="3295"/>
    <x v="0"/>
    <x v="0"/>
    <n v="35"/>
    <x v="6"/>
    <s v="EUR"/>
    <x v="532"/>
    <x v="532"/>
    <n v="116022.85714285714"/>
    <b v="0"/>
    <b v="0"/>
    <s v="film &amp; video/shorts"/>
    <x v="4"/>
    <x v="12"/>
  </r>
  <r>
    <n v="572"/>
    <x v="563"/>
    <s v="Assimilated actuating policy"/>
    <n v="9000"/>
    <n v="4896"/>
    <x v="3"/>
    <x v="0"/>
    <n v="94"/>
    <x v="1"/>
    <s v="USD"/>
    <x v="533"/>
    <x v="533"/>
    <n v="14706.382978723404"/>
    <b v="0"/>
    <b v="1"/>
    <s v="music/rock"/>
    <x v="1"/>
    <x v="1"/>
  </r>
  <r>
    <n v="573"/>
    <x v="564"/>
    <s v="Total incremental productivity"/>
    <n v="6700"/>
    <n v="7496"/>
    <x v="1"/>
    <x v="322"/>
    <n v="300"/>
    <x v="1"/>
    <s v="USD"/>
    <x v="409"/>
    <x v="534"/>
    <n v="576"/>
    <b v="0"/>
    <b v="0"/>
    <s v="journalism/audio"/>
    <x v="8"/>
    <x v="23"/>
  </r>
  <r>
    <n v="574"/>
    <x v="565"/>
    <s v="Adaptive local task-force"/>
    <n v="2700"/>
    <n v="9967"/>
    <x v="1"/>
    <x v="310"/>
    <n v="144"/>
    <x v="1"/>
    <s v="USD"/>
    <x v="534"/>
    <x v="535"/>
    <n v="6000"/>
    <b v="0"/>
    <b v="1"/>
    <s v="food/food trucks"/>
    <x v="0"/>
    <x v="0"/>
  </r>
  <r>
    <n v="575"/>
    <x v="566"/>
    <s v="Universal zero-defect concept"/>
    <n v="83300"/>
    <n v="52421"/>
    <x v="0"/>
    <x v="0"/>
    <n v="558"/>
    <x v="1"/>
    <s v="USD"/>
    <x v="53"/>
    <x v="536"/>
    <n v="464.51612903225805"/>
    <b v="0"/>
    <b v="1"/>
    <s v="theater/plays"/>
    <x v="3"/>
    <x v="3"/>
  </r>
  <r>
    <n v="576"/>
    <x v="567"/>
    <s v="Object-based bottom-line superstructure"/>
    <n v="9700"/>
    <n v="6298"/>
    <x v="0"/>
    <x v="0"/>
    <n v="64"/>
    <x v="1"/>
    <s v="USD"/>
    <x v="535"/>
    <x v="537"/>
    <n v="23006.25"/>
    <b v="0"/>
    <b v="0"/>
    <s v="theater/plays"/>
    <x v="3"/>
    <x v="3"/>
  </r>
  <r>
    <n v="577"/>
    <x v="568"/>
    <s v="Adaptive 24hour projection"/>
    <n v="8200"/>
    <n v="1546"/>
    <x v="3"/>
    <x v="0"/>
    <n v="37"/>
    <x v="1"/>
    <s v="USD"/>
    <x v="536"/>
    <x v="538"/>
    <n v="60616.216216216213"/>
    <b v="0"/>
    <b v="0"/>
    <s v="music/jazz"/>
    <x v="1"/>
    <x v="17"/>
  </r>
  <r>
    <n v="578"/>
    <x v="569"/>
    <s v="Sharable radical toolset"/>
    <n v="96500"/>
    <n v="16168"/>
    <x v="0"/>
    <x v="0"/>
    <n v="245"/>
    <x v="1"/>
    <s v="USD"/>
    <x v="537"/>
    <x v="539"/>
    <n v="1057.9591836734694"/>
    <b v="0"/>
    <b v="0"/>
    <s v="film &amp; video/science fiction"/>
    <x v="4"/>
    <x v="22"/>
  </r>
  <r>
    <n v="579"/>
    <x v="570"/>
    <s v="Focused multimedia knowledgebase"/>
    <n v="6200"/>
    <n v="6269"/>
    <x v="1"/>
    <x v="323"/>
    <n v="87"/>
    <x v="1"/>
    <s v="USD"/>
    <x v="538"/>
    <x v="540"/>
    <n v="11917.241379310344"/>
    <b v="0"/>
    <b v="0"/>
    <s v="music/jazz"/>
    <x v="1"/>
    <x v="17"/>
  </r>
  <r>
    <n v="580"/>
    <x v="251"/>
    <s v="Seamless 6thgeneration extranet"/>
    <n v="43800"/>
    <n v="149578"/>
    <x v="1"/>
    <x v="324"/>
    <n v="3116"/>
    <x v="1"/>
    <s v="USD"/>
    <x v="539"/>
    <x v="541"/>
    <n v="221.82284980744544"/>
    <b v="0"/>
    <b v="0"/>
    <s v="theater/plays"/>
    <x v="3"/>
    <x v="3"/>
  </r>
  <r>
    <n v="581"/>
    <x v="571"/>
    <s v="Sharable mobile knowledgebase"/>
    <n v="6000"/>
    <n v="3841"/>
    <x v="0"/>
    <x v="0"/>
    <n v="71"/>
    <x v="1"/>
    <s v="USD"/>
    <x v="540"/>
    <x v="542"/>
    <n v="18253.521126760563"/>
    <b v="0"/>
    <b v="0"/>
    <s v="technology/web"/>
    <x v="2"/>
    <x v="2"/>
  </r>
  <r>
    <n v="582"/>
    <x v="572"/>
    <s v="Cross-group global system engine"/>
    <n v="8700"/>
    <n v="4531"/>
    <x v="0"/>
    <x v="0"/>
    <n v="42"/>
    <x v="1"/>
    <s v="USD"/>
    <x v="505"/>
    <x v="543"/>
    <n v="10285.714285714286"/>
    <b v="0"/>
    <b v="1"/>
    <s v="games/video games"/>
    <x v="6"/>
    <x v="11"/>
  </r>
  <r>
    <n v="583"/>
    <x v="573"/>
    <s v="Centralized clear-thinking conglomeration"/>
    <n v="18900"/>
    <n v="60934"/>
    <x v="1"/>
    <x v="325"/>
    <n v="909"/>
    <x v="1"/>
    <s v="USD"/>
    <x v="541"/>
    <x v="544"/>
    <n v="1615.8415841584158"/>
    <b v="0"/>
    <b v="0"/>
    <s v="film &amp; video/documentary"/>
    <x v="4"/>
    <x v="4"/>
  </r>
  <r>
    <n v="584"/>
    <x v="8"/>
    <s v="De-engineered cohesive system engine"/>
    <n v="86400"/>
    <n v="103255"/>
    <x v="1"/>
    <x v="326"/>
    <n v="1613"/>
    <x v="1"/>
    <s v="USD"/>
    <x v="542"/>
    <x v="545"/>
    <n v="749.90700557966522"/>
    <b v="0"/>
    <b v="0"/>
    <s v="technology/web"/>
    <x v="2"/>
    <x v="2"/>
  </r>
  <r>
    <n v="585"/>
    <x v="574"/>
    <s v="Reactive analyzing function"/>
    <n v="8900"/>
    <n v="13065"/>
    <x v="1"/>
    <x v="327"/>
    <n v="136"/>
    <x v="1"/>
    <s v="USD"/>
    <x v="543"/>
    <x v="546"/>
    <n v="6352.9411764705883"/>
    <b v="0"/>
    <b v="0"/>
    <s v="publishing/translations"/>
    <x v="5"/>
    <x v="18"/>
  </r>
  <r>
    <n v="586"/>
    <x v="575"/>
    <s v="Robust hybrid budgetary management"/>
    <n v="700"/>
    <n v="6654"/>
    <x v="1"/>
    <x v="328"/>
    <n v="130"/>
    <x v="1"/>
    <s v="USD"/>
    <x v="544"/>
    <x v="547"/>
    <n v="12627.692307692309"/>
    <b v="0"/>
    <b v="0"/>
    <s v="music/rock"/>
    <x v="1"/>
    <x v="1"/>
  </r>
  <r>
    <n v="587"/>
    <x v="576"/>
    <s v="Open-source analyzing monitoring"/>
    <n v="9400"/>
    <n v="6852"/>
    <x v="0"/>
    <x v="0"/>
    <n v="156"/>
    <x v="0"/>
    <s v="CAD"/>
    <x v="35"/>
    <x v="548"/>
    <n v="28776.923076923078"/>
    <b v="0"/>
    <b v="1"/>
    <s v="food/food trucks"/>
    <x v="0"/>
    <x v="0"/>
  </r>
  <r>
    <n v="588"/>
    <x v="577"/>
    <s v="Up-sized discrete firmware"/>
    <n v="157600"/>
    <n v="124517"/>
    <x v="0"/>
    <x v="0"/>
    <n v="1368"/>
    <x v="4"/>
    <s v="GBP"/>
    <x v="152"/>
    <x v="298"/>
    <n v="1957.8947368421052"/>
    <b v="0"/>
    <b v="0"/>
    <s v="theater/plays"/>
    <x v="3"/>
    <x v="3"/>
  </r>
  <r>
    <n v="589"/>
    <x v="578"/>
    <s v="Exclusive intangible extranet"/>
    <n v="7900"/>
    <n v="5113"/>
    <x v="0"/>
    <x v="0"/>
    <n v="102"/>
    <x v="1"/>
    <s v="USD"/>
    <x v="545"/>
    <x v="549"/>
    <n v="5929.411764705882"/>
    <b v="0"/>
    <b v="0"/>
    <s v="film &amp; video/documentary"/>
    <x v="4"/>
    <x v="4"/>
  </r>
  <r>
    <n v="590"/>
    <x v="579"/>
    <s v="Synergized analyzing process improvement"/>
    <n v="7100"/>
    <n v="5824"/>
    <x v="0"/>
    <x v="0"/>
    <n v="86"/>
    <x v="2"/>
    <s v="AUD"/>
    <x v="546"/>
    <x v="550"/>
    <n v="11051.162790697674"/>
    <b v="0"/>
    <b v="0"/>
    <s v="publishing/radio &amp; podcasts"/>
    <x v="5"/>
    <x v="15"/>
  </r>
  <r>
    <n v="591"/>
    <x v="580"/>
    <s v="Realigned dedicated system engine"/>
    <n v="600"/>
    <n v="6226"/>
    <x v="1"/>
    <x v="329"/>
    <n v="102"/>
    <x v="1"/>
    <s v="USD"/>
    <x v="547"/>
    <x v="551"/>
    <n v="8470.5882352941171"/>
    <b v="0"/>
    <b v="0"/>
    <s v="games/video games"/>
    <x v="6"/>
    <x v="11"/>
  </r>
  <r>
    <n v="592"/>
    <x v="581"/>
    <s v="Object-based bandwidth-monitored concept"/>
    <n v="156800"/>
    <n v="20243"/>
    <x v="0"/>
    <x v="0"/>
    <n v="253"/>
    <x v="1"/>
    <s v="USD"/>
    <x v="548"/>
    <x v="552"/>
    <n v="3073.517786561265"/>
    <b v="0"/>
    <b v="0"/>
    <s v="theater/plays"/>
    <x v="3"/>
    <x v="3"/>
  </r>
  <r>
    <n v="593"/>
    <x v="582"/>
    <s v="Ameliorated client-driven open system"/>
    <n v="121600"/>
    <n v="188288"/>
    <x v="1"/>
    <x v="330"/>
    <n v="4006"/>
    <x v="1"/>
    <s v="USD"/>
    <x v="549"/>
    <x v="238"/>
    <n v="280.37943085371944"/>
    <b v="0"/>
    <b v="0"/>
    <s v="film &amp; video/animation"/>
    <x v="4"/>
    <x v="10"/>
  </r>
  <r>
    <n v="594"/>
    <x v="583"/>
    <s v="Upgradable leadingedge Local Area Network"/>
    <n v="157300"/>
    <n v="11167"/>
    <x v="0"/>
    <x v="0"/>
    <n v="157"/>
    <x v="1"/>
    <s v="USD"/>
    <x v="550"/>
    <x v="553"/>
    <n v="1650.9554140127389"/>
    <b v="0"/>
    <b v="1"/>
    <s v="theater/plays"/>
    <x v="3"/>
    <x v="3"/>
  </r>
  <r>
    <n v="595"/>
    <x v="584"/>
    <s v="Customizable intermediate data-warehouse"/>
    <n v="70300"/>
    <n v="146595"/>
    <x v="1"/>
    <x v="331"/>
    <n v="1629"/>
    <x v="1"/>
    <s v="USD"/>
    <x v="551"/>
    <x v="554"/>
    <n v="1113.8121546961327"/>
    <b v="0"/>
    <b v="1"/>
    <s v="theater/plays"/>
    <x v="3"/>
    <x v="3"/>
  </r>
  <r>
    <n v="596"/>
    <x v="585"/>
    <s v="Managed optimizing archive"/>
    <n v="7900"/>
    <n v="7875"/>
    <x v="0"/>
    <x v="0"/>
    <n v="183"/>
    <x v="1"/>
    <s v="USD"/>
    <x v="552"/>
    <x v="496"/>
    <n v="3304.9180327868853"/>
    <b v="0"/>
    <b v="1"/>
    <s v="film &amp; video/drama"/>
    <x v="4"/>
    <x v="6"/>
  </r>
  <r>
    <n v="597"/>
    <x v="586"/>
    <s v="Diverse systematic projection"/>
    <n v="73800"/>
    <n v="148779"/>
    <x v="1"/>
    <x v="332"/>
    <n v="2188"/>
    <x v="1"/>
    <s v="USD"/>
    <x v="462"/>
    <x v="555"/>
    <n v="710.78610603290679"/>
    <b v="0"/>
    <b v="0"/>
    <s v="theater/plays"/>
    <x v="3"/>
    <x v="3"/>
  </r>
  <r>
    <n v="598"/>
    <x v="587"/>
    <s v="Up-sized web-enabled info-mediaries"/>
    <n v="108500"/>
    <n v="175868"/>
    <x v="1"/>
    <x v="333"/>
    <n v="2409"/>
    <x v="6"/>
    <s v="EUR"/>
    <x v="553"/>
    <x v="556"/>
    <n v="1040.0996264009962"/>
    <b v="0"/>
    <b v="0"/>
    <s v="music/rock"/>
    <x v="1"/>
    <x v="1"/>
  </r>
  <r>
    <n v="599"/>
    <x v="588"/>
    <s v="Persevering optimizing Graphical User Interface"/>
    <n v="140300"/>
    <n v="5112"/>
    <x v="0"/>
    <x v="0"/>
    <n v="82"/>
    <x v="3"/>
    <s v="DKK"/>
    <x v="554"/>
    <x v="557"/>
    <n v="8429.2682926829275"/>
    <b v="0"/>
    <b v="0"/>
    <s v="film &amp; video/documentary"/>
    <x v="4"/>
    <x v="4"/>
  </r>
  <r>
    <n v="600"/>
    <x v="589"/>
    <s v="Cross-platform tertiary array"/>
    <n v="100"/>
    <n v="5"/>
    <x v="0"/>
    <x v="0"/>
    <n v="1"/>
    <x v="4"/>
    <s v="GBP"/>
    <x v="555"/>
    <x v="558"/>
    <n v="1036800"/>
    <b v="0"/>
    <b v="0"/>
    <s v="food/food trucks"/>
    <x v="0"/>
    <x v="0"/>
  </r>
  <r>
    <n v="601"/>
    <x v="590"/>
    <s v="Inverse neutral structure"/>
    <n v="6300"/>
    <n v="13018"/>
    <x v="1"/>
    <x v="334"/>
    <n v="194"/>
    <x v="1"/>
    <s v="USD"/>
    <x v="548"/>
    <x v="559"/>
    <n v="7571.1340206185569"/>
    <b v="1"/>
    <b v="0"/>
    <s v="technology/wearables"/>
    <x v="2"/>
    <x v="8"/>
  </r>
  <r>
    <n v="602"/>
    <x v="591"/>
    <s v="Quality-focused system-worthy support"/>
    <n v="71100"/>
    <n v="91176"/>
    <x v="1"/>
    <x v="335"/>
    <n v="1140"/>
    <x v="1"/>
    <s v="USD"/>
    <x v="62"/>
    <x v="560"/>
    <n v="833.68421052631584"/>
    <b v="0"/>
    <b v="0"/>
    <s v="theater/plays"/>
    <x v="3"/>
    <x v="3"/>
  </r>
  <r>
    <n v="603"/>
    <x v="592"/>
    <s v="Vision-oriented 5thgeneration array"/>
    <n v="5300"/>
    <n v="6342"/>
    <x v="1"/>
    <x v="336"/>
    <n v="102"/>
    <x v="1"/>
    <s v="USD"/>
    <x v="556"/>
    <x v="561"/>
    <n v="22870.588235294119"/>
    <b v="0"/>
    <b v="0"/>
    <s v="theater/plays"/>
    <x v="3"/>
    <x v="3"/>
  </r>
  <r>
    <n v="604"/>
    <x v="593"/>
    <s v="Cross-platform logistical circuit"/>
    <n v="88700"/>
    <n v="151438"/>
    <x v="1"/>
    <x v="337"/>
    <n v="2857"/>
    <x v="1"/>
    <s v="USD"/>
    <x v="557"/>
    <x v="562"/>
    <n v="635.07175358767938"/>
    <b v="0"/>
    <b v="0"/>
    <s v="theater/plays"/>
    <x v="3"/>
    <x v="3"/>
  </r>
  <r>
    <n v="605"/>
    <x v="594"/>
    <s v="Profound solution-oriented matrix"/>
    <n v="3300"/>
    <n v="6178"/>
    <x v="1"/>
    <x v="338"/>
    <n v="107"/>
    <x v="1"/>
    <s v="USD"/>
    <x v="27"/>
    <x v="563"/>
    <n v="33140.186915887847"/>
    <b v="0"/>
    <b v="0"/>
    <s v="publishing/nonfiction"/>
    <x v="5"/>
    <x v="9"/>
  </r>
  <r>
    <n v="606"/>
    <x v="595"/>
    <s v="Extended asynchronous initiative"/>
    <n v="3400"/>
    <n v="6405"/>
    <x v="1"/>
    <x v="339"/>
    <n v="160"/>
    <x v="4"/>
    <s v="GBP"/>
    <x v="558"/>
    <x v="529"/>
    <n v="5917.5"/>
    <b v="0"/>
    <b v="0"/>
    <s v="music/rock"/>
    <x v="1"/>
    <x v="1"/>
  </r>
  <r>
    <n v="607"/>
    <x v="596"/>
    <s v="Fundamental needs-based frame"/>
    <n v="137600"/>
    <n v="180667"/>
    <x v="1"/>
    <x v="340"/>
    <n v="2230"/>
    <x v="1"/>
    <s v="USD"/>
    <x v="559"/>
    <x v="564"/>
    <n v="77.488789237668158"/>
    <b v="0"/>
    <b v="0"/>
    <s v="food/food trucks"/>
    <x v="0"/>
    <x v="0"/>
  </r>
  <r>
    <n v="608"/>
    <x v="597"/>
    <s v="Compatible full-range leverage"/>
    <n v="3900"/>
    <n v="11075"/>
    <x v="1"/>
    <x v="341"/>
    <n v="316"/>
    <x v="1"/>
    <s v="USD"/>
    <x v="426"/>
    <x v="565"/>
    <n v="1093.6708860759493"/>
    <b v="0"/>
    <b v="1"/>
    <s v="music/jazz"/>
    <x v="1"/>
    <x v="17"/>
  </r>
  <r>
    <n v="609"/>
    <x v="598"/>
    <s v="Upgradable holistic system engine"/>
    <n v="10000"/>
    <n v="12042"/>
    <x v="1"/>
    <x v="342"/>
    <n v="117"/>
    <x v="1"/>
    <s v="USD"/>
    <x v="560"/>
    <x v="566"/>
    <n v="12553.846153846154"/>
    <b v="0"/>
    <b v="0"/>
    <s v="film &amp; video/science fiction"/>
    <x v="4"/>
    <x v="22"/>
  </r>
  <r>
    <n v="610"/>
    <x v="599"/>
    <s v="Stand-alone multi-state data-warehouse"/>
    <n v="42800"/>
    <n v="179356"/>
    <x v="1"/>
    <x v="343"/>
    <n v="6406"/>
    <x v="1"/>
    <s v="USD"/>
    <x v="561"/>
    <x v="567"/>
    <n v="188.82297845769591"/>
    <b v="0"/>
    <b v="0"/>
    <s v="theater/plays"/>
    <x v="3"/>
    <x v="3"/>
  </r>
  <r>
    <n v="611"/>
    <x v="600"/>
    <s v="Multi-lateral maximized core"/>
    <n v="8200"/>
    <n v="1136"/>
    <x v="3"/>
    <x v="0"/>
    <n v="15"/>
    <x v="1"/>
    <s v="USD"/>
    <x v="562"/>
    <x v="568"/>
    <n v="69120"/>
    <b v="0"/>
    <b v="0"/>
    <s v="theater/plays"/>
    <x v="3"/>
    <x v="3"/>
  </r>
  <r>
    <n v="612"/>
    <x v="601"/>
    <s v="Innovative holistic hub"/>
    <n v="6200"/>
    <n v="8645"/>
    <x v="1"/>
    <x v="344"/>
    <n v="192"/>
    <x v="1"/>
    <s v="USD"/>
    <x v="563"/>
    <x v="569"/>
    <n v="10368.75"/>
    <b v="0"/>
    <b v="0"/>
    <s v="music/electric music"/>
    <x v="1"/>
    <x v="5"/>
  </r>
  <r>
    <n v="613"/>
    <x v="602"/>
    <s v="Reverse-engineered 24/7 methodology"/>
    <n v="1100"/>
    <n v="1914"/>
    <x v="1"/>
    <x v="345"/>
    <n v="26"/>
    <x v="0"/>
    <s v="CAD"/>
    <x v="564"/>
    <x v="570"/>
    <n v="29907.692307692309"/>
    <b v="0"/>
    <b v="0"/>
    <s v="theater/plays"/>
    <x v="3"/>
    <x v="3"/>
  </r>
  <r>
    <n v="614"/>
    <x v="603"/>
    <s v="Business-focused dynamic info-mediaries"/>
    <n v="26500"/>
    <n v="41205"/>
    <x v="1"/>
    <x v="346"/>
    <n v="723"/>
    <x v="1"/>
    <s v="USD"/>
    <x v="565"/>
    <x v="571"/>
    <n v="2151.0373443983403"/>
    <b v="0"/>
    <b v="0"/>
    <s v="theater/plays"/>
    <x v="3"/>
    <x v="3"/>
  </r>
  <r>
    <n v="615"/>
    <x v="604"/>
    <s v="Digitized clear-thinking installation"/>
    <n v="8500"/>
    <n v="14488"/>
    <x v="1"/>
    <x v="347"/>
    <n v="170"/>
    <x v="6"/>
    <s v="EUR"/>
    <x v="566"/>
    <x v="572"/>
    <n v="5082.3529411764703"/>
    <b v="0"/>
    <b v="0"/>
    <s v="theater/plays"/>
    <x v="3"/>
    <x v="3"/>
  </r>
  <r>
    <n v="616"/>
    <x v="605"/>
    <s v="Quality-focused 24/7 superstructure"/>
    <n v="6400"/>
    <n v="12129"/>
    <x v="1"/>
    <x v="348"/>
    <n v="238"/>
    <x v="4"/>
    <s v="GBP"/>
    <x v="567"/>
    <x v="573"/>
    <n v="363.02521008403363"/>
    <b v="0"/>
    <b v="1"/>
    <s v="music/indie rock"/>
    <x v="1"/>
    <x v="7"/>
  </r>
  <r>
    <n v="617"/>
    <x v="606"/>
    <s v="Multi-channeled local intranet"/>
    <n v="1400"/>
    <n v="3496"/>
    <x v="1"/>
    <x v="349"/>
    <n v="55"/>
    <x v="1"/>
    <s v="USD"/>
    <x v="568"/>
    <x v="471"/>
    <n v="15709.09090909091"/>
    <b v="0"/>
    <b v="0"/>
    <s v="theater/plays"/>
    <x v="3"/>
    <x v="3"/>
  </r>
  <r>
    <n v="618"/>
    <x v="607"/>
    <s v="Open-architected mobile emulation"/>
    <n v="198600"/>
    <n v="97037"/>
    <x v="0"/>
    <x v="0"/>
    <n v="1198"/>
    <x v="1"/>
    <s v="USD"/>
    <x v="569"/>
    <x v="574"/>
    <n v="1514.524207011686"/>
    <b v="0"/>
    <b v="0"/>
    <s v="publishing/nonfiction"/>
    <x v="5"/>
    <x v="9"/>
  </r>
  <r>
    <n v="619"/>
    <x v="608"/>
    <s v="Ameliorated foreground methodology"/>
    <n v="195900"/>
    <n v="55757"/>
    <x v="0"/>
    <x v="0"/>
    <n v="648"/>
    <x v="1"/>
    <s v="USD"/>
    <x v="570"/>
    <x v="575"/>
    <n v="133.33333333333334"/>
    <b v="1"/>
    <b v="1"/>
    <s v="theater/plays"/>
    <x v="3"/>
    <x v="3"/>
  </r>
  <r>
    <n v="620"/>
    <x v="609"/>
    <s v="Synergized well-modulated project"/>
    <n v="4300"/>
    <n v="11525"/>
    <x v="1"/>
    <x v="350"/>
    <n v="128"/>
    <x v="2"/>
    <s v="AUD"/>
    <x v="571"/>
    <x v="576"/>
    <n v="2700"/>
    <b v="0"/>
    <b v="0"/>
    <s v="photography/photography books"/>
    <x v="7"/>
    <x v="14"/>
  </r>
  <r>
    <n v="621"/>
    <x v="610"/>
    <s v="Extended context-sensitive forecast"/>
    <n v="25600"/>
    <n v="158669"/>
    <x v="1"/>
    <x v="351"/>
    <n v="2144"/>
    <x v="1"/>
    <s v="USD"/>
    <x v="572"/>
    <x v="577"/>
    <n v="201.49253731343285"/>
    <b v="0"/>
    <b v="0"/>
    <s v="theater/plays"/>
    <x v="3"/>
    <x v="3"/>
  </r>
  <r>
    <n v="622"/>
    <x v="611"/>
    <s v="Total leadingedge neural-net"/>
    <n v="189000"/>
    <n v="5916"/>
    <x v="0"/>
    <x v="0"/>
    <n v="64"/>
    <x v="1"/>
    <s v="USD"/>
    <x v="573"/>
    <x v="578"/>
    <n v="35100"/>
    <b v="0"/>
    <b v="0"/>
    <s v="music/indie rock"/>
    <x v="1"/>
    <x v="7"/>
  </r>
  <r>
    <n v="623"/>
    <x v="612"/>
    <s v="Organic actuating protocol"/>
    <n v="94300"/>
    <n v="150806"/>
    <x v="1"/>
    <x v="352"/>
    <n v="2693"/>
    <x v="4"/>
    <s v="GBP"/>
    <x v="574"/>
    <x v="477"/>
    <n v="160.4158930560713"/>
    <b v="0"/>
    <b v="0"/>
    <s v="theater/plays"/>
    <x v="3"/>
    <x v="3"/>
  </r>
  <r>
    <n v="624"/>
    <x v="613"/>
    <s v="Down-sized national software"/>
    <n v="5100"/>
    <n v="14249"/>
    <x v="1"/>
    <x v="353"/>
    <n v="432"/>
    <x v="1"/>
    <s v="USD"/>
    <x v="511"/>
    <x v="579"/>
    <n v="1200"/>
    <b v="0"/>
    <b v="0"/>
    <s v="photography/photography books"/>
    <x v="7"/>
    <x v="14"/>
  </r>
  <r>
    <n v="625"/>
    <x v="614"/>
    <s v="Organic upward-trending Graphical User Interface"/>
    <n v="7500"/>
    <n v="5803"/>
    <x v="0"/>
    <x v="0"/>
    <n v="62"/>
    <x v="1"/>
    <s v="USD"/>
    <x v="575"/>
    <x v="580"/>
    <n v="19509.677419354837"/>
    <b v="0"/>
    <b v="0"/>
    <s v="theater/plays"/>
    <x v="3"/>
    <x v="3"/>
  </r>
  <r>
    <n v="626"/>
    <x v="615"/>
    <s v="Synergistic tertiary budgetary management"/>
    <n v="6400"/>
    <n v="13205"/>
    <x v="1"/>
    <x v="354"/>
    <n v="189"/>
    <x v="1"/>
    <s v="USD"/>
    <x v="576"/>
    <x v="581"/>
    <n v="4114.2857142857147"/>
    <b v="0"/>
    <b v="1"/>
    <s v="theater/plays"/>
    <x v="3"/>
    <x v="3"/>
  </r>
  <r>
    <n v="627"/>
    <x v="616"/>
    <s v="Open-architected incremental ability"/>
    <n v="1600"/>
    <n v="11108"/>
    <x v="1"/>
    <x v="355"/>
    <n v="154"/>
    <x v="4"/>
    <s v="GBP"/>
    <x v="577"/>
    <x v="582"/>
    <n v="13464.935064935065"/>
    <b v="1"/>
    <b v="0"/>
    <s v="food/food trucks"/>
    <x v="0"/>
    <x v="0"/>
  </r>
  <r>
    <n v="628"/>
    <x v="617"/>
    <s v="Intuitive object-oriented task-force"/>
    <n v="1900"/>
    <n v="2884"/>
    <x v="1"/>
    <x v="356"/>
    <n v="96"/>
    <x v="1"/>
    <s v="USD"/>
    <x v="578"/>
    <x v="581"/>
    <n v="2700"/>
    <b v="0"/>
    <b v="0"/>
    <s v="music/indie rock"/>
    <x v="1"/>
    <x v="7"/>
  </r>
  <r>
    <n v="629"/>
    <x v="618"/>
    <s v="Multi-tiered executive toolset"/>
    <n v="85900"/>
    <n v="55476"/>
    <x v="0"/>
    <x v="0"/>
    <n v="750"/>
    <x v="1"/>
    <s v="USD"/>
    <x v="579"/>
    <x v="583"/>
    <n v="230.4"/>
    <b v="0"/>
    <b v="1"/>
    <s v="theater/plays"/>
    <x v="3"/>
    <x v="3"/>
  </r>
  <r>
    <n v="630"/>
    <x v="619"/>
    <s v="Grass-roots directional workforce"/>
    <n v="9500"/>
    <n v="5973"/>
    <x v="3"/>
    <x v="0"/>
    <n v="87"/>
    <x v="1"/>
    <s v="USD"/>
    <x v="580"/>
    <x v="584"/>
    <n v="10924.137931034482"/>
    <b v="0"/>
    <b v="1"/>
    <s v="theater/plays"/>
    <x v="3"/>
    <x v="3"/>
  </r>
  <r>
    <n v="631"/>
    <x v="620"/>
    <s v="Quality-focused real-time solution"/>
    <n v="59200"/>
    <n v="183756"/>
    <x v="1"/>
    <x v="357"/>
    <n v="3063"/>
    <x v="1"/>
    <s v="USD"/>
    <x v="581"/>
    <x v="585"/>
    <n v="112.83055827619981"/>
    <b v="0"/>
    <b v="0"/>
    <s v="theater/plays"/>
    <x v="3"/>
    <x v="3"/>
  </r>
  <r>
    <n v="632"/>
    <x v="621"/>
    <s v="Reduced interactive matrix"/>
    <n v="72100"/>
    <n v="30902"/>
    <x v="2"/>
    <x v="0"/>
    <n v="278"/>
    <x v="1"/>
    <s v="USD"/>
    <x v="582"/>
    <x v="586"/>
    <n v="5607.1942446043167"/>
    <b v="0"/>
    <b v="0"/>
    <s v="theater/plays"/>
    <x v="3"/>
    <x v="3"/>
  </r>
  <r>
    <n v="633"/>
    <x v="622"/>
    <s v="Adaptive context-sensitive architecture"/>
    <n v="6700"/>
    <n v="5569"/>
    <x v="0"/>
    <x v="0"/>
    <n v="105"/>
    <x v="1"/>
    <s v="USD"/>
    <x v="336"/>
    <x v="587"/>
    <n v="3291.4285714285716"/>
    <b v="0"/>
    <b v="0"/>
    <s v="film &amp; video/animation"/>
    <x v="4"/>
    <x v="10"/>
  </r>
  <r>
    <n v="634"/>
    <x v="623"/>
    <s v="Polarized incremental portal"/>
    <n v="118200"/>
    <n v="92824"/>
    <x v="3"/>
    <x v="0"/>
    <n v="1658"/>
    <x v="1"/>
    <s v="USD"/>
    <x v="583"/>
    <x v="588"/>
    <n v="729.5536791314837"/>
    <b v="0"/>
    <b v="0"/>
    <s v="film &amp; video/television"/>
    <x v="4"/>
    <x v="19"/>
  </r>
  <r>
    <n v="635"/>
    <x v="624"/>
    <s v="Reactive regional access"/>
    <n v="139000"/>
    <n v="158590"/>
    <x v="1"/>
    <x v="358"/>
    <n v="2266"/>
    <x v="1"/>
    <s v="USD"/>
    <x v="584"/>
    <x v="589"/>
    <n v="1218.5348631950574"/>
    <b v="0"/>
    <b v="0"/>
    <s v="film &amp; video/television"/>
    <x v="4"/>
    <x v="19"/>
  </r>
  <r>
    <n v="636"/>
    <x v="625"/>
    <s v="Stand-alone reciprocal frame"/>
    <n v="197700"/>
    <n v="127591"/>
    <x v="0"/>
    <x v="0"/>
    <n v="2604"/>
    <x v="3"/>
    <s v="DKK"/>
    <x v="585"/>
    <x v="590"/>
    <n v="1493.0875576036867"/>
    <b v="0"/>
    <b v="1"/>
    <s v="film &amp; video/animation"/>
    <x v="4"/>
    <x v="10"/>
  </r>
  <r>
    <n v="637"/>
    <x v="626"/>
    <s v="Open-architected 24/7 throughput"/>
    <n v="8500"/>
    <n v="6750"/>
    <x v="0"/>
    <x v="0"/>
    <n v="65"/>
    <x v="1"/>
    <s v="USD"/>
    <x v="586"/>
    <x v="591"/>
    <n v="10633.846153846154"/>
    <b v="0"/>
    <b v="0"/>
    <s v="theater/plays"/>
    <x v="3"/>
    <x v="3"/>
  </r>
  <r>
    <n v="638"/>
    <x v="627"/>
    <s v="Monitored 24/7 approach"/>
    <n v="81600"/>
    <n v="9318"/>
    <x v="0"/>
    <x v="0"/>
    <n v="94"/>
    <x v="1"/>
    <s v="USD"/>
    <x v="587"/>
    <x v="592"/>
    <n v="11029.787234042553"/>
    <b v="0"/>
    <b v="1"/>
    <s v="theater/plays"/>
    <x v="3"/>
    <x v="3"/>
  </r>
  <r>
    <n v="639"/>
    <x v="628"/>
    <s v="Upgradable explicit forecast"/>
    <n v="8600"/>
    <n v="4832"/>
    <x v="2"/>
    <x v="0"/>
    <n v="45"/>
    <x v="1"/>
    <s v="USD"/>
    <x v="588"/>
    <x v="593"/>
    <n v="0"/>
    <b v="0"/>
    <b v="1"/>
    <s v="film &amp; video/drama"/>
    <x v="4"/>
    <x v="6"/>
  </r>
  <r>
    <n v="640"/>
    <x v="629"/>
    <s v="Pre-emptive context-sensitive support"/>
    <n v="119800"/>
    <n v="19769"/>
    <x v="0"/>
    <x v="0"/>
    <n v="257"/>
    <x v="1"/>
    <s v="USD"/>
    <x v="589"/>
    <x v="510"/>
    <n v="1008.5603112840467"/>
    <b v="0"/>
    <b v="0"/>
    <s v="theater/plays"/>
    <x v="3"/>
    <x v="3"/>
  </r>
  <r>
    <n v="641"/>
    <x v="630"/>
    <s v="Business-focused leadingedge instruction set"/>
    <n v="9400"/>
    <n v="11277"/>
    <x v="1"/>
    <x v="359"/>
    <n v="194"/>
    <x v="5"/>
    <s v="CHF"/>
    <x v="590"/>
    <x v="594"/>
    <n v="12451.546391752578"/>
    <b v="0"/>
    <b v="0"/>
    <s v="theater/plays"/>
    <x v="3"/>
    <x v="3"/>
  </r>
  <r>
    <n v="642"/>
    <x v="631"/>
    <s v="Extended multi-state knowledge user"/>
    <n v="9200"/>
    <n v="13382"/>
    <x v="1"/>
    <x v="360"/>
    <n v="129"/>
    <x v="0"/>
    <s v="CAD"/>
    <x v="591"/>
    <x v="595"/>
    <n v="6027.9069767441861"/>
    <b v="0"/>
    <b v="0"/>
    <s v="technology/wearables"/>
    <x v="2"/>
    <x v="8"/>
  </r>
  <r>
    <n v="643"/>
    <x v="632"/>
    <s v="Future-proofed modular groupware"/>
    <n v="14900"/>
    <n v="32986"/>
    <x v="1"/>
    <x v="361"/>
    <n v="375"/>
    <x v="1"/>
    <s v="USD"/>
    <x v="592"/>
    <x v="596"/>
    <n v="4137.6000000000004"/>
    <b v="0"/>
    <b v="0"/>
    <s v="theater/plays"/>
    <x v="3"/>
    <x v="3"/>
  </r>
  <r>
    <n v="644"/>
    <x v="633"/>
    <s v="Distributed real-time algorithm"/>
    <n v="169400"/>
    <n v="81984"/>
    <x v="0"/>
    <x v="0"/>
    <n v="2928"/>
    <x v="0"/>
    <s v="CAD"/>
    <x v="593"/>
    <x v="597"/>
    <n v="472.13114754098359"/>
    <b v="0"/>
    <b v="0"/>
    <s v="theater/plays"/>
    <x v="3"/>
    <x v="3"/>
  </r>
  <r>
    <n v="645"/>
    <x v="634"/>
    <s v="Multi-lateral heuristic throughput"/>
    <n v="192100"/>
    <n v="178483"/>
    <x v="0"/>
    <x v="0"/>
    <n v="4697"/>
    <x v="1"/>
    <s v="USD"/>
    <x v="594"/>
    <x v="598"/>
    <n v="386.28912071535024"/>
    <b v="0"/>
    <b v="1"/>
    <s v="music/rock"/>
    <x v="1"/>
    <x v="1"/>
  </r>
  <r>
    <n v="646"/>
    <x v="635"/>
    <s v="Switchable reciprocal middleware"/>
    <n v="98700"/>
    <n v="87448"/>
    <x v="0"/>
    <x v="0"/>
    <n v="2915"/>
    <x v="1"/>
    <s v="USD"/>
    <x v="595"/>
    <x v="599"/>
    <n v="326.03773584905662"/>
    <b v="0"/>
    <b v="0"/>
    <s v="games/video games"/>
    <x v="6"/>
    <x v="11"/>
  </r>
  <r>
    <n v="647"/>
    <x v="636"/>
    <s v="Inverse multimedia Graphic Interface"/>
    <n v="4500"/>
    <n v="1863"/>
    <x v="0"/>
    <x v="0"/>
    <n v="18"/>
    <x v="1"/>
    <s v="USD"/>
    <x v="596"/>
    <x v="600"/>
    <n v="115200"/>
    <b v="0"/>
    <b v="0"/>
    <s v="publishing/translations"/>
    <x v="5"/>
    <x v="18"/>
  </r>
  <r>
    <n v="648"/>
    <x v="637"/>
    <s v="Vision-oriented local contingency"/>
    <n v="98600"/>
    <n v="62174"/>
    <x v="3"/>
    <x v="0"/>
    <n v="723"/>
    <x v="1"/>
    <s v="USD"/>
    <x v="597"/>
    <x v="601"/>
    <n v="2151.0373443983403"/>
    <b v="1"/>
    <b v="0"/>
    <s v="food/food trucks"/>
    <x v="0"/>
    <x v="0"/>
  </r>
  <r>
    <n v="649"/>
    <x v="638"/>
    <s v="Reactive 6thgeneration hub"/>
    <n v="121700"/>
    <n v="59003"/>
    <x v="0"/>
    <x v="0"/>
    <n v="602"/>
    <x v="5"/>
    <s v="CHF"/>
    <x v="598"/>
    <x v="602"/>
    <n v="1578.7375415282393"/>
    <b v="1"/>
    <b v="1"/>
    <s v="theater/plays"/>
    <x v="3"/>
    <x v="3"/>
  </r>
  <r>
    <n v="650"/>
    <x v="639"/>
    <s v="Optional asymmetric success"/>
    <n v="100"/>
    <n v="2"/>
    <x v="0"/>
    <x v="0"/>
    <n v="1"/>
    <x v="1"/>
    <s v="USD"/>
    <x v="599"/>
    <x v="603"/>
    <n v="2332800"/>
    <b v="0"/>
    <b v="0"/>
    <s v="music/jazz"/>
    <x v="1"/>
    <x v="17"/>
  </r>
  <r>
    <n v="651"/>
    <x v="640"/>
    <s v="Digitized analyzing capacity"/>
    <n v="196700"/>
    <n v="174039"/>
    <x v="0"/>
    <x v="0"/>
    <n v="3868"/>
    <x v="6"/>
    <s v="EUR"/>
    <x v="600"/>
    <x v="604"/>
    <n v="335.05687693898653"/>
    <b v="0"/>
    <b v="0"/>
    <s v="film &amp; video/shorts"/>
    <x v="4"/>
    <x v="12"/>
  </r>
  <r>
    <n v="652"/>
    <x v="641"/>
    <s v="Vision-oriented regional hub"/>
    <n v="10000"/>
    <n v="12684"/>
    <x v="1"/>
    <x v="362"/>
    <n v="409"/>
    <x v="1"/>
    <s v="USD"/>
    <x v="601"/>
    <x v="292"/>
    <n v="9083.6185819070906"/>
    <b v="0"/>
    <b v="0"/>
    <s v="technology/web"/>
    <x v="2"/>
    <x v="2"/>
  </r>
  <r>
    <n v="653"/>
    <x v="642"/>
    <s v="Monitored incremental info-mediaries"/>
    <n v="600"/>
    <n v="14033"/>
    <x v="1"/>
    <x v="363"/>
    <n v="234"/>
    <x v="1"/>
    <s v="USD"/>
    <x v="602"/>
    <x v="605"/>
    <n v="738.46153846153845"/>
    <b v="0"/>
    <b v="0"/>
    <s v="technology/web"/>
    <x v="2"/>
    <x v="2"/>
  </r>
  <r>
    <n v="654"/>
    <x v="643"/>
    <s v="Programmable static middleware"/>
    <n v="35000"/>
    <n v="177936"/>
    <x v="1"/>
    <x v="364"/>
    <n v="3016"/>
    <x v="1"/>
    <s v="USD"/>
    <x v="335"/>
    <x v="606"/>
    <n v="143.23607427055703"/>
    <b v="0"/>
    <b v="0"/>
    <s v="music/metal"/>
    <x v="1"/>
    <x v="16"/>
  </r>
  <r>
    <n v="655"/>
    <x v="644"/>
    <s v="Multi-layered bottom-line encryption"/>
    <n v="6900"/>
    <n v="13212"/>
    <x v="1"/>
    <x v="365"/>
    <n v="264"/>
    <x v="1"/>
    <s v="USD"/>
    <x v="603"/>
    <x v="607"/>
    <n v="4240.909090909091"/>
    <b v="1"/>
    <b v="0"/>
    <s v="photography/photography books"/>
    <x v="7"/>
    <x v="14"/>
  </r>
  <r>
    <n v="656"/>
    <x v="645"/>
    <s v="Vision-oriented systematic Graphical User Interface"/>
    <n v="118400"/>
    <n v="49879"/>
    <x v="0"/>
    <x v="0"/>
    <n v="504"/>
    <x v="2"/>
    <s v="AUD"/>
    <x v="604"/>
    <x v="608"/>
    <n v="857.14285714285711"/>
    <b v="0"/>
    <b v="0"/>
    <s v="food/food trucks"/>
    <x v="0"/>
    <x v="0"/>
  </r>
  <r>
    <n v="657"/>
    <x v="646"/>
    <s v="Balanced optimal hardware"/>
    <n v="10000"/>
    <n v="824"/>
    <x v="0"/>
    <x v="0"/>
    <n v="14"/>
    <x v="1"/>
    <s v="USD"/>
    <x v="605"/>
    <x v="609"/>
    <n v="98742.857142857145"/>
    <b v="0"/>
    <b v="0"/>
    <s v="film &amp; video/science fiction"/>
    <x v="4"/>
    <x v="22"/>
  </r>
  <r>
    <n v="658"/>
    <x v="647"/>
    <s v="Self-enabling mission-critical success"/>
    <n v="52600"/>
    <n v="31594"/>
    <x v="3"/>
    <x v="0"/>
    <n v="390"/>
    <x v="1"/>
    <s v="USD"/>
    <x v="606"/>
    <x v="610"/>
    <n v="5095.3846153846152"/>
    <b v="0"/>
    <b v="0"/>
    <s v="music/rock"/>
    <x v="1"/>
    <x v="1"/>
  </r>
  <r>
    <n v="659"/>
    <x v="648"/>
    <s v="Grass-roots dynamic emulation"/>
    <n v="120700"/>
    <n v="57010"/>
    <x v="0"/>
    <x v="0"/>
    <n v="750"/>
    <x v="4"/>
    <s v="GBP"/>
    <x v="65"/>
    <x v="611"/>
    <n v="115.2"/>
    <b v="0"/>
    <b v="0"/>
    <s v="film &amp; video/documentary"/>
    <x v="4"/>
    <x v="4"/>
  </r>
  <r>
    <n v="660"/>
    <x v="649"/>
    <s v="Fundamental disintermediate matrix"/>
    <n v="9100"/>
    <n v="7438"/>
    <x v="0"/>
    <x v="0"/>
    <n v="77"/>
    <x v="1"/>
    <s v="USD"/>
    <x v="607"/>
    <x v="612"/>
    <n v="10098.701298701299"/>
    <b v="1"/>
    <b v="0"/>
    <s v="theater/plays"/>
    <x v="3"/>
    <x v="3"/>
  </r>
  <r>
    <n v="661"/>
    <x v="650"/>
    <s v="Right-sized secondary challenge"/>
    <n v="106800"/>
    <n v="57872"/>
    <x v="0"/>
    <x v="0"/>
    <n v="752"/>
    <x v="3"/>
    <s v="DKK"/>
    <x v="608"/>
    <x v="613"/>
    <n v="3446.8085106382978"/>
    <b v="0"/>
    <b v="0"/>
    <s v="music/jazz"/>
    <x v="1"/>
    <x v="17"/>
  </r>
  <r>
    <n v="662"/>
    <x v="651"/>
    <s v="Implemented exuding software"/>
    <n v="9100"/>
    <n v="8906"/>
    <x v="0"/>
    <x v="0"/>
    <n v="131"/>
    <x v="1"/>
    <s v="USD"/>
    <x v="609"/>
    <x v="614"/>
    <n v="2638.1679389312976"/>
    <b v="0"/>
    <b v="0"/>
    <s v="theater/plays"/>
    <x v="3"/>
    <x v="3"/>
  </r>
  <r>
    <n v="663"/>
    <x v="652"/>
    <s v="Total optimizing software"/>
    <n v="10000"/>
    <n v="7724"/>
    <x v="0"/>
    <x v="0"/>
    <n v="87"/>
    <x v="1"/>
    <s v="USD"/>
    <x v="610"/>
    <x v="615"/>
    <n v="22841.379310344826"/>
    <b v="0"/>
    <b v="0"/>
    <s v="theater/plays"/>
    <x v="3"/>
    <x v="3"/>
  </r>
  <r>
    <n v="664"/>
    <x v="327"/>
    <s v="Optional maximized attitude"/>
    <n v="79400"/>
    <n v="26571"/>
    <x v="0"/>
    <x v="0"/>
    <n v="1063"/>
    <x v="1"/>
    <s v="USD"/>
    <x v="541"/>
    <x v="616"/>
    <n v="812.79397930385699"/>
    <b v="0"/>
    <b v="0"/>
    <s v="music/jazz"/>
    <x v="1"/>
    <x v="17"/>
  </r>
  <r>
    <n v="665"/>
    <x v="653"/>
    <s v="Customer-focused impactful extranet"/>
    <n v="5100"/>
    <n v="12219"/>
    <x v="1"/>
    <x v="366"/>
    <n v="272"/>
    <x v="1"/>
    <s v="USD"/>
    <x v="611"/>
    <x v="453"/>
    <n v="4447.0588235294117"/>
    <b v="0"/>
    <b v="1"/>
    <s v="film &amp; video/documentary"/>
    <x v="4"/>
    <x v="4"/>
  </r>
  <r>
    <n v="666"/>
    <x v="654"/>
    <s v="Cloned bottom-line success"/>
    <n v="3100"/>
    <n v="1985"/>
    <x v="3"/>
    <x v="0"/>
    <n v="25"/>
    <x v="1"/>
    <s v="USD"/>
    <x v="612"/>
    <x v="617"/>
    <n v="20736"/>
    <b v="0"/>
    <b v="1"/>
    <s v="theater/plays"/>
    <x v="3"/>
    <x v="3"/>
  </r>
  <r>
    <n v="667"/>
    <x v="655"/>
    <s v="Decentralized bandwidth-monitored ability"/>
    <n v="6900"/>
    <n v="12155"/>
    <x v="1"/>
    <x v="367"/>
    <n v="419"/>
    <x v="1"/>
    <s v="USD"/>
    <x v="613"/>
    <x v="618"/>
    <n v="1855.8472553699285"/>
    <b v="0"/>
    <b v="0"/>
    <s v="journalism/audio"/>
    <x v="8"/>
    <x v="23"/>
  </r>
  <r>
    <n v="668"/>
    <x v="656"/>
    <s v="Programmable leadingedge budgetary management"/>
    <n v="27500"/>
    <n v="5593"/>
    <x v="0"/>
    <x v="0"/>
    <n v="76"/>
    <x v="1"/>
    <s v="USD"/>
    <x v="614"/>
    <x v="619"/>
    <n v="13642.105263157895"/>
    <b v="0"/>
    <b v="0"/>
    <s v="theater/plays"/>
    <x v="3"/>
    <x v="3"/>
  </r>
  <r>
    <n v="669"/>
    <x v="657"/>
    <s v="Upgradable bi-directional concept"/>
    <n v="48800"/>
    <n v="175020"/>
    <x v="1"/>
    <x v="368"/>
    <n v="1621"/>
    <x v="6"/>
    <s v="EUR"/>
    <x v="615"/>
    <x v="620"/>
    <n v="479.70388648982112"/>
    <b v="0"/>
    <b v="0"/>
    <s v="theater/plays"/>
    <x v="3"/>
    <x v="3"/>
  </r>
  <r>
    <n v="670"/>
    <x v="635"/>
    <s v="Re-contextualized homogeneous flexibility"/>
    <n v="16200"/>
    <n v="75955"/>
    <x v="1"/>
    <x v="369"/>
    <n v="1101"/>
    <x v="1"/>
    <s v="USD"/>
    <x v="90"/>
    <x v="621"/>
    <n v="941.6893732970027"/>
    <b v="0"/>
    <b v="0"/>
    <s v="music/indie rock"/>
    <x v="1"/>
    <x v="7"/>
  </r>
  <r>
    <n v="671"/>
    <x v="658"/>
    <s v="Monitored bi-directional standardization"/>
    <n v="97600"/>
    <n v="119127"/>
    <x v="1"/>
    <x v="370"/>
    <n v="1073"/>
    <x v="1"/>
    <s v="USD"/>
    <x v="616"/>
    <x v="622"/>
    <n v="322.08760484622553"/>
    <b v="0"/>
    <b v="1"/>
    <s v="theater/plays"/>
    <x v="3"/>
    <x v="3"/>
  </r>
  <r>
    <n v="672"/>
    <x v="659"/>
    <s v="Stand-alone grid-enabled leverage"/>
    <n v="197900"/>
    <n v="110689"/>
    <x v="0"/>
    <x v="0"/>
    <n v="4428"/>
    <x v="2"/>
    <s v="AUD"/>
    <x v="617"/>
    <x v="623"/>
    <n v="195.1219512195122"/>
    <b v="0"/>
    <b v="0"/>
    <s v="theater/plays"/>
    <x v="3"/>
    <x v="3"/>
  </r>
  <r>
    <n v="673"/>
    <x v="660"/>
    <s v="Assimilated regional groupware"/>
    <n v="5600"/>
    <n v="2445"/>
    <x v="0"/>
    <x v="0"/>
    <n v="58"/>
    <x v="6"/>
    <s v="EUR"/>
    <x v="618"/>
    <x v="624"/>
    <n v="31282.758620689656"/>
    <b v="0"/>
    <b v="0"/>
    <s v="music/indie rock"/>
    <x v="1"/>
    <x v="7"/>
  </r>
  <r>
    <n v="674"/>
    <x v="661"/>
    <s v="Up-sized 24hour instruction set"/>
    <n v="170700"/>
    <n v="57250"/>
    <x v="3"/>
    <x v="0"/>
    <n v="1218"/>
    <x v="1"/>
    <s v="USD"/>
    <x v="619"/>
    <x v="625"/>
    <n v="3333.9901477832514"/>
    <b v="0"/>
    <b v="0"/>
    <s v="photography/photography books"/>
    <x v="7"/>
    <x v="14"/>
  </r>
  <r>
    <n v="675"/>
    <x v="662"/>
    <s v="Right-sized web-enabled intranet"/>
    <n v="9700"/>
    <n v="11929"/>
    <x v="1"/>
    <x v="371"/>
    <n v="331"/>
    <x v="1"/>
    <s v="USD"/>
    <x v="620"/>
    <x v="626"/>
    <n v="1827.1903323262841"/>
    <b v="0"/>
    <b v="0"/>
    <s v="journalism/audio"/>
    <x v="8"/>
    <x v="23"/>
  </r>
  <r>
    <n v="676"/>
    <x v="663"/>
    <s v="Expanded needs-based orchestration"/>
    <n v="62300"/>
    <n v="118214"/>
    <x v="1"/>
    <x v="372"/>
    <n v="1170"/>
    <x v="1"/>
    <s v="USD"/>
    <x v="621"/>
    <x v="627"/>
    <n v="664.61538461538464"/>
    <b v="0"/>
    <b v="0"/>
    <s v="photography/photography books"/>
    <x v="7"/>
    <x v="14"/>
  </r>
  <r>
    <n v="677"/>
    <x v="664"/>
    <s v="Organic system-worthy orchestration"/>
    <n v="5300"/>
    <n v="4432"/>
    <x v="0"/>
    <x v="0"/>
    <n v="111"/>
    <x v="1"/>
    <s v="USD"/>
    <x v="622"/>
    <x v="491"/>
    <n v="38918.91891891892"/>
    <b v="0"/>
    <b v="0"/>
    <s v="publishing/fiction"/>
    <x v="5"/>
    <x v="13"/>
  </r>
  <r>
    <n v="678"/>
    <x v="665"/>
    <s v="Inverse static standardization"/>
    <n v="99500"/>
    <n v="17879"/>
    <x v="3"/>
    <x v="0"/>
    <n v="215"/>
    <x v="1"/>
    <s v="USD"/>
    <x v="35"/>
    <x v="628"/>
    <n v="803.72093023255809"/>
    <b v="0"/>
    <b v="0"/>
    <s v="film &amp; video/drama"/>
    <x v="4"/>
    <x v="6"/>
  </r>
  <r>
    <n v="679"/>
    <x v="307"/>
    <s v="Synchronized motivating solution"/>
    <n v="1400"/>
    <n v="14511"/>
    <x v="1"/>
    <x v="373"/>
    <n v="363"/>
    <x v="1"/>
    <s v="USD"/>
    <x v="623"/>
    <x v="629"/>
    <n v="1190.0826446280992"/>
    <b v="0"/>
    <b v="1"/>
    <s v="food/food trucks"/>
    <x v="0"/>
    <x v="0"/>
  </r>
  <r>
    <n v="680"/>
    <x v="666"/>
    <s v="Open-source 4thgeneration open system"/>
    <n v="145600"/>
    <n v="141822"/>
    <x v="0"/>
    <x v="0"/>
    <n v="2955"/>
    <x v="1"/>
    <s v="USD"/>
    <x v="624"/>
    <x v="630"/>
    <n v="58.477157360406089"/>
    <b v="0"/>
    <b v="1"/>
    <s v="games/mobile games"/>
    <x v="6"/>
    <x v="20"/>
  </r>
  <r>
    <n v="681"/>
    <x v="667"/>
    <s v="Decentralized context-sensitive superstructure"/>
    <n v="184100"/>
    <n v="159037"/>
    <x v="0"/>
    <x v="0"/>
    <n v="1657"/>
    <x v="1"/>
    <s v="USD"/>
    <x v="625"/>
    <x v="631"/>
    <n v="312.85455642727823"/>
    <b v="0"/>
    <b v="0"/>
    <s v="theater/plays"/>
    <x v="3"/>
    <x v="3"/>
  </r>
  <r>
    <n v="682"/>
    <x v="668"/>
    <s v="Compatible 5thgeneration concept"/>
    <n v="5400"/>
    <n v="8109"/>
    <x v="1"/>
    <x v="374"/>
    <n v="103"/>
    <x v="1"/>
    <s v="USD"/>
    <x v="626"/>
    <x v="632"/>
    <n v="7549.5145631067962"/>
    <b v="0"/>
    <b v="0"/>
    <s v="theater/plays"/>
    <x v="3"/>
    <x v="3"/>
  </r>
  <r>
    <n v="683"/>
    <x v="669"/>
    <s v="Virtual systemic intranet"/>
    <n v="2300"/>
    <n v="8244"/>
    <x v="1"/>
    <x v="375"/>
    <n v="147"/>
    <x v="1"/>
    <s v="USD"/>
    <x v="627"/>
    <x v="633"/>
    <n v="1175.5102040816328"/>
    <b v="0"/>
    <b v="0"/>
    <s v="theater/plays"/>
    <x v="3"/>
    <x v="3"/>
  </r>
  <r>
    <n v="684"/>
    <x v="670"/>
    <s v="Optimized systemic algorithm"/>
    <n v="1400"/>
    <n v="7600"/>
    <x v="1"/>
    <x v="376"/>
    <n v="110"/>
    <x v="0"/>
    <s v="CAD"/>
    <x v="628"/>
    <x v="634"/>
    <n v="15709.09090909091"/>
    <b v="0"/>
    <b v="0"/>
    <s v="publishing/nonfiction"/>
    <x v="5"/>
    <x v="9"/>
  </r>
  <r>
    <n v="685"/>
    <x v="671"/>
    <s v="Customizable homogeneous firmware"/>
    <n v="140000"/>
    <n v="94501"/>
    <x v="0"/>
    <x v="0"/>
    <n v="926"/>
    <x v="0"/>
    <s v="CAD"/>
    <x v="629"/>
    <x v="415"/>
    <n v="2239.3088552915765"/>
    <b v="0"/>
    <b v="0"/>
    <s v="theater/plays"/>
    <x v="3"/>
    <x v="3"/>
  </r>
  <r>
    <n v="686"/>
    <x v="672"/>
    <s v="Front-line cohesive extranet"/>
    <n v="7500"/>
    <n v="14381"/>
    <x v="1"/>
    <x v="377"/>
    <n v="134"/>
    <x v="1"/>
    <s v="USD"/>
    <x v="630"/>
    <x v="635"/>
    <n v="7092.5373134328356"/>
    <b v="0"/>
    <b v="0"/>
    <s v="technology/wearables"/>
    <x v="2"/>
    <x v="8"/>
  </r>
  <r>
    <n v="687"/>
    <x v="673"/>
    <s v="Distributed holistic neural-net"/>
    <n v="1500"/>
    <n v="13980"/>
    <x v="1"/>
    <x v="378"/>
    <n v="269"/>
    <x v="1"/>
    <s v="USD"/>
    <x v="631"/>
    <x v="607"/>
    <n v="950.1858736059479"/>
    <b v="0"/>
    <b v="0"/>
    <s v="theater/plays"/>
    <x v="3"/>
    <x v="3"/>
  </r>
  <r>
    <n v="688"/>
    <x v="674"/>
    <s v="Devolved client-server monitoring"/>
    <n v="2900"/>
    <n v="12449"/>
    <x v="1"/>
    <x v="379"/>
    <n v="175"/>
    <x v="1"/>
    <s v="USD"/>
    <x v="632"/>
    <x v="636"/>
    <n v="7899.4285714285716"/>
    <b v="0"/>
    <b v="1"/>
    <s v="film &amp; video/television"/>
    <x v="4"/>
    <x v="19"/>
  </r>
  <r>
    <n v="689"/>
    <x v="675"/>
    <s v="Seamless directional capacity"/>
    <n v="7300"/>
    <n v="7348"/>
    <x v="1"/>
    <x v="380"/>
    <n v="69"/>
    <x v="1"/>
    <s v="USD"/>
    <x v="633"/>
    <x v="637"/>
    <n v="15078.260869565218"/>
    <b v="0"/>
    <b v="0"/>
    <s v="technology/web"/>
    <x v="2"/>
    <x v="2"/>
  </r>
  <r>
    <n v="690"/>
    <x v="676"/>
    <s v="Polarized actuating implementation"/>
    <n v="3600"/>
    <n v="8158"/>
    <x v="1"/>
    <x v="381"/>
    <n v="190"/>
    <x v="1"/>
    <s v="USD"/>
    <x v="634"/>
    <x v="638"/>
    <n v="2728.4210526315787"/>
    <b v="0"/>
    <b v="1"/>
    <s v="film &amp; video/documentary"/>
    <x v="4"/>
    <x v="4"/>
  </r>
  <r>
    <n v="691"/>
    <x v="677"/>
    <s v="Front-line disintermediate hub"/>
    <n v="5000"/>
    <n v="7119"/>
    <x v="1"/>
    <x v="382"/>
    <n v="237"/>
    <x v="1"/>
    <s v="USD"/>
    <x v="635"/>
    <x v="639"/>
    <n v="6197.4683544303798"/>
    <b v="1"/>
    <b v="1"/>
    <s v="film &amp; video/documentary"/>
    <x v="4"/>
    <x v="4"/>
  </r>
  <r>
    <n v="692"/>
    <x v="678"/>
    <s v="Decentralized 4thgeneration challenge"/>
    <n v="6000"/>
    <n v="5438"/>
    <x v="0"/>
    <x v="0"/>
    <n v="77"/>
    <x v="4"/>
    <s v="GBP"/>
    <x v="636"/>
    <x v="640"/>
    <n v="20197.402597402597"/>
    <b v="0"/>
    <b v="0"/>
    <s v="music/rock"/>
    <x v="1"/>
    <x v="1"/>
  </r>
  <r>
    <n v="693"/>
    <x v="679"/>
    <s v="Reverse-engineered composite hierarchy"/>
    <n v="180400"/>
    <n v="115396"/>
    <x v="0"/>
    <x v="0"/>
    <n v="1748"/>
    <x v="1"/>
    <s v="USD"/>
    <x v="637"/>
    <x v="641"/>
    <n v="840.27459954233404"/>
    <b v="0"/>
    <b v="0"/>
    <s v="theater/plays"/>
    <x v="3"/>
    <x v="3"/>
  </r>
  <r>
    <n v="694"/>
    <x v="680"/>
    <s v="Programmable tangible ability"/>
    <n v="9100"/>
    <n v="7656"/>
    <x v="0"/>
    <x v="0"/>
    <n v="79"/>
    <x v="1"/>
    <s v="USD"/>
    <x v="638"/>
    <x v="642"/>
    <n v="40465.822784810123"/>
    <b v="0"/>
    <b v="0"/>
    <s v="theater/plays"/>
    <x v="3"/>
    <x v="3"/>
  </r>
  <r>
    <n v="695"/>
    <x v="681"/>
    <s v="Configurable full-range emulation"/>
    <n v="9200"/>
    <n v="12322"/>
    <x v="1"/>
    <x v="383"/>
    <n v="196"/>
    <x v="6"/>
    <s v="EUR"/>
    <x v="639"/>
    <x v="445"/>
    <n v="7053.0612244897957"/>
    <b v="1"/>
    <b v="0"/>
    <s v="music/rock"/>
    <x v="1"/>
    <x v="1"/>
  </r>
  <r>
    <n v="696"/>
    <x v="682"/>
    <s v="Total real-time hardware"/>
    <n v="164100"/>
    <n v="96888"/>
    <x v="0"/>
    <x v="0"/>
    <n v="889"/>
    <x v="1"/>
    <s v="USD"/>
    <x v="640"/>
    <x v="116"/>
    <n v="97.18785151856018"/>
    <b v="0"/>
    <b v="1"/>
    <s v="theater/plays"/>
    <x v="3"/>
    <x v="3"/>
  </r>
  <r>
    <n v="697"/>
    <x v="683"/>
    <s v="Profound system-worthy functionalities"/>
    <n v="128900"/>
    <n v="196960"/>
    <x v="1"/>
    <x v="384"/>
    <n v="7295"/>
    <x v="1"/>
    <s v="USD"/>
    <x v="641"/>
    <x v="643"/>
    <n v="23.687457162440026"/>
    <b v="0"/>
    <b v="0"/>
    <s v="music/electric music"/>
    <x v="1"/>
    <x v="5"/>
  </r>
  <r>
    <n v="698"/>
    <x v="684"/>
    <s v="Cloned hybrid focus group"/>
    <n v="42100"/>
    <n v="188057"/>
    <x v="1"/>
    <x v="385"/>
    <n v="2893"/>
    <x v="0"/>
    <s v="CAD"/>
    <x v="642"/>
    <x v="644"/>
    <n v="418.11268579329413"/>
    <b v="0"/>
    <b v="0"/>
    <s v="technology/wearables"/>
    <x v="2"/>
    <x v="8"/>
  </r>
  <r>
    <n v="699"/>
    <x v="196"/>
    <s v="Ergonomic dedicated focus group"/>
    <n v="7400"/>
    <n v="6245"/>
    <x v="0"/>
    <x v="0"/>
    <n v="56"/>
    <x v="1"/>
    <s v="USD"/>
    <x v="230"/>
    <x v="645"/>
    <n v="1542.8571428571429"/>
    <b v="0"/>
    <b v="0"/>
    <s v="film &amp; video/drama"/>
    <x v="4"/>
    <x v="6"/>
  </r>
  <r>
    <n v="700"/>
    <x v="685"/>
    <s v="Realigned zero administration paradigm"/>
    <n v="100"/>
    <n v="3"/>
    <x v="0"/>
    <x v="0"/>
    <n v="1"/>
    <x v="1"/>
    <s v="USD"/>
    <x v="67"/>
    <x v="646"/>
    <n v="1296000"/>
    <b v="0"/>
    <b v="0"/>
    <s v="technology/wearables"/>
    <x v="2"/>
    <x v="8"/>
  </r>
  <r>
    <n v="701"/>
    <x v="686"/>
    <s v="Open-source multi-tasking methodology"/>
    <n v="52000"/>
    <n v="91014"/>
    <x v="1"/>
    <x v="386"/>
    <n v="820"/>
    <x v="1"/>
    <s v="USD"/>
    <x v="643"/>
    <x v="647"/>
    <n v="737.56097560975604"/>
    <b v="1"/>
    <b v="0"/>
    <s v="theater/plays"/>
    <x v="3"/>
    <x v="3"/>
  </r>
  <r>
    <n v="702"/>
    <x v="687"/>
    <s v="Object-based attitude-oriented analyzer"/>
    <n v="8700"/>
    <n v="4710"/>
    <x v="0"/>
    <x v="0"/>
    <n v="83"/>
    <x v="1"/>
    <s v="USD"/>
    <x v="644"/>
    <x v="467"/>
    <n v="5204.8192771084341"/>
    <b v="0"/>
    <b v="0"/>
    <s v="technology/wearables"/>
    <x v="2"/>
    <x v="8"/>
  </r>
  <r>
    <n v="703"/>
    <x v="688"/>
    <s v="Cross-platform tertiary hub"/>
    <n v="63400"/>
    <n v="197728"/>
    <x v="1"/>
    <x v="387"/>
    <n v="2038"/>
    <x v="1"/>
    <s v="USD"/>
    <x v="645"/>
    <x v="648"/>
    <n v="720.70657507360158"/>
    <b v="1"/>
    <b v="1"/>
    <s v="publishing/translations"/>
    <x v="5"/>
    <x v="18"/>
  </r>
  <r>
    <n v="704"/>
    <x v="689"/>
    <s v="Seamless clear-thinking artificial intelligence"/>
    <n v="8700"/>
    <n v="10682"/>
    <x v="1"/>
    <x v="388"/>
    <n v="116"/>
    <x v="1"/>
    <s v="USD"/>
    <x v="646"/>
    <x v="649"/>
    <n v="11172.413793103447"/>
    <b v="0"/>
    <b v="0"/>
    <s v="film &amp; video/animation"/>
    <x v="4"/>
    <x v="10"/>
  </r>
  <r>
    <n v="705"/>
    <x v="690"/>
    <s v="Centralized tangible success"/>
    <n v="169700"/>
    <n v="168048"/>
    <x v="0"/>
    <x v="0"/>
    <n v="2025"/>
    <x v="4"/>
    <s v="GBP"/>
    <x v="626"/>
    <x v="650"/>
    <n v="170.66666666666666"/>
    <b v="0"/>
    <b v="0"/>
    <s v="publishing/nonfiction"/>
    <x v="5"/>
    <x v="9"/>
  </r>
  <r>
    <n v="706"/>
    <x v="691"/>
    <s v="Customer-focused multimedia methodology"/>
    <n v="108400"/>
    <n v="138586"/>
    <x v="1"/>
    <x v="389"/>
    <n v="1345"/>
    <x v="2"/>
    <s v="AUD"/>
    <x v="647"/>
    <x v="651"/>
    <n v="513.90334572490701"/>
    <b v="0"/>
    <b v="1"/>
    <s v="technology/web"/>
    <x v="2"/>
    <x v="2"/>
  </r>
  <r>
    <n v="707"/>
    <x v="692"/>
    <s v="Visionary maximized Local Area Network"/>
    <n v="7300"/>
    <n v="11579"/>
    <x v="1"/>
    <x v="390"/>
    <n v="168"/>
    <x v="1"/>
    <s v="USD"/>
    <x v="159"/>
    <x v="652"/>
    <n v="18514.285714285714"/>
    <b v="0"/>
    <b v="0"/>
    <s v="film &amp; video/drama"/>
    <x v="4"/>
    <x v="6"/>
  </r>
  <r>
    <n v="708"/>
    <x v="693"/>
    <s v="Secured bifurcated intranet"/>
    <n v="1700"/>
    <n v="12020"/>
    <x v="1"/>
    <x v="391"/>
    <n v="137"/>
    <x v="5"/>
    <s v="CHF"/>
    <x v="648"/>
    <x v="653"/>
    <n v="6306.5693430656938"/>
    <b v="0"/>
    <b v="0"/>
    <s v="theater/plays"/>
    <x v="3"/>
    <x v="3"/>
  </r>
  <r>
    <n v="709"/>
    <x v="694"/>
    <s v="Grass-roots 4thgeneration product"/>
    <n v="9800"/>
    <n v="13954"/>
    <x v="1"/>
    <x v="392"/>
    <n v="186"/>
    <x v="6"/>
    <s v="EUR"/>
    <x v="267"/>
    <x v="654"/>
    <n v="3251.6129032258063"/>
    <b v="0"/>
    <b v="0"/>
    <s v="theater/plays"/>
    <x v="3"/>
    <x v="3"/>
  </r>
  <r>
    <n v="710"/>
    <x v="695"/>
    <s v="Reduced next generation info-mediaries"/>
    <n v="4300"/>
    <n v="6358"/>
    <x v="1"/>
    <x v="393"/>
    <n v="125"/>
    <x v="1"/>
    <s v="USD"/>
    <x v="649"/>
    <x v="655"/>
    <n v="4838.3999999999996"/>
    <b v="0"/>
    <b v="1"/>
    <s v="theater/plays"/>
    <x v="3"/>
    <x v="3"/>
  </r>
  <r>
    <n v="711"/>
    <x v="696"/>
    <s v="Customizable full-range artificial intelligence"/>
    <n v="6200"/>
    <n v="1260"/>
    <x v="0"/>
    <x v="0"/>
    <n v="14"/>
    <x v="6"/>
    <s v="EUR"/>
    <x v="248"/>
    <x v="656"/>
    <n v="12342.857142857143"/>
    <b v="1"/>
    <b v="1"/>
    <s v="theater/plays"/>
    <x v="3"/>
    <x v="3"/>
  </r>
  <r>
    <n v="712"/>
    <x v="697"/>
    <s v="Programmable leadingedge contingency"/>
    <n v="800"/>
    <n v="14725"/>
    <x v="1"/>
    <x v="394"/>
    <n v="202"/>
    <x v="1"/>
    <s v="USD"/>
    <x v="571"/>
    <x v="657"/>
    <n v="17536.633663366338"/>
    <b v="0"/>
    <b v="0"/>
    <s v="theater/plays"/>
    <x v="3"/>
    <x v="3"/>
  </r>
  <r>
    <n v="713"/>
    <x v="698"/>
    <s v="Multi-layered global groupware"/>
    <n v="6900"/>
    <n v="11174"/>
    <x v="1"/>
    <x v="395"/>
    <n v="103"/>
    <x v="1"/>
    <s v="USD"/>
    <x v="650"/>
    <x v="89"/>
    <n v="10066.019417475729"/>
    <b v="0"/>
    <b v="0"/>
    <s v="publishing/radio &amp; podcasts"/>
    <x v="5"/>
    <x v="15"/>
  </r>
  <r>
    <n v="714"/>
    <x v="699"/>
    <s v="Switchable methodical superstructure"/>
    <n v="38500"/>
    <n v="182036"/>
    <x v="1"/>
    <x v="396"/>
    <n v="1785"/>
    <x v="1"/>
    <s v="USD"/>
    <x v="1"/>
    <x v="658"/>
    <n v="48.403361344537814"/>
    <b v="0"/>
    <b v="0"/>
    <s v="music/rock"/>
    <x v="1"/>
    <x v="1"/>
  </r>
  <r>
    <n v="715"/>
    <x v="700"/>
    <s v="Expanded even-keeled portal"/>
    <n v="118000"/>
    <n v="28870"/>
    <x v="0"/>
    <x v="0"/>
    <n v="656"/>
    <x v="1"/>
    <s v="USD"/>
    <x v="651"/>
    <x v="438"/>
    <n v="658.53658536585363"/>
    <b v="0"/>
    <b v="0"/>
    <s v="games/mobile games"/>
    <x v="6"/>
    <x v="20"/>
  </r>
  <r>
    <n v="716"/>
    <x v="701"/>
    <s v="Advanced modular moderator"/>
    <n v="2000"/>
    <n v="10353"/>
    <x v="1"/>
    <x v="397"/>
    <n v="157"/>
    <x v="1"/>
    <s v="USD"/>
    <x v="652"/>
    <x v="659"/>
    <n v="15408.917197452229"/>
    <b v="0"/>
    <b v="1"/>
    <s v="theater/plays"/>
    <x v="3"/>
    <x v="3"/>
  </r>
  <r>
    <n v="717"/>
    <x v="702"/>
    <s v="Reverse-engineered well-modulated ability"/>
    <n v="5600"/>
    <n v="13868"/>
    <x v="1"/>
    <x v="398"/>
    <n v="555"/>
    <x v="1"/>
    <s v="USD"/>
    <x v="653"/>
    <x v="660"/>
    <n v="3269.1891891891892"/>
    <b v="0"/>
    <b v="0"/>
    <s v="film &amp; video/documentary"/>
    <x v="4"/>
    <x v="4"/>
  </r>
  <r>
    <n v="718"/>
    <x v="703"/>
    <s v="Expanded optimal pricing structure"/>
    <n v="8300"/>
    <n v="8317"/>
    <x v="1"/>
    <x v="399"/>
    <n v="297"/>
    <x v="1"/>
    <s v="USD"/>
    <x v="654"/>
    <x v="661"/>
    <n v="7563.636363636364"/>
    <b v="0"/>
    <b v="0"/>
    <s v="technology/wearables"/>
    <x v="2"/>
    <x v="8"/>
  </r>
  <r>
    <n v="719"/>
    <x v="704"/>
    <s v="Down-sized uniform ability"/>
    <n v="6900"/>
    <n v="10557"/>
    <x v="1"/>
    <x v="400"/>
    <n v="123"/>
    <x v="1"/>
    <s v="USD"/>
    <x v="655"/>
    <x v="662"/>
    <n v="7726.8292682926831"/>
    <b v="0"/>
    <b v="0"/>
    <s v="publishing/fiction"/>
    <x v="5"/>
    <x v="13"/>
  </r>
  <r>
    <n v="720"/>
    <x v="705"/>
    <s v="Multi-layered upward-trending conglomeration"/>
    <n v="8700"/>
    <n v="3227"/>
    <x v="3"/>
    <x v="0"/>
    <n v="38"/>
    <x v="3"/>
    <s v="DKK"/>
    <x v="656"/>
    <x v="236"/>
    <n v="31831.57894736842"/>
    <b v="0"/>
    <b v="1"/>
    <s v="theater/plays"/>
    <x v="3"/>
    <x v="3"/>
  </r>
  <r>
    <n v="721"/>
    <x v="706"/>
    <s v="Open-architected systematic intranet"/>
    <n v="123600"/>
    <n v="5429"/>
    <x v="3"/>
    <x v="0"/>
    <n v="60"/>
    <x v="1"/>
    <s v="USD"/>
    <x v="657"/>
    <x v="663"/>
    <n v="8640"/>
    <b v="0"/>
    <b v="0"/>
    <s v="music/rock"/>
    <x v="1"/>
    <x v="1"/>
  </r>
  <r>
    <n v="722"/>
    <x v="707"/>
    <s v="Proactive 24hour frame"/>
    <n v="48500"/>
    <n v="75906"/>
    <x v="1"/>
    <x v="401"/>
    <n v="3036"/>
    <x v="1"/>
    <s v="USD"/>
    <x v="265"/>
    <x v="202"/>
    <n v="768.37944664031625"/>
    <b v="0"/>
    <b v="0"/>
    <s v="film &amp; video/documentary"/>
    <x v="4"/>
    <x v="4"/>
  </r>
  <r>
    <n v="723"/>
    <x v="708"/>
    <s v="Exclusive fresh-thinking model"/>
    <n v="4900"/>
    <n v="13250"/>
    <x v="1"/>
    <x v="402"/>
    <n v="144"/>
    <x v="2"/>
    <s v="AUD"/>
    <x v="658"/>
    <x v="664"/>
    <n v="12575"/>
    <b v="0"/>
    <b v="0"/>
    <s v="theater/plays"/>
    <x v="3"/>
    <x v="3"/>
  </r>
  <r>
    <n v="724"/>
    <x v="709"/>
    <s v="Business-focused encompassing intranet"/>
    <n v="8400"/>
    <n v="11261"/>
    <x v="1"/>
    <x v="403"/>
    <n v="121"/>
    <x v="4"/>
    <s v="GBP"/>
    <x v="659"/>
    <x v="665"/>
    <n v="1428.0991735537191"/>
    <b v="0"/>
    <b v="1"/>
    <s v="theater/plays"/>
    <x v="3"/>
    <x v="3"/>
  </r>
  <r>
    <n v="725"/>
    <x v="710"/>
    <s v="Optional 6thgeneration access"/>
    <n v="193200"/>
    <n v="97369"/>
    <x v="0"/>
    <x v="0"/>
    <n v="1596"/>
    <x v="1"/>
    <s v="USD"/>
    <x v="660"/>
    <x v="666"/>
    <n v="108.27067669172932"/>
    <b v="0"/>
    <b v="0"/>
    <s v="games/mobile games"/>
    <x v="6"/>
    <x v="20"/>
  </r>
  <r>
    <n v="726"/>
    <x v="711"/>
    <s v="Realigned web-enabled functionalities"/>
    <n v="54300"/>
    <n v="48227"/>
    <x v="3"/>
    <x v="0"/>
    <n v="524"/>
    <x v="1"/>
    <s v="USD"/>
    <x v="661"/>
    <x v="602"/>
    <n v="989.3129770992366"/>
    <b v="0"/>
    <b v="1"/>
    <s v="theater/plays"/>
    <x v="3"/>
    <x v="3"/>
  </r>
  <r>
    <n v="727"/>
    <x v="712"/>
    <s v="Enterprise-wide multimedia software"/>
    <n v="8900"/>
    <n v="14685"/>
    <x v="1"/>
    <x v="404"/>
    <n v="181"/>
    <x v="1"/>
    <s v="USD"/>
    <x v="4"/>
    <x v="667"/>
    <n v="27666.298342541435"/>
    <b v="0"/>
    <b v="0"/>
    <s v="technology/web"/>
    <x v="2"/>
    <x v="2"/>
  </r>
  <r>
    <n v="728"/>
    <x v="713"/>
    <s v="Versatile mission-critical knowledgebase"/>
    <n v="4200"/>
    <n v="735"/>
    <x v="0"/>
    <x v="0"/>
    <n v="10"/>
    <x v="1"/>
    <s v="USD"/>
    <x v="662"/>
    <x v="668"/>
    <n v="95040"/>
    <b v="0"/>
    <b v="0"/>
    <s v="theater/plays"/>
    <x v="3"/>
    <x v="3"/>
  </r>
  <r>
    <n v="729"/>
    <x v="714"/>
    <s v="Multi-lateral object-oriented open system"/>
    <n v="5600"/>
    <n v="10397"/>
    <x v="1"/>
    <x v="405"/>
    <n v="122"/>
    <x v="1"/>
    <s v="USD"/>
    <x v="663"/>
    <x v="669"/>
    <n v="1416.3934426229507"/>
    <b v="0"/>
    <b v="0"/>
    <s v="film &amp; video/drama"/>
    <x v="4"/>
    <x v="6"/>
  </r>
  <r>
    <n v="730"/>
    <x v="715"/>
    <s v="Visionary system-worthy attitude"/>
    <n v="28800"/>
    <n v="118847"/>
    <x v="1"/>
    <x v="406"/>
    <n v="1071"/>
    <x v="0"/>
    <s v="CAD"/>
    <x v="664"/>
    <x v="670"/>
    <n v="484.03361344537814"/>
    <b v="0"/>
    <b v="0"/>
    <s v="technology/wearables"/>
    <x v="2"/>
    <x v="8"/>
  </r>
  <r>
    <n v="731"/>
    <x v="716"/>
    <s v="Synergized content-based hierarchy"/>
    <n v="8000"/>
    <n v="7220"/>
    <x v="3"/>
    <x v="0"/>
    <n v="219"/>
    <x v="1"/>
    <s v="USD"/>
    <x v="665"/>
    <x v="601"/>
    <n v="394.52054794520546"/>
    <b v="0"/>
    <b v="0"/>
    <s v="technology/web"/>
    <x v="2"/>
    <x v="2"/>
  </r>
  <r>
    <n v="732"/>
    <x v="717"/>
    <s v="Business-focused 24hour access"/>
    <n v="117000"/>
    <n v="107622"/>
    <x v="0"/>
    <x v="0"/>
    <n v="1121"/>
    <x v="1"/>
    <s v="USD"/>
    <x v="666"/>
    <x v="671"/>
    <n v="1772.7029438001784"/>
    <b v="0"/>
    <b v="1"/>
    <s v="music/rock"/>
    <x v="1"/>
    <x v="1"/>
  </r>
  <r>
    <n v="733"/>
    <x v="718"/>
    <s v="Automated hybrid orchestration"/>
    <n v="15800"/>
    <n v="83267"/>
    <x v="1"/>
    <x v="407"/>
    <n v="980"/>
    <x v="1"/>
    <s v="USD"/>
    <x v="43"/>
    <x v="672"/>
    <n v="1146.1224489795918"/>
    <b v="0"/>
    <b v="0"/>
    <s v="music/metal"/>
    <x v="1"/>
    <x v="16"/>
  </r>
  <r>
    <n v="734"/>
    <x v="719"/>
    <s v="Exclusive 5thgeneration leverage"/>
    <n v="4200"/>
    <n v="13404"/>
    <x v="1"/>
    <x v="408"/>
    <n v="536"/>
    <x v="1"/>
    <s v="USD"/>
    <x v="667"/>
    <x v="673"/>
    <n v="1934.3283582089553"/>
    <b v="0"/>
    <b v="1"/>
    <s v="theater/plays"/>
    <x v="3"/>
    <x v="3"/>
  </r>
  <r>
    <n v="735"/>
    <x v="720"/>
    <s v="Grass-roots zero administration alliance"/>
    <n v="37100"/>
    <n v="131404"/>
    <x v="1"/>
    <x v="409"/>
    <n v="1991"/>
    <x v="1"/>
    <s v="USD"/>
    <x v="668"/>
    <x v="674"/>
    <n v="303.76695128076341"/>
    <b v="0"/>
    <b v="0"/>
    <s v="photography/photography books"/>
    <x v="7"/>
    <x v="14"/>
  </r>
  <r>
    <n v="736"/>
    <x v="721"/>
    <s v="Proactive heuristic orchestration"/>
    <n v="7700"/>
    <n v="2533"/>
    <x v="3"/>
    <x v="0"/>
    <n v="29"/>
    <x v="1"/>
    <s v="USD"/>
    <x v="669"/>
    <x v="675"/>
    <n v="11917.241379310344"/>
    <b v="0"/>
    <b v="0"/>
    <s v="publishing/nonfiction"/>
    <x v="5"/>
    <x v="9"/>
  </r>
  <r>
    <n v="737"/>
    <x v="722"/>
    <s v="Function-based systematic Graphical User Interface"/>
    <n v="3700"/>
    <n v="5028"/>
    <x v="1"/>
    <x v="410"/>
    <n v="180"/>
    <x v="1"/>
    <s v="USD"/>
    <x v="670"/>
    <x v="676"/>
    <n v="5760"/>
    <b v="0"/>
    <b v="0"/>
    <s v="music/indie rock"/>
    <x v="1"/>
    <x v="7"/>
  </r>
  <r>
    <n v="738"/>
    <x v="486"/>
    <s v="Extended zero administration software"/>
    <n v="74700"/>
    <n v="1557"/>
    <x v="0"/>
    <x v="0"/>
    <n v="15"/>
    <x v="1"/>
    <s v="USD"/>
    <x v="671"/>
    <x v="677"/>
    <n v="126720"/>
    <b v="0"/>
    <b v="1"/>
    <s v="theater/plays"/>
    <x v="3"/>
    <x v="3"/>
  </r>
  <r>
    <n v="739"/>
    <x v="723"/>
    <s v="Multi-tiered discrete support"/>
    <n v="10000"/>
    <n v="6100"/>
    <x v="0"/>
    <x v="0"/>
    <n v="191"/>
    <x v="1"/>
    <s v="USD"/>
    <x v="672"/>
    <x v="678"/>
    <n v="452.35602094240835"/>
    <b v="0"/>
    <b v="0"/>
    <s v="music/indie rock"/>
    <x v="1"/>
    <x v="7"/>
  </r>
  <r>
    <n v="740"/>
    <x v="724"/>
    <s v="Phased system-worthy conglomeration"/>
    <n v="5300"/>
    <n v="1592"/>
    <x v="0"/>
    <x v="0"/>
    <n v="16"/>
    <x v="1"/>
    <s v="USD"/>
    <x v="673"/>
    <x v="679"/>
    <n v="16200"/>
    <b v="0"/>
    <b v="0"/>
    <s v="theater/plays"/>
    <x v="3"/>
    <x v="3"/>
  </r>
  <r>
    <n v="741"/>
    <x v="287"/>
    <s v="Balanced mobile alliance"/>
    <n v="1200"/>
    <n v="14150"/>
    <x v="1"/>
    <x v="411"/>
    <n v="130"/>
    <x v="1"/>
    <s v="USD"/>
    <x v="674"/>
    <x v="680"/>
    <n v="664.61538461538464"/>
    <b v="0"/>
    <b v="0"/>
    <s v="theater/plays"/>
    <x v="3"/>
    <x v="3"/>
  </r>
  <r>
    <n v="742"/>
    <x v="725"/>
    <s v="Reactive solution-oriented groupware"/>
    <n v="1200"/>
    <n v="13513"/>
    <x v="1"/>
    <x v="412"/>
    <n v="122"/>
    <x v="1"/>
    <s v="USD"/>
    <x v="675"/>
    <x v="681"/>
    <n v="29744.262295081968"/>
    <b v="0"/>
    <b v="0"/>
    <s v="music/electric music"/>
    <x v="1"/>
    <x v="5"/>
  </r>
  <r>
    <n v="743"/>
    <x v="726"/>
    <s v="Exclusive bandwidth-monitored orchestration"/>
    <n v="3900"/>
    <n v="504"/>
    <x v="0"/>
    <x v="0"/>
    <n v="17"/>
    <x v="1"/>
    <s v="USD"/>
    <x v="676"/>
    <x v="682"/>
    <n v="30494.117647058825"/>
    <b v="0"/>
    <b v="1"/>
    <s v="theater/plays"/>
    <x v="3"/>
    <x v="3"/>
  </r>
  <r>
    <n v="744"/>
    <x v="727"/>
    <s v="Intuitive exuding initiative"/>
    <n v="2000"/>
    <n v="14240"/>
    <x v="1"/>
    <x v="413"/>
    <n v="140"/>
    <x v="1"/>
    <s v="USD"/>
    <x v="342"/>
    <x v="683"/>
    <n v="1234.2857142857142"/>
    <b v="0"/>
    <b v="1"/>
    <s v="theater/plays"/>
    <x v="3"/>
    <x v="3"/>
  </r>
  <r>
    <n v="745"/>
    <x v="728"/>
    <s v="Streamlined needs-based knowledge user"/>
    <n v="6900"/>
    <n v="2091"/>
    <x v="0"/>
    <x v="0"/>
    <n v="34"/>
    <x v="1"/>
    <s v="USD"/>
    <x v="677"/>
    <x v="684"/>
    <n v="68611.76470588235"/>
    <b v="0"/>
    <b v="0"/>
    <s v="technology/wearables"/>
    <x v="2"/>
    <x v="8"/>
  </r>
  <r>
    <n v="746"/>
    <x v="729"/>
    <s v="Automated system-worthy structure"/>
    <n v="55800"/>
    <n v="118580"/>
    <x v="1"/>
    <x v="414"/>
    <n v="3388"/>
    <x v="1"/>
    <s v="USD"/>
    <x v="678"/>
    <x v="685"/>
    <n v="127.50885478158206"/>
    <b v="0"/>
    <b v="0"/>
    <s v="technology/web"/>
    <x v="2"/>
    <x v="2"/>
  </r>
  <r>
    <n v="747"/>
    <x v="730"/>
    <s v="Secured clear-thinking intranet"/>
    <n v="4900"/>
    <n v="11214"/>
    <x v="1"/>
    <x v="415"/>
    <n v="280"/>
    <x v="1"/>
    <s v="USD"/>
    <x v="679"/>
    <x v="488"/>
    <n v="3394.2857142857142"/>
    <b v="0"/>
    <b v="0"/>
    <s v="theater/plays"/>
    <x v="3"/>
    <x v="3"/>
  </r>
  <r>
    <n v="748"/>
    <x v="731"/>
    <s v="Cloned actuating architecture"/>
    <n v="194900"/>
    <n v="68137"/>
    <x v="3"/>
    <x v="0"/>
    <n v="614"/>
    <x v="1"/>
    <s v="USD"/>
    <x v="680"/>
    <x v="686"/>
    <n v="3512.0521172638437"/>
    <b v="0"/>
    <b v="1"/>
    <s v="film &amp; video/animation"/>
    <x v="4"/>
    <x v="10"/>
  </r>
  <r>
    <n v="749"/>
    <x v="732"/>
    <s v="Down-sized needs-based task-force"/>
    <n v="8600"/>
    <n v="13527"/>
    <x v="1"/>
    <x v="416"/>
    <n v="366"/>
    <x v="6"/>
    <s v="EUR"/>
    <x v="681"/>
    <x v="687"/>
    <n v="2832.7868852459014"/>
    <b v="0"/>
    <b v="1"/>
    <s v="technology/wearables"/>
    <x v="2"/>
    <x v="8"/>
  </r>
  <r>
    <n v="750"/>
    <x v="733"/>
    <s v="Extended responsive Internet solution"/>
    <n v="100"/>
    <n v="1"/>
    <x v="0"/>
    <x v="0"/>
    <n v="1"/>
    <x v="4"/>
    <s v="GBP"/>
    <x v="682"/>
    <x v="688"/>
    <n v="2160000"/>
    <b v="0"/>
    <b v="0"/>
    <s v="music/electric music"/>
    <x v="1"/>
    <x v="5"/>
  </r>
  <r>
    <n v="751"/>
    <x v="734"/>
    <s v="Universal value-added moderator"/>
    <n v="3600"/>
    <n v="8363"/>
    <x v="1"/>
    <x v="417"/>
    <n v="270"/>
    <x v="1"/>
    <s v="USD"/>
    <x v="683"/>
    <x v="689"/>
    <n v="4800"/>
    <b v="1"/>
    <b v="1"/>
    <s v="publishing/nonfiction"/>
    <x v="5"/>
    <x v="9"/>
  </r>
  <r>
    <n v="752"/>
    <x v="735"/>
    <s v="Sharable motivating emulation"/>
    <n v="5800"/>
    <n v="5362"/>
    <x v="3"/>
    <x v="0"/>
    <n v="114"/>
    <x v="1"/>
    <s v="USD"/>
    <x v="684"/>
    <x v="690"/>
    <n v="13642.105263157895"/>
    <b v="0"/>
    <b v="1"/>
    <s v="theater/plays"/>
    <x v="3"/>
    <x v="3"/>
  </r>
  <r>
    <n v="753"/>
    <x v="736"/>
    <s v="Networked web-enabled product"/>
    <n v="4700"/>
    <n v="12065"/>
    <x v="1"/>
    <x v="418"/>
    <n v="137"/>
    <x v="1"/>
    <s v="USD"/>
    <x v="674"/>
    <x v="691"/>
    <n v="9459.8540145985407"/>
    <b v="0"/>
    <b v="0"/>
    <s v="photography/photography books"/>
    <x v="7"/>
    <x v="14"/>
  </r>
  <r>
    <n v="754"/>
    <x v="737"/>
    <s v="Advanced dedicated encoding"/>
    <n v="70400"/>
    <n v="118603"/>
    <x v="1"/>
    <x v="419"/>
    <n v="3205"/>
    <x v="1"/>
    <s v="USD"/>
    <x v="685"/>
    <x v="424"/>
    <n v="1429.8907956318253"/>
    <b v="0"/>
    <b v="0"/>
    <s v="theater/plays"/>
    <x v="3"/>
    <x v="3"/>
  </r>
  <r>
    <n v="755"/>
    <x v="738"/>
    <s v="Stand-alone multi-state project"/>
    <n v="4500"/>
    <n v="7496"/>
    <x v="1"/>
    <x v="420"/>
    <n v="288"/>
    <x v="3"/>
    <s v="DKK"/>
    <x v="605"/>
    <x v="231"/>
    <n v="3600"/>
    <b v="0"/>
    <b v="1"/>
    <s v="theater/plays"/>
    <x v="3"/>
    <x v="3"/>
  </r>
  <r>
    <n v="756"/>
    <x v="739"/>
    <s v="Customizable bi-directional monitoring"/>
    <n v="1300"/>
    <n v="10037"/>
    <x v="1"/>
    <x v="421"/>
    <n v="148"/>
    <x v="1"/>
    <s v="USD"/>
    <x v="686"/>
    <x v="692"/>
    <n v="3502.7027027027025"/>
    <b v="0"/>
    <b v="0"/>
    <s v="theater/plays"/>
    <x v="3"/>
    <x v="3"/>
  </r>
  <r>
    <n v="757"/>
    <x v="740"/>
    <s v="Profit-focused motivating function"/>
    <n v="1400"/>
    <n v="5696"/>
    <x v="1"/>
    <x v="422"/>
    <n v="114"/>
    <x v="1"/>
    <s v="USD"/>
    <x v="687"/>
    <x v="693"/>
    <n v="3031.5789473684213"/>
    <b v="0"/>
    <b v="0"/>
    <s v="film &amp; video/drama"/>
    <x v="4"/>
    <x v="6"/>
  </r>
  <r>
    <n v="758"/>
    <x v="741"/>
    <s v="Proactive systemic firmware"/>
    <n v="29600"/>
    <n v="167005"/>
    <x v="1"/>
    <x v="423"/>
    <n v="1518"/>
    <x v="0"/>
    <s v="CAD"/>
    <x v="688"/>
    <x v="694"/>
    <n v="512.2529644268775"/>
    <b v="0"/>
    <b v="0"/>
    <s v="music/rock"/>
    <x v="1"/>
    <x v="1"/>
  </r>
  <r>
    <n v="759"/>
    <x v="742"/>
    <s v="Grass-roots upward-trending installation"/>
    <n v="167500"/>
    <n v="114615"/>
    <x v="0"/>
    <x v="0"/>
    <n v="1274"/>
    <x v="1"/>
    <s v="USD"/>
    <x v="689"/>
    <x v="236"/>
    <n v="2034.5368916797488"/>
    <b v="0"/>
    <b v="0"/>
    <s v="music/electric music"/>
    <x v="1"/>
    <x v="5"/>
  </r>
  <r>
    <n v="760"/>
    <x v="743"/>
    <s v="Virtual heuristic hub"/>
    <n v="48300"/>
    <n v="16592"/>
    <x v="0"/>
    <x v="0"/>
    <n v="210"/>
    <x v="6"/>
    <s v="EUR"/>
    <x v="690"/>
    <x v="695"/>
    <n v="11931.428571428571"/>
    <b v="0"/>
    <b v="1"/>
    <s v="games/video games"/>
    <x v="6"/>
    <x v="11"/>
  </r>
  <r>
    <n v="761"/>
    <x v="744"/>
    <s v="Customizable leadingedge model"/>
    <n v="2200"/>
    <n v="14420"/>
    <x v="1"/>
    <x v="424"/>
    <n v="166"/>
    <x v="1"/>
    <s v="USD"/>
    <x v="691"/>
    <x v="696"/>
    <n v="2602.4096385542171"/>
    <b v="0"/>
    <b v="0"/>
    <s v="music/rock"/>
    <x v="1"/>
    <x v="1"/>
  </r>
  <r>
    <n v="762"/>
    <x v="307"/>
    <s v="Upgradable uniform service-desk"/>
    <n v="3500"/>
    <n v="6204"/>
    <x v="1"/>
    <x v="425"/>
    <n v="100"/>
    <x v="2"/>
    <s v="AUD"/>
    <x v="692"/>
    <x v="697"/>
    <n v="9504"/>
    <b v="0"/>
    <b v="0"/>
    <s v="music/jazz"/>
    <x v="1"/>
    <x v="17"/>
  </r>
  <r>
    <n v="763"/>
    <x v="745"/>
    <s v="Inverse client-driven product"/>
    <n v="5600"/>
    <n v="6338"/>
    <x v="1"/>
    <x v="426"/>
    <n v="235"/>
    <x v="1"/>
    <s v="USD"/>
    <x v="693"/>
    <x v="698"/>
    <n v="12868.08510638298"/>
    <b v="0"/>
    <b v="1"/>
    <s v="theater/plays"/>
    <x v="3"/>
    <x v="3"/>
  </r>
  <r>
    <n v="764"/>
    <x v="746"/>
    <s v="Managed bandwidth-monitored system engine"/>
    <n v="1100"/>
    <n v="8010"/>
    <x v="1"/>
    <x v="427"/>
    <n v="148"/>
    <x v="1"/>
    <s v="USD"/>
    <x v="694"/>
    <x v="699"/>
    <n v="4670.27027027027"/>
    <b v="0"/>
    <b v="0"/>
    <s v="music/rock"/>
    <x v="1"/>
    <x v="1"/>
  </r>
  <r>
    <n v="765"/>
    <x v="747"/>
    <s v="Advanced transitional help-desk"/>
    <n v="3900"/>
    <n v="8125"/>
    <x v="1"/>
    <x v="428"/>
    <n v="198"/>
    <x v="1"/>
    <s v="USD"/>
    <x v="695"/>
    <x v="489"/>
    <n v="10909.09090909091"/>
    <b v="1"/>
    <b v="1"/>
    <s v="music/indie rock"/>
    <x v="1"/>
    <x v="7"/>
  </r>
  <r>
    <n v="766"/>
    <x v="748"/>
    <s v="De-engineered disintermediate encryption"/>
    <n v="43800"/>
    <n v="13653"/>
    <x v="0"/>
    <x v="0"/>
    <n v="248"/>
    <x v="2"/>
    <s v="AUD"/>
    <x v="123"/>
    <x v="512"/>
    <n v="348.38709677419354"/>
    <b v="0"/>
    <b v="0"/>
    <s v="film &amp; video/science fiction"/>
    <x v="4"/>
    <x v="22"/>
  </r>
  <r>
    <n v="767"/>
    <x v="749"/>
    <s v="Upgradable attitude-oriented project"/>
    <n v="97200"/>
    <n v="55372"/>
    <x v="0"/>
    <x v="0"/>
    <n v="513"/>
    <x v="1"/>
    <s v="USD"/>
    <x v="696"/>
    <x v="700"/>
    <n v="7585.9649122807014"/>
    <b v="0"/>
    <b v="0"/>
    <s v="publishing/translations"/>
    <x v="5"/>
    <x v="18"/>
  </r>
  <r>
    <n v="768"/>
    <x v="750"/>
    <s v="Fundamental zero tolerance alliance"/>
    <n v="4800"/>
    <n v="11088"/>
    <x v="1"/>
    <x v="429"/>
    <n v="150"/>
    <x v="1"/>
    <s v="USD"/>
    <x v="626"/>
    <x v="701"/>
    <n v="8640"/>
    <b v="0"/>
    <b v="0"/>
    <s v="theater/plays"/>
    <x v="3"/>
    <x v="3"/>
  </r>
  <r>
    <n v="769"/>
    <x v="751"/>
    <s v="Devolved 24hour forecast"/>
    <n v="125600"/>
    <n v="109106"/>
    <x v="0"/>
    <x v="0"/>
    <n v="3410"/>
    <x v="1"/>
    <s v="USD"/>
    <x v="697"/>
    <x v="340"/>
    <n v="658.76832844574778"/>
    <b v="0"/>
    <b v="0"/>
    <s v="games/video games"/>
    <x v="6"/>
    <x v="11"/>
  </r>
  <r>
    <n v="770"/>
    <x v="752"/>
    <s v="User-centric attitude-oriented intranet"/>
    <n v="4300"/>
    <n v="11642"/>
    <x v="1"/>
    <x v="430"/>
    <n v="216"/>
    <x v="6"/>
    <s v="EUR"/>
    <x v="698"/>
    <x v="702"/>
    <n v="2800"/>
    <b v="0"/>
    <b v="1"/>
    <s v="theater/plays"/>
    <x v="3"/>
    <x v="3"/>
  </r>
  <r>
    <n v="771"/>
    <x v="753"/>
    <s v="Self-enabling 5thgeneration paradigm"/>
    <n v="5600"/>
    <n v="2769"/>
    <x v="3"/>
    <x v="0"/>
    <n v="26"/>
    <x v="1"/>
    <s v="USD"/>
    <x v="699"/>
    <x v="703"/>
    <n v="89723.076923076922"/>
    <b v="0"/>
    <b v="0"/>
    <s v="theater/plays"/>
    <x v="3"/>
    <x v="3"/>
  </r>
  <r>
    <n v="772"/>
    <x v="754"/>
    <s v="Persistent 3rdgeneration moratorium"/>
    <n v="149600"/>
    <n v="169586"/>
    <x v="1"/>
    <x v="431"/>
    <n v="5139"/>
    <x v="1"/>
    <s v="USD"/>
    <x v="700"/>
    <x v="704"/>
    <n v="67.250437828371275"/>
    <b v="0"/>
    <b v="0"/>
    <s v="music/indie rock"/>
    <x v="1"/>
    <x v="7"/>
  </r>
  <r>
    <n v="773"/>
    <x v="755"/>
    <s v="Cross-platform empowering project"/>
    <n v="53100"/>
    <n v="101185"/>
    <x v="1"/>
    <x v="432"/>
    <n v="2353"/>
    <x v="1"/>
    <s v="USD"/>
    <x v="701"/>
    <x v="705"/>
    <n v="367.19082022949425"/>
    <b v="0"/>
    <b v="0"/>
    <s v="theater/plays"/>
    <x v="3"/>
    <x v="3"/>
  </r>
  <r>
    <n v="774"/>
    <x v="756"/>
    <s v="Polarized user-facing interface"/>
    <n v="5000"/>
    <n v="6775"/>
    <x v="1"/>
    <x v="433"/>
    <n v="78"/>
    <x v="6"/>
    <s v="EUR"/>
    <x v="702"/>
    <x v="706"/>
    <n v="45415.384615384617"/>
    <b v="0"/>
    <b v="0"/>
    <s v="technology/web"/>
    <x v="2"/>
    <x v="2"/>
  </r>
  <r>
    <n v="775"/>
    <x v="757"/>
    <s v="Customer-focused non-volatile framework"/>
    <n v="9400"/>
    <n v="968"/>
    <x v="0"/>
    <x v="0"/>
    <n v="10"/>
    <x v="1"/>
    <s v="USD"/>
    <x v="703"/>
    <x v="707"/>
    <n v="86400"/>
    <b v="0"/>
    <b v="0"/>
    <s v="music/rock"/>
    <x v="1"/>
    <x v="1"/>
  </r>
  <r>
    <n v="776"/>
    <x v="758"/>
    <s v="Synchronized multimedia frame"/>
    <n v="110800"/>
    <n v="72623"/>
    <x v="0"/>
    <x v="0"/>
    <n v="2201"/>
    <x v="1"/>
    <s v="USD"/>
    <x v="704"/>
    <x v="708"/>
    <n v="706.58791458427993"/>
    <b v="0"/>
    <b v="0"/>
    <s v="theater/plays"/>
    <x v="3"/>
    <x v="3"/>
  </r>
  <r>
    <n v="777"/>
    <x v="759"/>
    <s v="Open-architected stable algorithm"/>
    <n v="93800"/>
    <n v="45987"/>
    <x v="0"/>
    <x v="0"/>
    <n v="676"/>
    <x v="1"/>
    <s v="USD"/>
    <x v="431"/>
    <x v="709"/>
    <n v="3706.5088757396452"/>
    <b v="0"/>
    <b v="0"/>
    <s v="theater/plays"/>
    <x v="3"/>
    <x v="3"/>
  </r>
  <r>
    <n v="778"/>
    <x v="760"/>
    <s v="Cross-platform optimizing website"/>
    <n v="1300"/>
    <n v="10243"/>
    <x v="1"/>
    <x v="434"/>
    <n v="174"/>
    <x v="5"/>
    <s v="CHF"/>
    <x v="705"/>
    <x v="710"/>
    <n v="2482.7586206896553"/>
    <b v="0"/>
    <b v="0"/>
    <s v="film &amp; video/animation"/>
    <x v="4"/>
    <x v="10"/>
  </r>
  <r>
    <n v="779"/>
    <x v="761"/>
    <s v="Public-key actuating projection"/>
    <n v="108700"/>
    <n v="87293"/>
    <x v="0"/>
    <x v="0"/>
    <n v="831"/>
    <x v="1"/>
    <s v="USD"/>
    <x v="706"/>
    <x v="711"/>
    <n v="935.74007220216606"/>
    <b v="0"/>
    <b v="1"/>
    <s v="theater/plays"/>
    <x v="3"/>
    <x v="3"/>
  </r>
  <r>
    <n v="780"/>
    <x v="762"/>
    <s v="Implemented intangible instruction set"/>
    <n v="5100"/>
    <n v="5421"/>
    <x v="1"/>
    <x v="435"/>
    <n v="164"/>
    <x v="1"/>
    <s v="USD"/>
    <x v="707"/>
    <x v="712"/>
    <n v="10009.756097560976"/>
    <b v="0"/>
    <b v="1"/>
    <s v="film &amp; video/drama"/>
    <x v="4"/>
    <x v="6"/>
  </r>
  <r>
    <n v="781"/>
    <x v="763"/>
    <s v="Cross-group interactive architecture"/>
    <n v="8700"/>
    <n v="4414"/>
    <x v="3"/>
    <x v="0"/>
    <n v="56"/>
    <x v="5"/>
    <s v="CHF"/>
    <x v="708"/>
    <x v="70"/>
    <n v="78750"/>
    <b v="0"/>
    <b v="0"/>
    <s v="theater/plays"/>
    <x v="3"/>
    <x v="3"/>
  </r>
  <r>
    <n v="782"/>
    <x v="764"/>
    <s v="Centralized asymmetric framework"/>
    <n v="5100"/>
    <n v="10981"/>
    <x v="1"/>
    <x v="436"/>
    <n v="161"/>
    <x v="1"/>
    <s v="USD"/>
    <x v="709"/>
    <x v="713"/>
    <n v="15003.726708074535"/>
    <b v="0"/>
    <b v="1"/>
    <s v="film &amp; video/animation"/>
    <x v="4"/>
    <x v="10"/>
  </r>
  <r>
    <n v="783"/>
    <x v="765"/>
    <s v="Down-sized systematic utilization"/>
    <n v="7400"/>
    <n v="10451"/>
    <x v="1"/>
    <x v="437"/>
    <n v="138"/>
    <x v="1"/>
    <s v="USD"/>
    <x v="710"/>
    <x v="714"/>
    <n v="4382.608695652174"/>
    <b v="0"/>
    <b v="0"/>
    <s v="music/rock"/>
    <x v="1"/>
    <x v="1"/>
  </r>
  <r>
    <n v="784"/>
    <x v="766"/>
    <s v="Profound fault-tolerant model"/>
    <n v="88900"/>
    <n v="102535"/>
    <x v="1"/>
    <x v="438"/>
    <n v="3308"/>
    <x v="1"/>
    <s v="USD"/>
    <x v="711"/>
    <x v="715"/>
    <n v="286.21523579201937"/>
    <b v="0"/>
    <b v="0"/>
    <s v="technology/web"/>
    <x v="2"/>
    <x v="2"/>
  </r>
  <r>
    <n v="785"/>
    <x v="767"/>
    <s v="Multi-channeled bi-directional moratorium"/>
    <n v="6700"/>
    <n v="12939"/>
    <x v="1"/>
    <x v="439"/>
    <n v="127"/>
    <x v="2"/>
    <s v="AUD"/>
    <x v="157"/>
    <x v="716"/>
    <n v="23130.708661417324"/>
    <b v="0"/>
    <b v="1"/>
    <s v="film &amp; video/animation"/>
    <x v="4"/>
    <x v="10"/>
  </r>
  <r>
    <n v="786"/>
    <x v="768"/>
    <s v="Object-based content-based ability"/>
    <n v="1500"/>
    <n v="10946"/>
    <x v="1"/>
    <x v="440"/>
    <n v="207"/>
    <x v="6"/>
    <s v="EUR"/>
    <x v="630"/>
    <x v="717"/>
    <n v="2921.7391304347825"/>
    <b v="0"/>
    <b v="1"/>
    <s v="music/jazz"/>
    <x v="1"/>
    <x v="17"/>
  </r>
  <r>
    <n v="787"/>
    <x v="769"/>
    <s v="Progressive coherent secured line"/>
    <n v="61200"/>
    <n v="60994"/>
    <x v="0"/>
    <x v="0"/>
    <n v="859"/>
    <x v="0"/>
    <s v="CAD"/>
    <x v="712"/>
    <x v="718"/>
    <n v="905.23864959254945"/>
    <b v="0"/>
    <b v="0"/>
    <s v="music/rock"/>
    <x v="1"/>
    <x v="1"/>
  </r>
  <r>
    <n v="788"/>
    <x v="770"/>
    <s v="Synchronized directional capability"/>
    <n v="3600"/>
    <n v="3174"/>
    <x v="2"/>
    <x v="0"/>
    <n v="31"/>
    <x v="1"/>
    <s v="USD"/>
    <x v="93"/>
    <x v="719"/>
    <n v="58645.161290322583"/>
    <b v="0"/>
    <b v="0"/>
    <s v="film &amp; video/animation"/>
    <x v="4"/>
    <x v="10"/>
  </r>
  <r>
    <n v="789"/>
    <x v="771"/>
    <s v="Cross-platform composite migration"/>
    <n v="9000"/>
    <n v="3351"/>
    <x v="0"/>
    <x v="0"/>
    <n v="45"/>
    <x v="1"/>
    <s v="USD"/>
    <x v="713"/>
    <x v="115"/>
    <n v="71040"/>
    <b v="0"/>
    <b v="0"/>
    <s v="theater/plays"/>
    <x v="3"/>
    <x v="3"/>
  </r>
  <r>
    <n v="790"/>
    <x v="772"/>
    <s v="Operative local pricing structure"/>
    <n v="185900"/>
    <n v="56774"/>
    <x v="3"/>
    <x v="0"/>
    <n v="1113"/>
    <x v="1"/>
    <s v="USD"/>
    <x v="714"/>
    <x v="720"/>
    <n v="465.76819407008088"/>
    <b v="0"/>
    <b v="0"/>
    <s v="theater/plays"/>
    <x v="3"/>
    <x v="3"/>
  </r>
  <r>
    <n v="791"/>
    <x v="773"/>
    <s v="Optional web-enabled extranet"/>
    <n v="2100"/>
    <n v="540"/>
    <x v="0"/>
    <x v="0"/>
    <n v="6"/>
    <x v="1"/>
    <s v="USD"/>
    <x v="715"/>
    <x v="721"/>
    <n v="230400"/>
    <b v="0"/>
    <b v="0"/>
    <s v="food/food trucks"/>
    <x v="0"/>
    <x v="0"/>
  </r>
  <r>
    <n v="792"/>
    <x v="774"/>
    <s v="Reduced 6thgeneration intranet"/>
    <n v="2000"/>
    <n v="680"/>
    <x v="0"/>
    <x v="0"/>
    <n v="7"/>
    <x v="1"/>
    <s v="USD"/>
    <x v="716"/>
    <x v="722"/>
    <n v="345600"/>
    <b v="0"/>
    <b v="1"/>
    <s v="theater/plays"/>
    <x v="3"/>
    <x v="3"/>
  </r>
  <r>
    <n v="793"/>
    <x v="775"/>
    <s v="Networked disintermediate leverage"/>
    <n v="1100"/>
    <n v="13045"/>
    <x v="1"/>
    <x v="441"/>
    <n v="181"/>
    <x v="5"/>
    <s v="CHF"/>
    <x v="448"/>
    <x v="451"/>
    <n v="1909.3922651933701"/>
    <b v="0"/>
    <b v="0"/>
    <s v="publishing/nonfiction"/>
    <x v="5"/>
    <x v="9"/>
  </r>
  <r>
    <n v="794"/>
    <x v="776"/>
    <s v="Optional optimal website"/>
    <n v="6600"/>
    <n v="8276"/>
    <x v="1"/>
    <x v="442"/>
    <n v="110"/>
    <x v="1"/>
    <s v="USD"/>
    <x v="717"/>
    <x v="642"/>
    <n v="9425.454545454546"/>
    <b v="0"/>
    <b v="0"/>
    <s v="music/rock"/>
    <x v="1"/>
    <x v="1"/>
  </r>
  <r>
    <n v="795"/>
    <x v="777"/>
    <s v="Stand-alone asynchronous functionalities"/>
    <n v="7100"/>
    <n v="1022"/>
    <x v="0"/>
    <x v="0"/>
    <n v="31"/>
    <x v="1"/>
    <s v="USD"/>
    <x v="718"/>
    <x v="723"/>
    <n v="8361.2903225806458"/>
    <b v="0"/>
    <b v="0"/>
    <s v="film &amp; video/drama"/>
    <x v="4"/>
    <x v="6"/>
  </r>
  <r>
    <n v="796"/>
    <x v="778"/>
    <s v="Profound full-range open system"/>
    <n v="7800"/>
    <n v="4275"/>
    <x v="0"/>
    <x v="0"/>
    <n v="78"/>
    <x v="1"/>
    <s v="USD"/>
    <x v="719"/>
    <x v="724"/>
    <n v="7753.8461538461543"/>
    <b v="0"/>
    <b v="1"/>
    <s v="games/mobile games"/>
    <x v="6"/>
    <x v="20"/>
  </r>
  <r>
    <n v="797"/>
    <x v="779"/>
    <s v="Optional tangible utilization"/>
    <n v="7600"/>
    <n v="8332"/>
    <x v="1"/>
    <x v="443"/>
    <n v="185"/>
    <x v="1"/>
    <s v="USD"/>
    <x v="720"/>
    <x v="725"/>
    <n v="10741.621621621622"/>
    <b v="0"/>
    <b v="0"/>
    <s v="technology/web"/>
    <x v="2"/>
    <x v="2"/>
  </r>
  <r>
    <n v="798"/>
    <x v="780"/>
    <s v="Seamless maximized product"/>
    <n v="3400"/>
    <n v="6408"/>
    <x v="1"/>
    <x v="444"/>
    <n v="121"/>
    <x v="1"/>
    <s v="USD"/>
    <x v="721"/>
    <x v="726"/>
    <n v="19993.388429752067"/>
    <b v="0"/>
    <b v="1"/>
    <s v="theater/plays"/>
    <x v="3"/>
    <x v="3"/>
  </r>
  <r>
    <n v="799"/>
    <x v="781"/>
    <s v="Devolved tertiary time-frame"/>
    <n v="84500"/>
    <n v="73522"/>
    <x v="0"/>
    <x v="0"/>
    <n v="1225"/>
    <x v="4"/>
    <s v="GBP"/>
    <x v="722"/>
    <x v="727"/>
    <n v="282.12244897959181"/>
    <b v="0"/>
    <b v="0"/>
    <s v="theater/plays"/>
    <x v="3"/>
    <x v="3"/>
  </r>
  <r>
    <n v="800"/>
    <x v="782"/>
    <s v="Centralized regional function"/>
    <n v="100"/>
    <n v="1"/>
    <x v="0"/>
    <x v="0"/>
    <n v="1"/>
    <x v="5"/>
    <s v="CHF"/>
    <x v="139"/>
    <x v="560"/>
    <n v="345600"/>
    <b v="0"/>
    <b v="0"/>
    <s v="music/rock"/>
    <x v="1"/>
    <x v="1"/>
  </r>
  <r>
    <n v="801"/>
    <x v="783"/>
    <s v="User-friendly high-level initiative"/>
    <n v="2300"/>
    <n v="4667"/>
    <x v="1"/>
    <x v="445"/>
    <n v="106"/>
    <x v="1"/>
    <s v="USD"/>
    <x v="723"/>
    <x v="728"/>
    <n v="17932.075471698114"/>
    <b v="0"/>
    <b v="1"/>
    <s v="photography/photography books"/>
    <x v="7"/>
    <x v="14"/>
  </r>
  <r>
    <n v="802"/>
    <x v="784"/>
    <s v="Reverse-engineered zero-defect infrastructure"/>
    <n v="6200"/>
    <n v="12216"/>
    <x v="1"/>
    <x v="446"/>
    <n v="142"/>
    <x v="1"/>
    <s v="USD"/>
    <x v="704"/>
    <x v="339"/>
    <n v="1216.9014084507041"/>
    <b v="0"/>
    <b v="0"/>
    <s v="photography/photography books"/>
    <x v="7"/>
    <x v="14"/>
  </r>
  <r>
    <n v="803"/>
    <x v="785"/>
    <s v="Stand-alone background customer loyalty"/>
    <n v="6100"/>
    <n v="6527"/>
    <x v="1"/>
    <x v="447"/>
    <n v="233"/>
    <x v="1"/>
    <s v="USD"/>
    <x v="724"/>
    <x v="35"/>
    <n v="12607.725321888413"/>
    <b v="0"/>
    <b v="0"/>
    <s v="theater/plays"/>
    <x v="3"/>
    <x v="3"/>
  </r>
  <r>
    <n v="804"/>
    <x v="786"/>
    <s v="Business-focused discrete software"/>
    <n v="2600"/>
    <n v="6987"/>
    <x v="1"/>
    <x v="448"/>
    <n v="218"/>
    <x v="1"/>
    <s v="USD"/>
    <x v="725"/>
    <x v="729"/>
    <n v="7926.6055045871562"/>
    <b v="0"/>
    <b v="0"/>
    <s v="music/rock"/>
    <x v="1"/>
    <x v="1"/>
  </r>
  <r>
    <n v="805"/>
    <x v="787"/>
    <s v="Advanced intermediate Graphic Interface"/>
    <n v="9700"/>
    <n v="4932"/>
    <x v="0"/>
    <x v="0"/>
    <n v="67"/>
    <x v="2"/>
    <s v="AUD"/>
    <x v="660"/>
    <x v="241"/>
    <n v="65767.164179104482"/>
    <b v="0"/>
    <b v="0"/>
    <s v="film &amp; video/documentary"/>
    <x v="4"/>
    <x v="4"/>
  </r>
  <r>
    <n v="806"/>
    <x v="788"/>
    <s v="Adaptive holistic hub"/>
    <n v="700"/>
    <n v="8262"/>
    <x v="1"/>
    <x v="449"/>
    <n v="76"/>
    <x v="1"/>
    <s v="USD"/>
    <x v="726"/>
    <x v="730"/>
    <n v="27236.842105263157"/>
    <b v="0"/>
    <b v="1"/>
    <s v="film &amp; video/drama"/>
    <x v="4"/>
    <x v="6"/>
  </r>
  <r>
    <n v="807"/>
    <x v="789"/>
    <s v="Automated uniform concept"/>
    <n v="700"/>
    <n v="1848"/>
    <x v="1"/>
    <x v="450"/>
    <n v="43"/>
    <x v="1"/>
    <s v="USD"/>
    <x v="727"/>
    <x v="322"/>
    <n v="88493.023255813954"/>
    <b v="0"/>
    <b v="1"/>
    <s v="theater/plays"/>
    <x v="3"/>
    <x v="3"/>
  </r>
  <r>
    <n v="808"/>
    <x v="790"/>
    <s v="Enhanced regional flexibility"/>
    <n v="5200"/>
    <n v="1583"/>
    <x v="0"/>
    <x v="0"/>
    <n v="19"/>
    <x v="1"/>
    <s v="USD"/>
    <x v="728"/>
    <x v="731"/>
    <n v="77305.263157894733"/>
    <b v="0"/>
    <b v="0"/>
    <s v="food/food trucks"/>
    <x v="0"/>
    <x v="0"/>
  </r>
  <r>
    <n v="809"/>
    <x v="764"/>
    <s v="Public-key bottom-line algorithm"/>
    <n v="140800"/>
    <n v="88536"/>
    <x v="0"/>
    <x v="0"/>
    <n v="2108"/>
    <x v="5"/>
    <s v="CHF"/>
    <x v="729"/>
    <x v="732"/>
    <n v="40.98671726755218"/>
    <b v="0"/>
    <b v="0"/>
    <s v="film &amp; video/documentary"/>
    <x v="4"/>
    <x v="4"/>
  </r>
  <r>
    <n v="810"/>
    <x v="791"/>
    <s v="Multi-layered intangible instruction set"/>
    <n v="6400"/>
    <n v="12360"/>
    <x v="1"/>
    <x v="311"/>
    <n v="221"/>
    <x v="1"/>
    <s v="USD"/>
    <x v="730"/>
    <x v="157"/>
    <n v="3909.5022624434391"/>
    <b v="0"/>
    <b v="1"/>
    <s v="theater/plays"/>
    <x v="3"/>
    <x v="3"/>
  </r>
  <r>
    <n v="811"/>
    <x v="792"/>
    <s v="Fundamental methodical emulation"/>
    <n v="92500"/>
    <n v="71320"/>
    <x v="0"/>
    <x v="0"/>
    <n v="679"/>
    <x v="1"/>
    <s v="USD"/>
    <x v="731"/>
    <x v="733"/>
    <n v="254.4918998527246"/>
    <b v="0"/>
    <b v="1"/>
    <s v="games/video games"/>
    <x v="6"/>
    <x v="11"/>
  </r>
  <r>
    <n v="812"/>
    <x v="793"/>
    <s v="Expanded value-added hardware"/>
    <n v="59700"/>
    <n v="134640"/>
    <x v="1"/>
    <x v="451"/>
    <n v="2805"/>
    <x v="0"/>
    <s v="CAD"/>
    <x v="78"/>
    <x v="734"/>
    <n v="154.01069518716577"/>
    <b v="0"/>
    <b v="0"/>
    <s v="publishing/nonfiction"/>
    <x v="5"/>
    <x v="9"/>
  </r>
  <r>
    <n v="813"/>
    <x v="794"/>
    <s v="Diverse high-level attitude"/>
    <n v="3200"/>
    <n v="7661"/>
    <x v="1"/>
    <x v="452"/>
    <n v="68"/>
    <x v="1"/>
    <s v="USD"/>
    <x v="732"/>
    <x v="735"/>
    <n v="12705.882352941177"/>
    <b v="0"/>
    <b v="0"/>
    <s v="games/video games"/>
    <x v="6"/>
    <x v="11"/>
  </r>
  <r>
    <n v="814"/>
    <x v="795"/>
    <s v="Visionary 24hour analyzer"/>
    <n v="3200"/>
    <n v="2950"/>
    <x v="0"/>
    <x v="0"/>
    <n v="36"/>
    <x v="3"/>
    <s v="DKK"/>
    <x v="733"/>
    <x v="736"/>
    <n v="4800"/>
    <b v="0"/>
    <b v="1"/>
    <s v="music/rock"/>
    <x v="1"/>
    <x v="1"/>
  </r>
  <r>
    <n v="815"/>
    <x v="796"/>
    <s v="Centralized bandwidth-monitored leverage"/>
    <n v="9000"/>
    <n v="11721"/>
    <x v="1"/>
    <x v="453"/>
    <n v="183"/>
    <x v="0"/>
    <s v="CAD"/>
    <x v="734"/>
    <x v="737"/>
    <n v="12275.409836065573"/>
    <b v="0"/>
    <b v="0"/>
    <s v="music/rock"/>
    <x v="1"/>
    <x v="1"/>
  </r>
  <r>
    <n v="816"/>
    <x v="797"/>
    <s v="Ergonomic mission-critical moratorium"/>
    <n v="2300"/>
    <n v="14150"/>
    <x v="1"/>
    <x v="454"/>
    <n v="133"/>
    <x v="1"/>
    <s v="USD"/>
    <x v="406"/>
    <x v="738"/>
    <n v="1299.2481203007519"/>
    <b v="1"/>
    <b v="1"/>
    <s v="theater/plays"/>
    <x v="3"/>
    <x v="3"/>
  </r>
  <r>
    <n v="817"/>
    <x v="798"/>
    <s v="Front-line intermediate moderator"/>
    <n v="51300"/>
    <n v="189192"/>
    <x v="1"/>
    <x v="455"/>
    <n v="2489"/>
    <x v="6"/>
    <s v="EUR"/>
    <x v="735"/>
    <x v="739"/>
    <n v="971.95660907995182"/>
    <b v="0"/>
    <b v="1"/>
    <s v="publishing/nonfiction"/>
    <x v="5"/>
    <x v="9"/>
  </r>
  <r>
    <n v="818"/>
    <x v="311"/>
    <s v="Automated local secured line"/>
    <n v="700"/>
    <n v="7664"/>
    <x v="1"/>
    <x v="456"/>
    <n v="69"/>
    <x v="1"/>
    <s v="USD"/>
    <x v="736"/>
    <x v="740"/>
    <n v="16278.260869565218"/>
    <b v="0"/>
    <b v="1"/>
    <s v="theater/plays"/>
    <x v="3"/>
    <x v="3"/>
  </r>
  <r>
    <n v="819"/>
    <x v="799"/>
    <s v="Integrated bandwidth-monitored alliance"/>
    <n v="8900"/>
    <n v="4509"/>
    <x v="0"/>
    <x v="0"/>
    <n v="47"/>
    <x v="1"/>
    <s v="USD"/>
    <x v="737"/>
    <x v="697"/>
    <n v="27574.468085106382"/>
    <b v="1"/>
    <b v="0"/>
    <s v="games/video games"/>
    <x v="6"/>
    <x v="11"/>
  </r>
  <r>
    <n v="820"/>
    <x v="800"/>
    <s v="Cross-group heuristic forecast"/>
    <n v="1500"/>
    <n v="12009"/>
    <x v="1"/>
    <x v="457"/>
    <n v="279"/>
    <x v="4"/>
    <s v="GBP"/>
    <x v="192"/>
    <x v="741"/>
    <n v="4025.8064516129034"/>
    <b v="0"/>
    <b v="1"/>
    <s v="music/rock"/>
    <x v="1"/>
    <x v="1"/>
  </r>
  <r>
    <n v="821"/>
    <x v="801"/>
    <s v="Extended impactful secured line"/>
    <n v="4900"/>
    <n v="14273"/>
    <x v="1"/>
    <x v="458"/>
    <n v="210"/>
    <x v="1"/>
    <s v="USD"/>
    <x v="738"/>
    <x v="742"/>
    <n v="5331.4285714285716"/>
    <b v="0"/>
    <b v="0"/>
    <s v="film &amp; video/documentary"/>
    <x v="4"/>
    <x v="4"/>
  </r>
  <r>
    <n v="822"/>
    <x v="802"/>
    <s v="Distributed optimizing protocol"/>
    <n v="54000"/>
    <n v="188982"/>
    <x v="1"/>
    <x v="459"/>
    <n v="2100"/>
    <x v="1"/>
    <s v="USD"/>
    <x v="739"/>
    <x v="743"/>
    <n v="697.71428571428567"/>
    <b v="0"/>
    <b v="0"/>
    <s v="music/rock"/>
    <x v="1"/>
    <x v="1"/>
  </r>
  <r>
    <n v="823"/>
    <x v="803"/>
    <s v="Secured well-modulated system engine"/>
    <n v="4100"/>
    <n v="14640"/>
    <x v="1"/>
    <x v="460"/>
    <n v="252"/>
    <x v="1"/>
    <s v="USD"/>
    <x v="613"/>
    <x v="744"/>
    <n v="8571.4285714285706"/>
    <b v="1"/>
    <b v="1"/>
    <s v="music/rock"/>
    <x v="1"/>
    <x v="1"/>
  </r>
  <r>
    <n v="824"/>
    <x v="804"/>
    <s v="Streamlined national benchmark"/>
    <n v="85000"/>
    <n v="107516"/>
    <x v="1"/>
    <x v="461"/>
    <n v="1280"/>
    <x v="1"/>
    <s v="USD"/>
    <x v="740"/>
    <x v="269"/>
    <n v="2160"/>
    <b v="0"/>
    <b v="1"/>
    <s v="publishing/nonfiction"/>
    <x v="5"/>
    <x v="9"/>
  </r>
  <r>
    <n v="825"/>
    <x v="805"/>
    <s v="Open-architected 24/7 infrastructure"/>
    <n v="3600"/>
    <n v="13950"/>
    <x v="1"/>
    <x v="462"/>
    <n v="157"/>
    <x v="4"/>
    <s v="GBP"/>
    <x v="145"/>
    <x v="745"/>
    <n v="6603.8216560509554"/>
    <b v="0"/>
    <b v="0"/>
    <s v="film &amp; video/shorts"/>
    <x v="4"/>
    <x v="12"/>
  </r>
  <r>
    <n v="826"/>
    <x v="806"/>
    <s v="Digitized 6thgeneration Local Area Network"/>
    <n v="2800"/>
    <n v="12797"/>
    <x v="1"/>
    <x v="463"/>
    <n v="194"/>
    <x v="1"/>
    <s v="USD"/>
    <x v="741"/>
    <x v="746"/>
    <n v="12470.103092783505"/>
    <b v="0"/>
    <b v="1"/>
    <s v="theater/plays"/>
    <x v="3"/>
    <x v="3"/>
  </r>
  <r>
    <n v="827"/>
    <x v="807"/>
    <s v="Innovative actuating artificial intelligence"/>
    <n v="2300"/>
    <n v="6134"/>
    <x v="1"/>
    <x v="464"/>
    <n v="82"/>
    <x v="2"/>
    <s v="AUD"/>
    <x v="742"/>
    <x v="747"/>
    <n v="12643.90243902439"/>
    <b v="0"/>
    <b v="1"/>
    <s v="film &amp; video/drama"/>
    <x v="4"/>
    <x v="6"/>
  </r>
  <r>
    <n v="828"/>
    <x v="808"/>
    <s v="Cross-platform reciprocal budgetary management"/>
    <n v="7100"/>
    <n v="4899"/>
    <x v="0"/>
    <x v="0"/>
    <n v="70"/>
    <x v="1"/>
    <s v="USD"/>
    <x v="202"/>
    <x v="503"/>
    <n v="30857.142857142859"/>
    <b v="0"/>
    <b v="0"/>
    <s v="theater/plays"/>
    <x v="3"/>
    <x v="3"/>
  </r>
  <r>
    <n v="829"/>
    <x v="809"/>
    <s v="Vision-oriented scalable portal"/>
    <n v="9600"/>
    <n v="4929"/>
    <x v="0"/>
    <x v="0"/>
    <n v="154"/>
    <x v="1"/>
    <s v="USD"/>
    <x v="743"/>
    <x v="748"/>
    <n v="8415.5844155844152"/>
    <b v="0"/>
    <b v="0"/>
    <s v="theater/plays"/>
    <x v="3"/>
    <x v="3"/>
  </r>
  <r>
    <n v="830"/>
    <x v="810"/>
    <s v="Persevering zero administration knowledge user"/>
    <n v="121600"/>
    <n v="1424"/>
    <x v="0"/>
    <x v="0"/>
    <n v="22"/>
    <x v="1"/>
    <s v="USD"/>
    <x v="744"/>
    <x v="330"/>
    <n v="231709.09090909091"/>
    <b v="0"/>
    <b v="0"/>
    <s v="theater/plays"/>
    <x v="3"/>
    <x v="3"/>
  </r>
  <r>
    <n v="831"/>
    <x v="811"/>
    <s v="Front-line bottom-line Graphic Interface"/>
    <n v="97100"/>
    <n v="105817"/>
    <x v="1"/>
    <x v="465"/>
    <n v="4233"/>
    <x v="1"/>
    <s v="USD"/>
    <x v="745"/>
    <x v="749"/>
    <n v="693.97590361445782"/>
    <b v="0"/>
    <b v="0"/>
    <s v="photography/photography books"/>
    <x v="7"/>
    <x v="14"/>
  </r>
  <r>
    <n v="832"/>
    <x v="812"/>
    <s v="Synergized fault-tolerant hierarchy"/>
    <n v="43200"/>
    <n v="136156"/>
    <x v="1"/>
    <x v="466"/>
    <n v="1297"/>
    <x v="3"/>
    <s v="DKK"/>
    <x v="746"/>
    <x v="750"/>
    <n v="2267.6946800308406"/>
    <b v="1"/>
    <b v="0"/>
    <s v="publishing/translations"/>
    <x v="5"/>
    <x v="18"/>
  </r>
  <r>
    <n v="833"/>
    <x v="813"/>
    <s v="Expanded asynchronous groupware"/>
    <n v="6800"/>
    <n v="10723"/>
    <x v="1"/>
    <x v="467"/>
    <n v="165"/>
    <x v="3"/>
    <s v="DKK"/>
    <x v="747"/>
    <x v="751"/>
    <n v="5760"/>
    <b v="0"/>
    <b v="0"/>
    <s v="publishing/translations"/>
    <x v="5"/>
    <x v="18"/>
  </r>
  <r>
    <n v="834"/>
    <x v="814"/>
    <s v="Expanded fault-tolerant emulation"/>
    <n v="7300"/>
    <n v="11228"/>
    <x v="1"/>
    <x v="468"/>
    <n v="119"/>
    <x v="1"/>
    <s v="USD"/>
    <x v="362"/>
    <x v="451"/>
    <n v="4356.3025210084033"/>
    <b v="0"/>
    <b v="0"/>
    <s v="theater/plays"/>
    <x v="3"/>
    <x v="3"/>
  </r>
  <r>
    <n v="835"/>
    <x v="815"/>
    <s v="Future-proofed 24hour model"/>
    <n v="86200"/>
    <n v="77355"/>
    <x v="0"/>
    <x v="0"/>
    <n v="1758"/>
    <x v="1"/>
    <s v="USD"/>
    <x v="748"/>
    <x v="752"/>
    <n v="294.88054607508531"/>
    <b v="0"/>
    <b v="0"/>
    <s v="technology/web"/>
    <x v="2"/>
    <x v="2"/>
  </r>
  <r>
    <n v="836"/>
    <x v="816"/>
    <s v="Optimized didactic intranet"/>
    <n v="8100"/>
    <n v="6086"/>
    <x v="0"/>
    <x v="0"/>
    <n v="94"/>
    <x v="1"/>
    <s v="USD"/>
    <x v="749"/>
    <x v="753"/>
    <n v="10110.63829787234"/>
    <b v="0"/>
    <b v="0"/>
    <s v="music/indie rock"/>
    <x v="1"/>
    <x v="7"/>
  </r>
  <r>
    <n v="837"/>
    <x v="817"/>
    <s v="Right-sized dedicated standardization"/>
    <n v="17700"/>
    <n v="150960"/>
    <x v="1"/>
    <x v="469"/>
    <n v="1797"/>
    <x v="1"/>
    <s v="USD"/>
    <x v="643"/>
    <x v="754"/>
    <n v="2596.3272120200336"/>
    <b v="0"/>
    <b v="0"/>
    <s v="music/jazz"/>
    <x v="1"/>
    <x v="17"/>
  </r>
  <r>
    <n v="838"/>
    <x v="818"/>
    <s v="Vision-oriented high-level extranet"/>
    <n v="6400"/>
    <n v="8890"/>
    <x v="1"/>
    <x v="470"/>
    <n v="261"/>
    <x v="1"/>
    <s v="USD"/>
    <x v="750"/>
    <x v="755"/>
    <n v="2979.3103448275861"/>
    <b v="0"/>
    <b v="0"/>
    <s v="theater/plays"/>
    <x v="3"/>
    <x v="3"/>
  </r>
  <r>
    <n v="839"/>
    <x v="819"/>
    <s v="Organized scalable initiative"/>
    <n v="7700"/>
    <n v="14644"/>
    <x v="1"/>
    <x v="471"/>
    <n v="157"/>
    <x v="1"/>
    <s v="USD"/>
    <x v="751"/>
    <x v="756"/>
    <n v="24764.331210191081"/>
    <b v="0"/>
    <b v="1"/>
    <s v="film &amp; video/documentary"/>
    <x v="4"/>
    <x v="4"/>
  </r>
  <r>
    <n v="840"/>
    <x v="820"/>
    <s v="Enhanced regional moderator"/>
    <n v="116300"/>
    <n v="116583"/>
    <x v="1"/>
    <x v="472"/>
    <n v="3533"/>
    <x v="1"/>
    <s v="USD"/>
    <x v="752"/>
    <x v="757"/>
    <n v="48.910274554203227"/>
    <b v="0"/>
    <b v="1"/>
    <s v="theater/plays"/>
    <x v="3"/>
    <x v="3"/>
  </r>
  <r>
    <n v="841"/>
    <x v="821"/>
    <s v="Automated even-keeled emulation"/>
    <n v="9100"/>
    <n v="12991"/>
    <x v="1"/>
    <x v="473"/>
    <n v="155"/>
    <x v="1"/>
    <s v="USD"/>
    <x v="753"/>
    <x v="758"/>
    <n v="8918.7096774193542"/>
    <b v="0"/>
    <b v="0"/>
    <s v="technology/web"/>
    <x v="2"/>
    <x v="2"/>
  </r>
  <r>
    <n v="842"/>
    <x v="822"/>
    <s v="Reverse-engineered multi-tasking product"/>
    <n v="1500"/>
    <n v="8447"/>
    <x v="1"/>
    <x v="474"/>
    <n v="132"/>
    <x v="6"/>
    <s v="EUR"/>
    <x v="754"/>
    <x v="759"/>
    <n v="1963.6363636363637"/>
    <b v="0"/>
    <b v="0"/>
    <s v="technology/wearables"/>
    <x v="2"/>
    <x v="8"/>
  </r>
  <r>
    <n v="843"/>
    <x v="823"/>
    <s v="De-engineered next generation parallelism"/>
    <n v="8800"/>
    <n v="2703"/>
    <x v="0"/>
    <x v="0"/>
    <n v="33"/>
    <x v="1"/>
    <s v="USD"/>
    <x v="755"/>
    <x v="760"/>
    <n v="15709.09090909091"/>
    <b v="0"/>
    <b v="0"/>
    <s v="photography/photography books"/>
    <x v="7"/>
    <x v="14"/>
  </r>
  <r>
    <n v="844"/>
    <x v="824"/>
    <s v="Intuitive cohesive groupware"/>
    <n v="8800"/>
    <n v="8747"/>
    <x v="3"/>
    <x v="0"/>
    <n v="94"/>
    <x v="1"/>
    <s v="USD"/>
    <x v="756"/>
    <x v="761"/>
    <n v="2757.4468085106382"/>
    <b v="0"/>
    <b v="0"/>
    <s v="film &amp; video/documentary"/>
    <x v="4"/>
    <x v="4"/>
  </r>
  <r>
    <n v="845"/>
    <x v="825"/>
    <s v="Up-sized high-level access"/>
    <n v="69900"/>
    <n v="138087"/>
    <x v="1"/>
    <x v="475"/>
    <n v="1354"/>
    <x v="4"/>
    <s v="GBP"/>
    <x v="757"/>
    <x v="78"/>
    <n v="2361.0044313146232"/>
    <b v="0"/>
    <b v="0"/>
    <s v="technology/web"/>
    <x v="2"/>
    <x v="2"/>
  </r>
  <r>
    <n v="846"/>
    <x v="826"/>
    <s v="Phased empowering success"/>
    <n v="1000"/>
    <n v="5085"/>
    <x v="1"/>
    <x v="476"/>
    <n v="48"/>
    <x v="1"/>
    <s v="USD"/>
    <x v="758"/>
    <x v="762"/>
    <n v="64800"/>
    <b v="1"/>
    <b v="1"/>
    <s v="technology/web"/>
    <x v="2"/>
    <x v="2"/>
  </r>
  <r>
    <n v="847"/>
    <x v="827"/>
    <s v="Distributed actuating project"/>
    <n v="4700"/>
    <n v="11174"/>
    <x v="1"/>
    <x v="477"/>
    <n v="110"/>
    <x v="1"/>
    <s v="USD"/>
    <x v="759"/>
    <x v="763"/>
    <n v="2356.3636363636365"/>
    <b v="0"/>
    <b v="0"/>
    <s v="food/food trucks"/>
    <x v="0"/>
    <x v="0"/>
  </r>
  <r>
    <n v="848"/>
    <x v="828"/>
    <s v="Robust motivating orchestration"/>
    <n v="3200"/>
    <n v="10831"/>
    <x v="1"/>
    <x v="478"/>
    <n v="172"/>
    <x v="1"/>
    <s v="USD"/>
    <x v="760"/>
    <x v="764"/>
    <n v="4520.9302325581393"/>
    <b v="0"/>
    <b v="0"/>
    <s v="film &amp; video/drama"/>
    <x v="4"/>
    <x v="6"/>
  </r>
  <r>
    <n v="849"/>
    <x v="829"/>
    <s v="Vision-oriented uniform instruction set"/>
    <n v="6700"/>
    <n v="8917"/>
    <x v="1"/>
    <x v="479"/>
    <n v="307"/>
    <x v="1"/>
    <s v="USD"/>
    <x v="761"/>
    <x v="765"/>
    <n v="844.29967426710095"/>
    <b v="0"/>
    <b v="1"/>
    <s v="music/indie rock"/>
    <x v="1"/>
    <x v="7"/>
  </r>
  <r>
    <n v="850"/>
    <x v="830"/>
    <s v="Cross-group upward-trending hierarchy"/>
    <n v="100"/>
    <n v="1"/>
    <x v="0"/>
    <x v="0"/>
    <n v="1"/>
    <x v="1"/>
    <s v="USD"/>
    <x v="762"/>
    <x v="539"/>
    <n v="1296000"/>
    <b v="1"/>
    <b v="0"/>
    <s v="music/rock"/>
    <x v="1"/>
    <x v="1"/>
  </r>
  <r>
    <n v="851"/>
    <x v="831"/>
    <s v="Object-based needs-based info-mediaries"/>
    <n v="6000"/>
    <n v="12468"/>
    <x v="1"/>
    <x v="480"/>
    <n v="160"/>
    <x v="1"/>
    <s v="USD"/>
    <x v="444"/>
    <x v="766"/>
    <n v="17820"/>
    <b v="0"/>
    <b v="0"/>
    <s v="music/electric music"/>
    <x v="1"/>
    <x v="5"/>
  </r>
  <r>
    <n v="852"/>
    <x v="832"/>
    <s v="Open-source reciprocal standardization"/>
    <n v="4900"/>
    <n v="2505"/>
    <x v="0"/>
    <x v="0"/>
    <n v="31"/>
    <x v="1"/>
    <s v="USD"/>
    <x v="763"/>
    <x v="422"/>
    <n v="27870.967741935485"/>
    <b v="0"/>
    <b v="1"/>
    <s v="games/video games"/>
    <x v="6"/>
    <x v="11"/>
  </r>
  <r>
    <n v="853"/>
    <x v="833"/>
    <s v="Secured well-modulated projection"/>
    <n v="17100"/>
    <n v="111502"/>
    <x v="1"/>
    <x v="481"/>
    <n v="1467"/>
    <x v="0"/>
    <s v="CAD"/>
    <x v="764"/>
    <x v="767"/>
    <n v="294.47852760736197"/>
    <b v="0"/>
    <b v="1"/>
    <s v="music/indie rock"/>
    <x v="1"/>
    <x v="7"/>
  </r>
  <r>
    <n v="854"/>
    <x v="834"/>
    <s v="Multi-channeled secondary middleware"/>
    <n v="171000"/>
    <n v="194309"/>
    <x v="1"/>
    <x v="482"/>
    <n v="2662"/>
    <x v="0"/>
    <s v="CAD"/>
    <x v="765"/>
    <x v="768"/>
    <n v="876.33358377160027"/>
    <b v="0"/>
    <b v="0"/>
    <s v="publishing/fiction"/>
    <x v="5"/>
    <x v="13"/>
  </r>
  <r>
    <n v="855"/>
    <x v="835"/>
    <s v="Horizontal clear-thinking framework"/>
    <n v="23400"/>
    <n v="23956"/>
    <x v="1"/>
    <x v="483"/>
    <n v="452"/>
    <x v="2"/>
    <s v="AUD"/>
    <x v="766"/>
    <x v="214"/>
    <n v="5925.6637168141597"/>
    <b v="0"/>
    <b v="0"/>
    <s v="theater/plays"/>
    <x v="3"/>
    <x v="3"/>
  </r>
  <r>
    <n v="856"/>
    <x v="764"/>
    <s v="Profound composite core"/>
    <n v="2400"/>
    <n v="8558"/>
    <x v="1"/>
    <x v="484"/>
    <n v="158"/>
    <x v="1"/>
    <s v="USD"/>
    <x v="767"/>
    <x v="769"/>
    <n v="9296.2025316455693"/>
    <b v="0"/>
    <b v="0"/>
    <s v="food/food trucks"/>
    <x v="0"/>
    <x v="0"/>
  </r>
  <r>
    <n v="857"/>
    <x v="836"/>
    <s v="Programmable disintermediate matrices"/>
    <n v="5300"/>
    <n v="7413"/>
    <x v="1"/>
    <x v="485"/>
    <n v="225"/>
    <x v="5"/>
    <s v="CHF"/>
    <x v="768"/>
    <x v="770"/>
    <n v="8832"/>
    <b v="1"/>
    <b v="0"/>
    <s v="film &amp; video/shorts"/>
    <x v="4"/>
    <x v="12"/>
  </r>
  <r>
    <n v="858"/>
    <x v="837"/>
    <s v="Realigned 5thgeneration knowledge user"/>
    <n v="4000"/>
    <n v="2778"/>
    <x v="0"/>
    <x v="0"/>
    <n v="35"/>
    <x v="1"/>
    <s v="USD"/>
    <x v="769"/>
    <x v="771"/>
    <n v="17280"/>
    <b v="1"/>
    <b v="0"/>
    <s v="food/food trucks"/>
    <x v="0"/>
    <x v="0"/>
  </r>
  <r>
    <n v="859"/>
    <x v="838"/>
    <s v="Multi-layered upward-trending groupware"/>
    <n v="7300"/>
    <n v="2594"/>
    <x v="0"/>
    <x v="0"/>
    <n v="63"/>
    <x v="1"/>
    <s v="USD"/>
    <x v="770"/>
    <x v="250"/>
    <n v="24628.571428571428"/>
    <b v="0"/>
    <b v="1"/>
    <s v="theater/plays"/>
    <x v="3"/>
    <x v="3"/>
  </r>
  <r>
    <n v="860"/>
    <x v="839"/>
    <s v="Re-contextualized leadingedge firmware"/>
    <n v="2000"/>
    <n v="5033"/>
    <x v="1"/>
    <x v="486"/>
    <n v="65"/>
    <x v="1"/>
    <s v="USD"/>
    <x v="771"/>
    <x v="772"/>
    <n v="13292.307692307691"/>
    <b v="0"/>
    <b v="1"/>
    <s v="technology/wearables"/>
    <x v="2"/>
    <x v="8"/>
  </r>
  <r>
    <n v="861"/>
    <x v="840"/>
    <s v="Devolved disintermediate analyzer"/>
    <n v="8800"/>
    <n v="9317"/>
    <x v="1"/>
    <x v="487"/>
    <n v="163"/>
    <x v="1"/>
    <s v="USD"/>
    <x v="772"/>
    <x v="773"/>
    <n v="4240.4907975460119"/>
    <b v="0"/>
    <b v="0"/>
    <s v="theater/plays"/>
    <x v="3"/>
    <x v="3"/>
  </r>
  <r>
    <n v="862"/>
    <x v="841"/>
    <s v="Profound disintermediate open system"/>
    <n v="3500"/>
    <n v="6560"/>
    <x v="1"/>
    <x v="488"/>
    <n v="85"/>
    <x v="1"/>
    <s v="USD"/>
    <x v="773"/>
    <x v="774"/>
    <n v="4065.8823529411766"/>
    <b v="0"/>
    <b v="0"/>
    <s v="theater/plays"/>
    <x v="3"/>
    <x v="3"/>
  </r>
  <r>
    <n v="863"/>
    <x v="842"/>
    <s v="Automated reciprocal protocol"/>
    <n v="1400"/>
    <n v="5415"/>
    <x v="1"/>
    <x v="489"/>
    <n v="217"/>
    <x v="1"/>
    <s v="USD"/>
    <x v="774"/>
    <x v="331"/>
    <n v="9157.6036866359445"/>
    <b v="0"/>
    <b v="1"/>
    <s v="film &amp; video/television"/>
    <x v="4"/>
    <x v="19"/>
  </r>
  <r>
    <n v="864"/>
    <x v="843"/>
    <s v="Automated static workforce"/>
    <n v="4200"/>
    <n v="14577"/>
    <x v="1"/>
    <x v="490"/>
    <n v="150"/>
    <x v="1"/>
    <s v="USD"/>
    <x v="775"/>
    <x v="775"/>
    <n v="2880"/>
    <b v="0"/>
    <b v="0"/>
    <s v="film &amp; video/shorts"/>
    <x v="4"/>
    <x v="12"/>
  </r>
  <r>
    <n v="865"/>
    <x v="844"/>
    <s v="Horizontal attitude-oriented help-desk"/>
    <n v="81000"/>
    <n v="150515"/>
    <x v="1"/>
    <x v="491"/>
    <n v="3272"/>
    <x v="1"/>
    <s v="USD"/>
    <x v="776"/>
    <x v="776"/>
    <n v="237.65281173594133"/>
    <b v="0"/>
    <b v="0"/>
    <s v="theater/plays"/>
    <x v="3"/>
    <x v="3"/>
  </r>
  <r>
    <n v="866"/>
    <x v="845"/>
    <s v="Versatile 5thgeneration matrices"/>
    <n v="182800"/>
    <n v="79045"/>
    <x v="3"/>
    <x v="0"/>
    <n v="898"/>
    <x v="1"/>
    <s v="USD"/>
    <x v="777"/>
    <x v="777"/>
    <n v="96.213808463251667"/>
    <b v="0"/>
    <b v="0"/>
    <s v="photography/photography books"/>
    <x v="7"/>
    <x v="14"/>
  </r>
  <r>
    <n v="867"/>
    <x v="846"/>
    <s v="Cross-platform next generation service-desk"/>
    <n v="4800"/>
    <n v="7797"/>
    <x v="1"/>
    <x v="492"/>
    <n v="300"/>
    <x v="1"/>
    <s v="USD"/>
    <x v="778"/>
    <x v="778"/>
    <n v="1728"/>
    <b v="0"/>
    <b v="0"/>
    <s v="food/food trucks"/>
    <x v="0"/>
    <x v="0"/>
  </r>
  <r>
    <n v="868"/>
    <x v="847"/>
    <s v="Front-line web-enabled installation"/>
    <n v="7000"/>
    <n v="12939"/>
    <x v="1"/>
    <x v="493"/>
    <n v="126"/>
    <x v="1"/>
    <s v="USD"/>
    <x v="779"/>
    <x v="779"/>
    <n v="7542.8571428571431"/>
    <b v="0"/>
    <b v="0"/>
    <s v="theater/plays"/>
    <x v="3"/>
    <x v="3"/>
  </r>
  <r>
    <n v="869"/>
    <x v="848"/>
    <s v="Multi-channeled responsive product"/>
    <n v="161900"/>
    <n v="38376"/>
    <x v="0"/>
    <x v="0"/>
    <n v="526"/>
    <x v="1"/>
    <s v="USD"/>
    <x v="780"/>
    <x v="780"/>
    <n v="2299.6197718631179"/>
    <b v="0"/>
    <b v="0"/>
    <s v="film &amp; video/drama"/>
    <x v="4"/>
    <x v="6"/>
  </r>
  <r>
    <n v="870"/>
    <x v="849"/>
    <s v="Adaptive demand-driven encryption"/>
    <n v="7700"/>
    <n v="6920"/>
    <x v="0"/>
    <x v="0"/>
    <n v="121"/>
    <x v="1"/>
    <s v="USD"/>
    <x v="335"/>
    <x v="781"/>
    <n v="17851.239669421488"/>
    <b v="0"/>
    <b v="0"/>
    <s v="theater/plays"/>
    <x v="3"/>
    <x v="3"/>
  </r>
  <r>
    <n v="871"/>
    <x v="850"/>
    <s v="Re-engineered client-driven knowledge user"/>
    <n v="71500"/>
    <n v="194912"/>
    <x v="1"/>
    <x v="494"/>
    <n v="2320"/>
    <x v="1"/>
    <s v="USD"/>
    <x v="535"/>
    <x v="782"/>
    <n v="671.89655172413791"/>
    <b v="0"/>
    <b v="1"/>
    <s v="theater/plays"/>
    <x v="3"/>
    <x v="3"/>
  </r>
  <r>
    <n v="872"/>
    <x v="851"/>
    <s v="Compatible logistical paradigm"/>
    <n v="4700"/>
    <n v="7992"/>
    <x v="1"/>
    <x v="495"/>
    <n v="81"/>
    <x v="2"/>
    <s v="AUD"/>
    <x v="270"/>
    <x v="783"/>
    <n v="5333.333333333333"/>
    <b v="0"/>
    <b v="0"/>
    <s v="film &amp; video/science fiction"/>
    <x v="4"/>
    <x v="22"/>
  </r>
  <r>
    <n v="873"/>
    <x v="852"/>
    <s v="Intuitive value-added installation"/>
    <n v="42100"/>
    <n v="79268"/>
    <x v="1"/>
    <x v="496"/>
    <n v="1887"/>
    <x v="1"/>
    <s v="USD"/>
    <x v="781"/>
    <x v="393"/>
    <n v="228.9348171701113"/>
    <b v="0"/>
    <b v="0"/>
    <s v="photography/photography books"/>
    <x v="7"/>
    <x v="14"/>
  </r>
  <r>
    <n v="874"/>
    <x v="853"/>
    <s v="Managed discrete parallelism"/>
    <n v="40200"/>
    <n v="139468"/>
    <x v="1"/>
    <x v="497"/>
    <n v="4358"/>
    <x v="1"/>
    <s v="USD"/>
    <x v="782"/>
    <x v="784"/>
    <n v="753.37310692978429"/>
    <b v="0"/>
    <b v="1"/>
    <s v="photography/photography books"/>
    <x v="7"/>
    <x v="14"/>
  </r>
  <r>
    <n v="875"/>
    <x v="854"/>
    <s v="Implemented tangible approach"/>
    <n v="7900"/>
    <n v="5465"/>
    <x v="0"/>
    <x v="0"/>
    <n v="67"/>
    <x v="1"/>
    <s v="USD"/>
    <x v="783"/>
    <x v="785"/>
    <n v="1289.5522388059701"/>
    <b v="0"/>
    <b v="0"/>
    <s v="music/rock"/>
    <x v="1"/>
    <x v="1"/>
  </r>
  <r>
    <n v="876"/>
    <x v="855"/>
    <s v="Re-engineered encompassing definition"/>
    <n v="8300"/>
    <n v="2111"/>
    <x v="0"/>
    <x v="0"/>
    <n v="57"/>
    <x v="0"/>
    <s v="CAD"/>
    <x v="784"/>
    <x v="229"/>
    <n v="36378.947368421053"/>
    <b v="0"/>
    <b v="0"/>
    <s v="photography/photography books"/>
    <x v="7"/>
    <x v="14"/>
  </r>
  <r>
    <n v="877"/>
    <x v="856"/>
    <s v="Multi-lateral uniform collaboration"/>
    <n v="163600"/>
    <n v="126628"/>
    <x v="0"/>
    <x v="0"/>
    <n v="1229"/>
    <x v="1"/>
    <s v="USD"/>
    <x v="785"/>
    <x v="786"/>
    <n v="70.301057770545157"/>
    <b v="0"/>
    <b v="0"/>
    <s v="food/food trucks"/>
    <x v="0"/>
    <x v="0"/>
  </r>
  <r>
    <n v="878"/>
    <x v="857"/>
    <s v="Enterprise-wide foreground paradigm"/>
    <n v="2700"/>
    <n v="1012"/>
    <x v="0"/>
    <x v="0"/>
    <n v="12"/>
    <x v="6"/>
    <s v="EUR"/>
    <x v="786"/>
    <x v="787"/>
    <n v="172800"/>
    <b v="0"/>
    <b v="0"/>
    <s v="music/metal"/>
    <x v="1"/>
    <x v="16"/>
  </r>
  <r>
    <n v="879"/>
    <x v="858"/>
    <s v="Stand-alone incremental parallelism"/>
    <n v="1000"/>
    <n v="5438"/>
    <x v="1"/>
    <x v="498"/>
    <n v="53"/>
    <x v="1"/>
    <s v="USD"/>
    <x v="787"/>
    <x v="341"/>
    <n v="14671.698113207547"/>
    <b v="0"/>
    <b v="0"/>
    <s v="publishing/nonfiction"/>
    <x v="5"/>
    <x v="9"/>
  </r>
  <r>
    <n v="880"/>
    <x v="859"/>
    <s v="Persevering 5thgeneration throughput"/>
    <n v="84500"/>
    <n v="193101"/>
    <x v="1"/>
    <x v="499"/>
    <n v="2414"/>
    <x v="1"/>
    <s v="USD"/>
    <x v="788"/>
    <x v="788"/>
    <n v="71.58243579121789"/>
    <b v="0"/>
    <b v="0"/>
    <s v="music/electric music"/>
    <x v="1"/>
    <x v="5"/>
  </r>
  <r>
    <n v="881"/>
    <x v="860"/>
    <s v="Implemented object-oriented synergy"/>
    <n v="81300"/>
    <n v="31665"/>
    <x v="0"/>
    <x v="0"/>
    <n v="452"/>
    <x v="1"/>
    <s v="USD"/>
    <x v="330"/>
    <x v="789"/>
    <n v="5543.3628318584069"/>
    <b v="0"/>
    <b v="1"/>
    <s v="theater/plays"/>
    <x v="3"/>
    <x v="3"/>
  </r>
  <r>
    <n v="882"/>
    <x v="861"/>
    <s v="Balanced demand-driven definition"/>
    <n v="800"/>
    <n v="2960"/>
    <x v="1"/>
    <x v="500"/>
    <n v="80"/>
    <x v="1"/>
    <s v="USD"/>
    <x v="789"/>
    <x v="790"/>
    <n v="4320"/>
    <b v="0"/>
    <b v="0"/>
    <s v="theater/plays"/>
    <x v="3"/>
    <x v="3"/>
  </r>
  <r>
    <n v="883"/>
    <x v="862"/>
    <s v="Customer-focused mobile Graphic Interface"/>
    <n v="3400"/>
    <n v="8089"/>
    <x v="1"/>
    <x v="501"/>
    <n v="193"/>
    <x v="1"/>
    <s v="USD"/>
    <x v="790"/>
    <x v="791"/>
    <n v="16116.062176165804"/>
    <b v="0"/>
    <b v="0"/>
    <s v="film &amp; video/shorts"/>
    <x v="4"/>
    <x v="12"/>
  </r>
  <r>
    <n v="884"/>
    <x v="863"/>
    <s v="Horizontal secondary interface"/>
    <n v="170800"/>
    <n v="109374"/>
    <x v="0"/>
    <x v="0"/>
    <n v="1886"/>
    <x v="1"/>
    <s v="USD"/>
    <x v="791"/>
    <x v="792"/>
    <n v="91.622481442205725"/>
    <b v="0"/>
    <b v="1"/>
    <s v="theater/plays"/>
    <x v="3"/>
    <x v="3"/>
  </r>
  <r>
    <n v="885"/>
    <x v="864"/>
    <s v="Virtual analyzing collaboration"/>
    <n v="1800"/>
    <n v="2129"/>
    <x v="1"/>
    <x v="502"/>
    <n v="52"/>
    <x v="1"/>
    <s v="USD"/>
    <x v="792"/>
    <x v="556"/>
    <n v="63138.461538461539"/>
    <b v="0"/>
    <b v="0"/>
    <s v="theater/plays"/>
    <x v="3"/>
    <x v="3"/>
  </r>
  <r>
    <n v="886"/>
    <x v="865"/>
    <s v="Multi-tiered explicit focus group"/>
    <n v="150600"/>
    <n v="127745"/>
    <x v="0"/>
    <x v="0"/>
    <n v="1825"/>
    <x v="1"/>
    <s v="USD"/>
    <x v="793"/>
    <x v="488"/>
    <n v="852.16438356164383"/>
    <b v="0"/>
    <b v="0"/>
    <s v="music/indie rock"/>
    <x v="1"/>
    <x v="7"/>
  </r>
  <r>
    <n v="887"/>
    <x v="866"/>
    <s v="Multi-layered systematic knowledgebase"/>
    <n v="7800"/>
    <n v="2289"/>
    <x v="0"/>
    <x v="0"/>
    <n v="31"/>
    <x v="1"/>
    <s v="USD"/>
    <x v="794"/>
    <x v="232"/>
    <n v="130993.54838709677"/>
    <b v="0"/>
    <b v="1"/>
    <s v="theater/plays"/>
    <x v="3"/>
    <x v="3"/>
  </r>
  <r>
    <n v="888"/>
    <x v="867"/>
    <s v="Reverse-engineered uniform knowledge user"/>
    <n v="5800"/>
    <n v="12174"/>
    <x v="1"/>
    <x v="503"/>
    <n v="290"/>
    <x v="1"/>
    <s v="USD"/>
    <x v="795"/>
    <x v="793"/>
    <n v="5660.6896551724139"/>
    <b v="0"/>
    <b v="0"/>
    <s v="theater/plays"/>
    <x v="3"/>
    <x v="3"/>
  </r>
  <r>
    <n v="889"/>
    <x v="868"/>
    <s v="Secured dynamic capacity"/>
    <n v="5600"/>
    <n v="9508"/>
    <x v="1"/>
    <x v="504"/>
    <n v="122"/>
    <x v="1"/>
    <s v="USD"/>
    <x v="796"/>
    <x v="794"/>
    <n v="4957.377049180328"/>
    <b v="0"/>
    <b v="1"/>
    <s v="music/electric music"/>
    <x v="1"/>
    <x v="5"/>
  </r>
  <r>
    <n v="890"/>
    <x v="869"/>
    <s v="Devolved foreground throughput"/>
    <n v="134400"/>
    <n v="155849"/>
    <x v="1"/>
    <x v="505"/>
    <n v="1470"/>
    <x v="1"/>
    <s v="USD"/>
    <x v="797"/>
    <x v="138"/>
    <n v="58.775510204081634"/>
    <b v="0"/>
    <b v="0"/>
    <s v="music/indie rock"/>
    <x v="1"/>
    <x v="7"/>
  </r>
  <r>
    <n v="891"/>
    <x v="870"/>
    <s v="Synchronized demand-driven infrastructure"/>
    <n v="3000"/>
    <n v="7758"/>
    <x v="1"/>
    <x v="506"/>
    <n v="165"/>
    <x v="0"/>
    <s v="CAD"/>
    <x v="798"/>
    <x v="795"/>
    <n v="23040"/>
    <b v="0"/>
    <b v="0"/>
    <s v="film &amp; video/documentary"/>
    <x v="4"/>
    <x v="4"/>
  </r>
  <r>
    <n v="892"/>
    <x v="871"/>
    <s v="Realigned discrete structure"/>
    <n v="6000"/>
    <n v="13835"/>
    <x v="1"/>
    <x v="507"/>
    <n v="182"/>
    <x v="1"/>
    <s v="USD"/>
    <x v="799"/>
    <x v="796"/>
    <n v="19463.736263736264"/>
    <b v="0"/>
    <b v="0"/>
    <s v="publishing/translations"/>
    <x v="5"/>
    <x v="18"/>
  </r>
  <r>
    <n v="893"/>
    <x v="872"/>
    <s v="Progressive grid-enabled website"/>
    <n v="8400"/>
    <n v="10770"/>
    <x v="1"/>
    <x v="508"/>
    <n v="199"/>
    <x v="6"/>
    <s v="EUR"/>
    <x v="800"/>
    <x v="797"/>
    <n v="1736.6834170854272"/>
    <b v="0"/>
    <b v="1"/>
    <s v="film &amp; video/documentary"/>
    <x v="4"/>
    <x v="4"/>
  </r>
  <r>
    <n v="894"/>
    <x v="873"/>
    <s v="Organic cohesive neural-net"/>
    <n v="1700"/>
    <n v="3208"/>
    <x v="1"/>
    <x v="219"/>
    <n v="56"/>
    <x v="4"/>
    <s v="GBP"/>
    <x v="801"/>
    <x v="798"/>
    <n v="46285.714285714283"/>
    <b v="0"/>
    <b v="1"/>
    <s v="film &amp; video/television"/>
    <x v="4"/>
    <x v="19"/>
  </r>
  <r>
    <n v="895"/>
    <x v="874"/>
    <s v="Integrated demand-driven info-mediaries"/>
    <n v="159800"/>
    <n v="11108"/>
    <x v="0"/>
    <x v="0"/>
    <n v="107"/>
    <x v="1"/>
    <s v="USD"/>
    <x v="802"/>
    <x v="799"/>
    <n v="7267.2897196261683"/>
    <b v="0"/>
    <b v="0"/>
    <s v="theater/plays"/>
    <x v="3"/>
    <x v="3"/>
  </r>
  <r>
    <n v="896"/>
    <x v="875"/>
    <s v="Reverse-engineered client-server extranet"/>
    <n v="19800"/>
    <n v="153338"/>
    <x v="1"/>
    <x v="509"/>
    <n v="1460"/>
    <x v="2"/>
    <s v="AUD"/>
    <x v="803"/>
    <x v="800"/>
    <n v="177.53424657534248"/>
    <b v="0"/>
    <b v="1"/>
    <s v="food/food trucks"/>
    <x v="0"/>
    <x v="0"/>
  </r>
  <r>
    <n v="897"/>
    <x v="876"/>
    <s v="Organized discrete encoding"/>
    <n v="8800"/>
    <n v="2437"/>
    <x v="0"/>
    <x v="0"/>
    <n v="27"/>
    <x v="1"/>
    <s v="USD"/>
    <x v="212"/>
    <x v="368"/>
    <n v="6400"/>
    <b v="0"/>
    <b v="0"/>
    <s v="theater/plays"/>
    <x v="3"/>
    <x v="3"/>
  </r>
  <r>
    <n v="898"/>
    <x v="877"/>
    <s v="Balanced regional flexibility"/>
    <n v="179100"/>
    <n v="93991"/>
    <x v="0"/>
    <x v="0"/>
    <n v="1221"/>
    <x v="1"/>
    <s v="USD"/>
    <x v="804"/>
    <x v="801"/>
    <n v="424.57002457002454"/>
    <b v="0"/>
    <b v="0"/>
    <s v="film &amp; video/documentary"/>
    <x v="4"/>
    <x v="4"/>
  </r>
  <r>
    <n v="899"/>
    <x v="878"/>
    <s v="Implemented multimedia time-frame"/>
    <n v="3100"/>
    <n v="12620"/>
    <x v="1"/>
    <x v="510"/>
    <n v="123"/>
    <x v="5"/>
    <s v="CHF"/>
    <x v="805"/>
    <x v="802"/>
    <n v="12643.90243902439"/>
    <b v="0"/>
    <b v="0"/>
    <s v="music/jazz"/>
    <x v="1"/>
    <x v="17"/>
  </r>
  <r>
    <n v="900"/>
    <x v="879"/>
    <s v="Enhanced uniform service-desk"/>
    <n v="100"/>
    <n v="2"/>
    <x v="0"/>
    <x v="0"/>
    <n v="1"/>
    <x v="1"/>
    <s v="USD"/>
    <x v="806"/>
    <x v="803"/>
    <n v="86400"/>
    <b v="0"/>
    <b v="1"/>
    <s v="technology/web"/>
    <x v="2"/>
    <x v="2"/>
  </r>
  <r>
    <n v="901"/>
    <x v="880"/>
    <s v="Versatile bottom-line definition"/>
    <n v="5600"/>
    <n v="8746"/>
    <x v="1"/>
    <x v="511"/>
    <n v="159"/>
    <x v="1"/>
    <s v="USD"/>
    <x v="807"/>
    <x v="482"/>
    <n v="17932.075471698114"/>
    <b v="0"/>
    <b v="1"/>
    <s v="music/rock"/>
    <x v="1"/>
    <x v="1"/>
  </r>
  <r>
    <n v="902"/>
    <x v="881"/>
    <s v="Integrated bifurcated software"/>
    <n v="1400"/>
    <n v="3534"/>
    <x v="1"/>
    <x v="512"/>
    <n v="110"/>
    <x v="1"/>
    <s v="USD"/>
    <x v="722"/>
    <x v="496"/>
    <n v="32989.090909090912"/>
    <b v="0"/>
    <b v="0"/>
    <s v="technology/web"/>
    <x v="2"/>
    <x v="2"/>
  </r>
  <r>
    <n v="903"/>
    <x v="882"/>
    <s v="Assimilated next generation instruction set"/>
    <n v="41000"/>
    <n v="709"/>
    <x v="2"/>
    <x v="0"/>
    <n v="14"/>
    <x v="1"/>
    <s v="USD"/>
    <x v="477"/>
    <x v="804"/>
    <n v="92571.428571428565"/>
    <b v="0"/>
    <b v="1"/>
    <s v="publishing/nonfiction"/>
    <x v="5"/>
    <x v="9"/>
  </r>
  <r>
    <n v="904"/>
    <x v="883"/>
    <s v="Digitized foreground array"/>
    <n v="6500"/>
    <n v="795"/>
    <x v="0"/>
    <x v="0"/>
    <n v="16"/>
    <x v="1"/>
    <s v="USD"/>
    <x v="259"/>
    <x v="805"/>
    <n v="21600"/>
    <b v="0"/>
    <b v="0"/>
    <s v="publishing/radio &amp; podcasts"/>
    <x v="5"/>
    <x v="15"/>
  </r>
  <r>
    <n v="905"/>
    <x v="884"/>
    <s v="Re-engineered clear-thinking project"/>
    <n v="7900"/>
    <n v="12955"/>
    <x v="1"/>
    <x v="513"/>
    <n v="236"/>
    <x v="1"/>
    <s v="USD"/>
    <x v="9"/>
    <x v="806"/>
    <n v="1098.3050847457628"/>
    <b v="0"/>
    <b v="0"/>
    <s v="theater/plays"/>
    <x v="3"/>
    <x v="3"/>
  </r>
  <r>
    <n v="906"/>
    <x v="885"/>
    <s v="Implemented even-keeled standardization"/>
    <n v="5500"/>
    <n v="8964"/>
    <x v="1"/>
    <x v="514"/>
    <n v="191"/>
    <x v="1"/>
    <s v="USD"/>
    <x v="808"/>
    <x v="807"/>
    <n v="16284.816753926701"/>
    <b v="1"/>
    <b v="1"/>
    <s v="film &amp; video/documentary"/>
    <x v="4"/>
    <x v="4"/>
  </r>
  <r>
    <n v="907"/>
    <x v="886"/>
    <s v="Quality-focused asymmetric adapter"/>
    <n v="9100"/>
    <n v="1843"/>
    <x v="0"/>
    <x v="0"/>
    <n v="41"/>
    <x v="1"/>
    <s v="USD"/>
    <x v="809"/>
    <x v="808"/>
    <n v="14751.219512195123"/>
    <b v="0"/>
    <b v="0"/>
    <s v="theater/plays"/>
    <x v="3"/>
    <x v="3"/>
  </r>
  <r>
    <n v="908"/>
    <x v="887"/>
    <s v="Networked intangible help-desk"/>
    <n v="38200"/>
    <n v="121950"/>
    <x v="1"/>
    <x v="515"/>
    <n v="3934"/>
    <x v="1"/>
    <s v="USD"/>
    <x v="444"/>
    <x v="104"/>
    <n v="241.58617183528216"/>
    <b v="0"/>
    <b v="0"/>
    <s v="games/video games"/>
    <x v="6"/>
    <x v="11"/>
  </r>
  <r>
    <n v="909"/>
    <x v="888"/>
    <s v="Synchronized attitude-oriented frame"/>
    <n v="1800"/>
    <n v="8621"/>
    <x v="1"/>
    <x v="516"/>
    <n v="80"/>
    <x v="0"/>
    <s v="CAD"/>
    <x v="384"/>
    <x v="809"/>
    <n v="29160"/>
    <b v="0"/>
    <b v="1"/>
    <s v="theater/plays"/>
    <x v="3"/>
    <x v="3"/>
  </r>
  <r>
    <n v="910"/>
    <x v="889"/>
    <s v="Proactive incremental architecture"/>
    <n v="154500"/>
    <n v="30215"/>
    <x v="3"/>
    <x v="0"/>
    <n v="296"/>
    <x v="1"/>
    <s v="USD"/>
    <x v="810"/>
    <x v="810"/>
    <n v="291.89189189189187"/>
    <b v="0"/>
    <b v="0"/>
    <s v="theater/plays"/>
    <x v="3"/>
    <x v="3"/>
  </r>
  <r>
    <n v="911"/>
    <x v="890"/>
    <s v="Cloned responsive standardization"/>
    <n v="5800"/>
    <n v="11539"/>
    <x v="1"/>
    <x v="517"/>
    <n v="462"/>
    <x v="1"/>
    <s v="USD"/>
    <x v="811"/>
    <x v="811"/>
    <n v="374.02597402597405"/>
    <b v="1"/>
    <b v="0"/>
    <s v="technology/web"/>
    <x v="2"/>
    <x v="2"/>
  </r>
  <r>
    <n v="912"/>
    <x v="891"/>
    <s v="Reduced bifurcated pricing structure"/>
    <n v="1800"/>
    <n v="14310"/>
    <x v="1"/>
    <x v="518"/>
    <n v="179"/>
    <x v="1"/>
    <s v="USD"/>
    <x v="812"/>
    <x v="812"/>
    <n v="6274.8603351955308"/>
    <b v="1"/>
    <b v="0"/>
    <s v="film &amp; video/drama"/>
    <x v="4"/>
    <x v="6"/>
  </r>
  <r>
    <n v="913"/>
    <x v="892"/>
    <s v="Re-engineered asymmetric challenge"/>
    <n v="70200"/>
    <n v="35536"/>
    <x v="0"/>
    <x v="0"/>
    <n v="523"/>
    <x v="2"/>
    <s v="AUD"/>
    <x v="813"/>
    <x v="813"/>
    <n v="2147.6099426386231"/>
    <b v="0"/>
    <b v="0"/>
    <s v="film &amp; video/drama"/>
    <x v="4"/>
    <x v="6"/>
  </r>
  <r>
    <n v="914"/>
    <x v="893"/>
    <s v="Diverse client-driven conglomeration"/>
    <n v="6400"/>
    <n v="3676"/>
    <x v="0"/>
    <x v="0"/>
    <n v="141"/>
    <x v="4"/>
    <s v="GBP"/>
    <x v="814"/>
    <x v="814"/>
    <n v="7353.1914893617022"/>
    <b v="0"/>
    <b v="0"/>
    <s v="theater/plays"/>
    <x v="3"/>
    <x v="3"/>
  </r>
  <r>
    <n v="915"/>
    <x v="894"/>
    <s v="Configurable upward-trending solution"/>
    <n v="125900"/>
    <n v="195936"/>
    <x v="1"/>
    <x v="519"/>
    <n v="1866"/>
    <x v="4"/>
    <s v="GBP"/>
    <x v="80"/>
    <x v="815"/>
    <n v="416.72025723472672"/>
    <b v="0"/>
    <b v="0"/>
    <s v="film &amp; video/television"/>
    <x v="4"/>
    <x v="19"/>
  </r>
  <r>
    <n v="916"/>
    <x v="895"/>
    <s v="Persistent bandwidth-monitored framework"/>
    <n v="3700"/>
    <n v="1343"/>
    <x v="0"/>
    <x v="0"/>
    <n v="52"/>
    <x v="1"/>
    <s v="USD"/>
    <x v="815"/>
    <x v="414"/>
    <n v="14953.846153846154"/>
    <b v="0"/>
    <b v="0"/>
    <s v="photography/photography books"/>
    <x v="7"/>
    <x v="14"/>
  </r>
  <r>
    <n v="917"/>
    <x v="896"/>
    <s v="Polarized discrete product"/>
    <n v="3600"/>
    <n v="2097"/>
    <x v="2"/>
    <x v="0"/>
    <n v="27"/>
    <x v="4"/>
    <s v="GBP"/>
    <x v="816"/>
    <x v="816"/>
    <n v="76800"/>
    <b v="0"/>
    <b v="1"/>
    <s v="film &amp; video/shorts"/>
    <x v="4"/>
    <x v="12"/>
  </r>
  <r>
    <n v="918"/>
    <x v="897"/>
    <s v="Seamless dynamic website"/>
    <n v="3800"/>
    <n v="9021"/>
    <x v="1"/>
    <x v="520"/>
    <n v="156"/>
    <x v="5"/>
    <s v="CHF"/>
    <x v="474"/>
    <x v="82"/>
    <n v="6092.3076923076924"/>
    <b v="0"/>
    <b v="0"/>
    <s v="publishing/radio &amp; podcasts"/>
    <x v="5"/>
    <x v="15"/>
  </r>
  <r>
    <n v="919"/>
    <x v="898"/>
    <s v="Extended multimedia firmware"/>
    <n v="35600"/>
    <n v="20915"/>
    <x v="0"/>
    <x v="0"/>
    <n v="225"/>
    <x v="2"/>
    <s v="AUD"/>
    <x v="817"/>
    <x v="817"/>
    <n v="12304"/>
    <b v="0"/>
    <b v="1"/>
    <s v="theater/plays"/>
    <x v="3"/>
    <x v="3"/>
  </r>
  <r>
    <n v="920"/>
    <x v="899"/>
    <s v="Versatile directional project"/>
    <n v="5300"/>
    <n v="9676"/>
    <x v="1"/>
    <x v="521"/>
    <n v="255"/>
    <x v="1"/>
    <s v="USD"/>
    <x v="818"/>
    <x v="818"/>
    <n v="6776.4705882352937"/>
    <b v="1"/>
    <b v="0"/>
    <s v="film &amp; video/animation"/>
    <x v="4"/>
    <x v="10"/>
  </r>
  <r>
    <n v="921"/>
    <x v="900"/>
    <s v="Profound directional knowledge user"/>
    <n v="160400"/>
    <n v="1210"/>
    <x v="0"/>
    <x v="0"/>
    <n v="38"/>
    <x v="1"/>
    <s v="USD"/>
    <x v="819"/>
    <x v="819"/>
    <n v="31831.57894736842"/>
    <b v="0"/>
    <b v="0"/>
    <s v="technology/web"/>
    <x v="2"/>
    <x v="2"/>
  </r>
  <r>
    <n v="922"/>
    <x v="901"/>
    <s v="Ameliorated logistical capability"/>
    <n v="51400"/>
    <n v="90440"/>
    <x v="1"/>
    <x v="522"/>
    <n v="2261"/>
    <x v="1"/>
    <s v="USD"/>
    <x v="609"/>
    <x v="320"/>
    <n v="343.91862007961078"/>
    <b v="0"/>
    <b v="1"/>
    <s v="music/world music"/>
    <x v="1"/>
    <x v="21"/>
  </r>
  <r>
    <n v="923"/>
    <x v="902"/>
    <s v="Sharable discrete definition"/>
    <n v="1700"/>
    <n v="4044"/>
    <x v="1"/>
    <x v="523"/>
    <n v="40"/>
    <x v="1"/>
    <s v="USD"/>
    <x v="547"/>
    <x v="820"/>
    <n v="2160"/>
    <b v="0"/>
    <b v="0"/>
    <s v="theater/plays"/>
    <x v="3"/>
    <x v="3"/>
  </r>
  <r>
    <n v="924"/>
    <x v="903"/>
    <s v="User-friendly next generation core"/>
    <n v="39400"/>
    <n v="192292"/>
    <x v="1"/>
    <x v="524"/>
    <n v="2289"/>
    <x v="6"/>
    <s v="EUR"/>
    <x v="820"/>
    <x v="821"/>
    <n v="416.77588466579294"/>
    <b v="0"/>
    <b v="0"/>
    <s v="theater/plays"/>
    <x v="3"/>
    <x v="3"/>
  </r>
  <r>
    <n v="925"/>
    <x v="904"/>
    <s v="Profit-focused empowering system engine"/>
    <n v="3000"/>
    <n v="6722"/>
    <x v="1"/>
    <x v="525"/>
    <n v="65"/>
    <x v="1"/>
    <s v="USD"/>
    <x v="821"/>
    <x v="822"/>
    <n v="15950.76923076923"/>
    <b v="0"/>
    <b v="0"/>
    <s v="theater/plays"/>
    <x v="3"/>
    <x v="3"/>
  </r>
  <r>
    <n v="926"/>
    <x v="905"/>
    <s v="Synchronized cohesive encoding"/>
    <n v="8700"/>
    <n v="1577"/>
    <x v="0"/>
    <x v="0"/>
    <n v="15"/>
    <x v="1"/>
    <s v="USD"/>
    <x v="151"/>
    <x v="823"/>
    <n v="23040"/>
    <b v="0"/>
    <b v="0"/>
    <s v="food/food trucks"/>
    <x v="0"/>
    <x v="0"/>
  </r>
  <r>
    <n v="927"/>
    <x v="906"/>
    <s v="Synergistic dynamic utilization"/>
    <n v="7200"/>
    <n v="3301"/>
    <x v="0"/>
    <x v="0"/>
    <n v="37"/>
    <x v="1"/>
    <s v="USD"/>
    <x v="822"/>
    <x v="824"/>
    <n v="67718.91891891892"/>
    <b v="0"/>
    <b v="0"/>
    <s v="theater/plays"/>
    <x v="3"/>
    <x v="3"/>
  </r>
  <r>
    <n v="928"/>
    <x v="907"/>
    <s v="Triple-buffered bi-directional model"/>
    <n v="167400"/>
    <n v="196386"/>
    <x v="1"/>
    <x v="526"/>
    <n v="3777"/>
    <x v="6"/>
    <s v="EUR"/>
    <x v="823"/>
    <x v="497"/>
    <n v="205.87768069896742"/>
    <b v="0"/>
    <b v="0"/>
    <s v="technology/web"/>
    <x v="2"/>
    <x v="2"/>
  </r>
  <r>
    <n v="929"/>
    <x v="908"/>
    <s v="Polarized tertiary function"/>
    <n v="5500"/>
    <n v="11952"/>
    <x v="1"/>
    <x v="527"/>
    <n v="184"/>
    <x v="4"/>
    <s v="GBP"/>
    <x v="824"/>
    <x v="825"/>
    <n v="6573.913043478261"/>
    <b v="0"/>
    <b v="0"/>
    <s v="theater/plays"/>
    <x v="3"/>
    <x v="3"/>
  </r>
  <r>
    <n v="930"/>
    <x v="909"/>
    <s v="Configurable fault-tolerant structure"/>
    <n v="3500"/>
    <n v="3930"/>
    <x v="1"/>
    <x v="528"/>
    <n v="85"/>
    <x v="1"/>
    <s v="USD"/>
    <x v="825"/>
    <x v="826"/>
    <n v="7115.2941176470586"/>
    <b v="0"/>
    <b v="1"/>
    <s v="theater/plays"/>
    <x v="3"/>
    <x v="3"/>
  </r>
  <r>
    <n v="931"/>
    <x v="910"/>
    <s v="Digitized 24/7 budgetary management"/>
    <n v="7900"/>
    <n v="5729"/>
    <x v="0"/>
    <x v="0"/>
    <n v="112"/>
    <x v="1"/>
    <s v="USD"/>
    <x v="826"/>
    <x v="827"/>
    <n v="1542.8571428571429"/>
    <b v="0"/>
    <b v="1"/>
    <s v="theater/plays"/>
    <x v="3"/>
    <x v="3"/>
  </r>
  <r>
    <n v="932"/>
    <x v="911"/>
    <s v="Stand-alone zero tolerance algorithm"/>
    <n v="2300"/>
    <n v="4883"/>
    <x v="1"/>
    <x v="529"/>
    <n v="144"/>
    <x v="1"/>
    <s v="USD"/>
    <x v="827"/>
    <x v="828"/>
    <n v="1800"/>
    <b v="0"/>
    <b v="0"/>
    <s v="music/rock"/>
    <x v="1"/>
    <x v="1"/>
  </r>
  <r>
    <n v="933"/>
    <x v="912"/>
    <s v="Implemented tangible support"/>
    <n v="73000"/>
    <n v="175015"/>
    <x v="1"/>
    <x v="530"/>
    <n v="1902"/>
    <x v="1"/>
    <s v="USD"/>
    <x v="828"/>
    <x v="829"/>
    <n v="590.53627760252368"/>
    <b v="0"/>
    <b v="0"/>
    <s v="theater/plays"/>
    <x v="3"/>
    <x v="3"/>
  </r>
  <r>
    <n v="934"/>
    <x v="913"/>
    <s v="Reactive radical framework"/>
    <n v="6200"/>
    <n v="11280"/>
    <x v="1"/>
    <x v="531"/>
    <n v="105"/>
    <x v="1"/>
    <s v="USD"/>
    <x v="829"/>
    <x v="830"/>
    <n v="4937.1428571428569"/>
    <b v="0"/>
    <b v="0"/>
    <s v="theater/plays"/>
    <x v="3"/>
    <x v="3"/>
  </r>
  <r>
    <n v="935"/>
    <x v="914"/>
    <s v="Object-based full-range knowledge user"/>
    <n v="6100"/>
    <n v="10012"/>
    <x v="1"/>
    <x v="532"/>
    <n v="132"/>
    <x v="1"/>
    <s v="USD"/>
    <x v="830"/>
    <x v="94"/>
    <n v="4581.818181818182"/>
    <b v="0"/>
    <b v="0"/>
    <s v="theater/plays"/>
    <x v="3"/>
    <x v="3"/>
  </r>
  <r>
    <n v="936"/>
    <x v="591"/>
    <s v="Enhanced composite contingency"/>
    <n v="103200"/>
    <n v="1690"/>
    <x v="0"/>
    <x v="0"/>
    <n v="21"/>
    <x v="1"/>
    <s v="USD"/>
    <x v="831"/>
    <x v="831"/>
    <n v="12342.857142857143"/>
    <b v="1"/>
    <b v="0"/>
    <s v="theater/plays"/>
    <x v="3"/>
    <x v="3"/>
  </r>
  <r>
    <n v="937"/>
    <x v="915"/>
    <s v="Cloned fresh-thinking model"/>
    <n v="171000"/>
    <n v="84891"/>
    <x v="3"/>
    <x v="0"/>
    <n v="976"/>
    <x v="1"/>
    <s v="USD"/>
    <x v="832"/>
    <x v="832"/>
    <n v="796.72131147540983"/>
    <b v="0"/>
    <b v="0"/>
    <s v="film &amp; video/documentary"/>
    <x v="4"/>
    <x v="4"/>
  </r>
  <r>
    <n v="938"/>
    <x v="916"/>
    <s v="Total dedicated benchmark"/>
    <n v="9200"/>
    <n v="10093"/>
    <x v="1"/>
    <x v="533"/>
    <n v="96"/>
    <x v="1"/>
    <s v="USD"/>
    <x v="833"/>
    <x v="833"/>
    <n v="32400"/>
    <b v="0"/>
    <b v="1"/>
    <s v="publishing/fiction"/>
    <x v="5"/>
    <x v="13"/>
  </r>
  <r>
    <n v="939"/>
    <x v="917"/>
    <s v="Streamlined human-resource Graphic Interface"/>
    <n v="7800"/>
    <n v="3839"/>
    <x v="0"/>
    <x v="0"/>
    <n v="67"/>
    <x v="1"/>
    <s v="USD"/>
    <x v="834"/>
    <x v="834"/>
    <n v="21922.388059701494"/>
    <b v="0"/>
    <b v="1"/>
    <s v="games/video games"/>
    <x v="6"/>
    <x v="11"/>
  </r>
  <r>
    <n v="940"/>
    <x v="918"/>
    <s v="Upgradable analyzing core"/>
    <n v="9900"/>
    <n v="6161"/>
    <x v="2"/>
    <x v="0"/>
    <n v="66"/>
    <x v="0"/>
    <s v="CAD"/>
    <x v="835"/>
    <x v="835"/>
    <n v="28800"/>
    <b v="0"/>
    <b v="0"/>
    <s v="technology/web"/>
    <x v="2"/>
    <x v="2"/>
  </r>
  <r>
    <n v="941"/>
    <x v="919"/>
    <s v="Profound exuding pricing structure"/>
    <n v="43000"/>
    <n v="5615"/>
    <x v="0"/>
    <x v="0"/>
    <n v="78"/>
    <x v="1"/>
    <s v="USD"/>
    <x v="836"/>
    <x v="836"/>
    <n v="38769.230769230766"/>
    <b v="1"/>
    <b v="0"/>
    <s v="theater/plays"/>
    <x v="3"/>
    <x v="3"/>
  </r>
  <r>
    <n v="942"/>
    <x v="916"/>
    <s v="Horizontal optimizing model"/>
    <n v="9600"/>
    <n v="6205"/>
    <x v="0"/>
    <x v="0"/>
    <n v="67"/>
    <x v="2"/>
    <s v="AUD"/>
    <x v="837"/>
    <x v="611"/>
    <n v="3868.6567164179105"/>
    <b v="0"/>
    <b v="0"/>
    <s v="theater/plays"/>
    <x v="3"/>
    <x v="3"/>
  </r>
  <r>
    <n v="943"/>
    <x v="920"/>
    <s v="Synchronized fault-tolerant algorithm"/>
    <n v="7500"/>
    <n v="11969"/>
    <x v="1"/>
    <x v="534"/>
    <n v="114"/>
    <x v="1"/>
    <s v="USD"/>
    <x v="219"/>
    <x v="837"/>
    <n v="26526.315789473683"/>
    <b v="0"/>
    <b v="0"/>
    <s v="food/food trucks"/>
    <x v="0"/>
    <x v="0"/>
  </r>
  <r>
    <n v="944"/>
    <x v="921"/>
    <s v="Streamlined 5thgeneration intranet"/>
    <n v="10000"/>
    <n v="8142"/>
    <x v="0"/>
    <x v="0"/>
    <n v="263"/>
    <x v="2"/>
    <s v="AUD"/>
    <x v="365"/>
    <x v="334"/>
    <n v="6241.8250950570346"/>
    <b v="0"/>
    <b v="0"/>
    <s v="photography/photography books"/>
    <x v="7"/>
    <x v="14"/>
  </r>
  <r>
    <n v="945"/>
    <x v="922"/>
    <s v="Cross-group clear-thinking task-force"/>
    <n v="172000"/>
    <n v="55805"/>
    <x v="0"/>
    <x v="0"/>
    <n v="1691"/>
    <x v="1"/>
    <s v="USD"/>
    <x v="838"/>
    <x v="838"/>
    <n v="766.41040804257841"/>
    <b v="1"/>
    <b v="0"/>
    <s v="photography/photography books"/>
    <x v="7"/>
    <x v="14"/>
  </r>
  <r>
    <n v="946"/>
    <x v="923"/>
    <s v="Public-key bandwidth-monitored intranet"/>
    <n v="153700"/>
    <n v="15238"/>
    <x v="0"/>
    <x v="0"/>
    <n v="181"/>
    <x v="1"/>
    <s v="USD"/>
    <x v="839"/>
    <x v="839"/>
    <n v="954.69613259668506"/>
    <b v="0"/>
    <b v="0"/>
    <s v="theater/plays"/>
    <x v="3"/>
    <x v="3"/>
  </r>
  <r>
    <n v="947"/>
    <x v="924"/>
    <s v="Upgradable clear-thinking hardware"/>
    <n v="3600"/>
    <n v="961"/>
    <x v="0"/>
    <x v="0"/>
    <n v="13"/>
    <x v="1"/>
    <s v="USD"/>
    <x v="840"/>
    <x v="216"/>
    <n v="46523.076923076922"/>
    <b v="0"/>
    <b v="0"/>
    <s v="theater/plays"/>
    <x v="3"/>
    <x v="3"/>
  </r>
  <r>
    <n v="948"/>
    <x v="925"/>
    <s v="Integrated holistic paradigm"/>
    <n v="9400"/>
    <n v="5918"/>
    <x v="3"/>
    <x v="0"/>
    <n v="160"/>
    <x v="1"/>
    <s v="USD"/>
    <x v="841"/>
    <x v="840"/>
    <n v="5400"/>
    <b v="1"/>
    <b v="1"/>
    <s v="film &amp; video/documentary"/>
    <x v="4"/>
    <x v="4"/>
  </r>
  <r>
    <n v="949"/>
    <x v="926"/>
    <s v="Seamless clear-thinking conglomeration"/>
    <n v="5900"/>
    <n v="9520"/>
    <x v="1"/>
    <x v="535"/>
    <n v="203"/>
    <x v="1"/>
    <s v="USD"/>
    <x v="842"/>
    <x v="133"/>
    <n v="8086.6995073891621"/>
    <b v="0"/>
    <b v="0"/>
    <s v="technology/web"/>
    <x v="2"/>
    <x v="2"/>
  </r>
  <r>
    <n v="950"/>
    <x v="927"/>
    <s v="Persistent content-based methodology"/>
    <n v="100"/>
    <n v="5"/>
    <x v="0"/>
    <x v="0"/>
    <n v="1"/>
    <x v="1"/>
    <s v="USD"/>
    <x v="843"/>
    <x v="354"/>
    <n v="432000"/>
    <b v="0"/>
    <b v="1"/>
    <s v="theater/plays"/>
    <x v="3"/>
    <x v="3"/>
  </r>
  <r>
    <n v="951"/>
    <x v="928"/>
    <s v="Re-engineered 24hour matrix"/>
    <n v="14500"/>
    <n v="159056"/>
    <x v="1"/>
    <x v="536"/>
    <n v="1559"/>
    <x v="1"/>
    <s v="USD"/>
    <x v="844"/>
    <x v="721"/>
    <n v="55.420141116100062"/>
    <b v="0"/>
    <b v="1"/>
    <s v="music/rock"/>
    <x v="1"/>
    <x v="1"/>
  </r>
  <r>
    <n v="952"/>
    <x v="929"/>
    <s v="Virtual multi-tasking core"/>
    <n v="145500"/>
    <n v="101987"/>
    <x v="3"/>
    <x v="0"/>
    <n v="2266"/>
    <x v="1"/>
    <s v="USD"/>
    <x v="845"/>
    <x v="841"/>
    <n v="533.8040600176522"/>
    <b v="0"/>
    <b v="0"/>
    <s v="film &amp; video/documentary"/>
    <x v="4"/>
    <x v="4"/>
  </r>
  <r>
    <n v="953"/>
    <x v="930"/>
    <s v="Streamlined fault-tolerant conglomeration"/>
    <n v="3300"/>
    <n v="1980"/>
    <x v="0"/>
    <x v="0"/>
    <n v="21"/>
    <x v="1"/>
    <s v="USD"/>
    <x v="846"/>
    <x v="842"/>
    <n v="148114.28571428571"/>
    <b v="0"/>
    <b v="1"/>
    <s v="film &amp; video/science fiction"/>
    <x v="4"/>
    <x v="22"/>
  </r>
  <r>
    <n v="954"/>
    <x v="931"/>
    <s v="Enterprise-wide client-driven policy"/>
    <n v="42600"/>
    <n v="156384"/>
    <x v="1"/>
    <x v="537"/>
    <n v="1548"/>
    <x v="2"/>
    <s v="AUD"/>
    <x v="110"/>
    <x v="843"/>
    <n v="1339.5348837209303"/>
    <b v="0"/>
    <b v="0"/>
    <s v="technology/web"/>
    <x v="2"/>
    <x v="2"/>
  </r>
  <r>
    <n v="955"/>
    <x v="932"/>
    <s v="Function-based next generation emulation"/>
    <n v="700"/>
    <n v="7763"/>
    <x v="1"/>
    <x v="538"/>
    <n v="80"/>
    <x v="1"/>
    <s v="USD"/>
    <x v="847"/>
    <x v="844"/>
    <n v="2160"/>
    <b v="0"/>
    <b v="0"/>
    <s v="theater/plays"/>
    <x v="3"/>
    <x v="3"/>
  </r>
  <r>
    <n v="956"/>
    <x v="933"/>
    <s v="Re-engineered composite focus group"/>
    <n v="187600"/>
    <n v="35698"/>
    <x v="0"/>
    <x v="0"/>
    <n v="830"/>
    <x v="1"/>
    <s v="USD"/>
    <x v="848"/>
    <x v="845"/>
    <n v="416.3855421686747"/>
    <b v="0"/>
    <b v="0"/>
    <s v="film &amp; video/science fiction"/>
    <x v="4"/>
    <x v="22"/>
  </r>
  <r>
    <n v="957"/>
    <x v="934"/>
    <s v="Profound mission-critical function"/>
    <n v="9800"/>
    <n v="12434"/>
    <x v="1"/>
    <x v="539"/>
    <n v="131"/>
    <x v="1"/>
    <s v="USD"/>
    <x v="849"/>
    <x v="846"/>
    <n v="1978.6259541984732"/>
    <b v="0"/>
    <b v="0"/>
    <s v="theater/plays"/>
    <x v="3"/>
    <x v="3"/>
  </r>
  <r>
    <n v="958"/>
    <x v="935"/>
    <s v="De-engineered zero-defect open system"/>
    <n v="1100"/>
    <n v="8081"/>
    <x v="1"/>
    <x v="540"/>
    <n v="112"/>
    <x v="1"/>
    <s v="USD"/>
    <x v="780"/>
    <x v="847"/>
    <n v="16971.428571428572"/>
    <b v="0"/>
    <b v="0"/>
    <s v="film &amp; video/animation"/>
    <x v="4"/>
    <x v="10"/>
  </r>
  <r>
    <n v="959"/>
    <x v="936"/>
    <s v="Operative hybrid utilization"/>
    <n v="145000"/>
    <n v="6631"/>
    <x v="0"/>
    <x v="0"/>
    <n v="130"/>
    <x v="1"/>
    <s v="USD"/>
    <x v="140"/>
    <x v="688"/>
    <n v="18609.23076923077"/>
    <b v="0"/>
    <b v="0"/>
    <s v="publishing/translations"/>
    <x v="5"/>
    <x v="18"/>
  </r>
  <r>
    <n v="960"/>
    <x v="937"/>
    <s v="Function-based interactive matrix"/>
    <n v="5500"/>
    <n v="4678"/>
    <x v="0"/>
    <x v="0"/>
    <n v="55"/>
    <x v="1"/>
    <s v="USD"/>
    <x v="850"/>
    <x v="848"/>
    <n v="58058.181818181816"/>
    <b v="0"/>
    <b v="0"/>
    <s v="technology/web"/>
    <x v="2"/>
    <x v="2"/>
  </r>
  <r>
    <n v="961"/>
    <x v="938"/>
    <s v="Optimized content-based collaboration"/>
    <n v="5700"/>
    <n v="6800"/>
    <x v="1"/>
    <x v="541"/>
    <n v="155"/>
    <x v="1"/>
    <s v="USD"/>
    <x v="851"/>
    <x v="248"/>
    <n v="2229.6774193548385"/>
    <b v="0"/>
    <b v="0"/>
    <s v="publishing/translations"/>
    <x v="5"/>
    <x v="18"/>
  </r>
  <r>
    <n v="962"/>
    <x v="939"/>
    <s v="User-centric cohesive policy"/>
    <n v="3600"/>
    <n v="10657"/>
    <x v="1"/>
    <x v="542"/>
    <n v="266"/>
    <x v="1"/>
    <s v="USD"/>
    <x v="852"/>
    <x v="849"/>
    <n v="6821.0526315789475"/>
    <b v="0"/>
    <b v="0"/>
    <s v="food/food trucks"/>
    <x v="0"/>
    <x v="0"/>
  </r>
  <r>
    <n v="963"/>
    <x v="940"/>
    <s v="Ergonomic methodical hub"/>
    <n v="5900"/>
    <n v="4997"/>
    <x v="0"/>
    <x v="0"/>
    <n v="114"/>
    <x v="6"/>
    <s v="EUR"/>
    <x v="853"/>
    <x v="850"/>
    <n v="4547.3684210526317"/>
    <b v="0"/>
    <b v="1"/>
    <s v="photography/photography books"/>
    <x v="7"/>
    <x v="14"/>
  </r>
  <r>
    <n v="964"/>
    <x v="941"/>
    <s v="Devolved disintermediate encryption"/>
    <n v="3700"/>
    <n v="13164"/>
    <x v="1"/>
    <x v="543"/>
    <n v="155"/>
    <x v="1"/>
    <s v="USD"/>
    <x v="854"/>
    <x v="851"/>
    <n v="2787.0967741935483"/>
    <b v="0"/>
    <b v="0"/>
    <s v="theater/plays"/>
    <x v="3"/>
    <x v="3"/>
  </r>
  <r>
    <n v="965"/>
    <x v="942"/>
    <s v="Phased clear-thinking policy"/>
    <n v="2200"/>
    <n v="8501"/>
    <x v="1"/>
    <x v="544"/>
    <n v="207"/>
    <x v="4"/>
    <s v="GBP"/>
    <x v="67"/>
    <x v="852"/>
    <n v="16695.652173913044"/>
    <b v="0"/>
    <b v="0"/>
    <s v="music/rock"/>
    <x v="1"/>
    <x v="1"/>
  </r>
  <r>
    <n v="966"/>
    <x v="411"/>
    <s v="Seamless solution-oriented capacity"/>
    <n v="1700"/>
    <n v="13468"/>
    <x v="1"/>
    <x v="545"/>
    <n v="245"/>
    <x v="1"/>
    <s v="USD"/>
    <x v="855"/>
    <x v="853"/>
    <n v="705.30612244897964"/>
    <b v="0"/>
    <b v="0"/>
    <s v="theater/plays"/>
    <x v="3"/>
    <x v="3"/>
  </r>
  <r>
    <n v="967"/>
    <x v="943"/>
    <s v="Organized human-resource attitude"/>
    <n v="88400"/>
    <n v="121138"/>
    <x v="1"/>
    <x v="546"/>
    <n v="1573"/>
    <x v="1"/>
    <s v="USD"/>
    <x v="107"/>
    <x v="104"/>
    <n v="2032.2949777495232"/>
    <b v="0"/>
    <b v="0"/>
    <s v="music/world music"/>
    <x v="1"/>
    <x v="21"/>
  </r>
  <r>
    <n v="968"/>
    <x v="944"/>
    <s v="Open-architected disintermediate budgetary management"/>
    <n v="2400"/>
    <n v="8117"/>
    <x v="1"/>
    <x v="547"/>
    <n v="114"/>
    <x v="1"/>
    <s v="USD"/>
    <x v="344"/>
    <x v="854"/>
    <n v="11368.421052631578"/>
    <b v="0"/>
    <b v="0"/>
    <s v="food/food trucks"/>
    <x v="0"/>
    <x v="0"/>
  </r>
  <r>
    <n v="969"/>
    <x v="945"/>
    <s v="Multi-lateral radical solution"/>
    <n v="7900"/>
    <n v="8550"/>
    <x v="1"/>
    <x v="548"/>
    <n v="93"/>
    <x v="1"/>
    <s v="USD"/>
    <x v="856"/>
    <x v="855"/>
    <n v="6503.2258064516127"/>
    <b v="0"/>
    <b v="0"/>
    <s v="theater/plays"/>
    <x v="3"/>
    <x v="3"/>
  </r>
  <r>
    <n v="970"/>
    <x v="946"/>
    <s v="Inverse context-sensitive info-mediaries"/>
    <n v="94900"/>
    <n v="57659"/>
    <x v="0"/>
    <x v="0"/>
    <n v="594"/>
    <x v="1"/>
    <s v="USD"/>
    <x v="857"/>
    <x v="856"/>
    <n v="145.45454545454547"/>
    <b v="0"/>
    <b v="0"/>
    <s v="theater/plays"/>
    <x v="3"/>
    <x v="3"/>
  </r>
  <r>
    <n v="971"/>
    <x v="947"/>
    <s v="Versatile neutral workforce"/>
    <n v="5100"/>
    <n v="1414"/>
    <x v="0"/>
    <x v="0"/>
    <n v="24"/>
    <x v="1"/>
    <s v="USD"/>
    <x v="858"/>
    <x v="857"/>
    <n v="21600"/>
    <b v="0"/>
    <b v="0"/>
    <s v="film &amp; video/television"/>
    <x v="4"/>
    <x v="19"/>
  </r>
  <r>
    <n v="972"/>
    <x v="948"/>
    <s v="Multi-tiered systematic knowledge user"/>
    <n v="42700"/>
    <n v="97524"/>
    <x v="1"/>
    <x v="549"/>
    <n v="1681"/>
    <x v="1"/>
    <s v="USD"/>
    <x v="859"/>
    <x v="858"/>
    <n v="462.58179654967279"/>
    <b v="0"/>
    <b v="1"/>
    <s v="technology/web"/>
    <x v="2"/>
    <x v="2"/>
  </r>
  <r>
    <n v="973"/>
    <x v="949"/>
    <s v="Programmable multi-state algorithm"/>
    <n v="121100"/>
    <n v="26176"/>
    <x v="0"/>
    <x v="0"/>
    <n v="252"/>
    <x v="1"/>
    <s v="USD"/>
    <x v="860"/>
    <x v="859"/>
    <n v="685.71428571428567"/>
    <b v="0"/>
    <b v="1"/>
    <s v="theater/plays"/>
    <x v="3"/>
    <x v="3"/>
  </r>
  <r>
    <n v="974"/>
    <x v="950"/>
    <s v="Multi-channeled reciprocal interface"/>
    <n v="800"/>
    <n v="2991"/>
    <x v="1"/>
    <x v="550"/>
    <n v="32"/>
    <x v="1"/>
    <s v="USD"/>
    <x v="170"/>
    <x v="860"/>
    <n v="2700"/>
    <b v="0"/>
    <b v="0"/>
    <s v="music/indie rock"/>
    <x v="1"/>
    <x v="7"/>
  </r>
  <r>
    <n v="975"/>
    <x v="951"/>
    <s v="Right-sized maximized migration"/>
    <n v="5400"/>
    <n v="8366"/>
    <x v="1"/>
    <x v="551"/>
    <n v="135"/>
    <x v="1"/>
    <s v="USD"/>
    <x v="861"/>
    <x v="264"/>
    <n v="24960"/>
    <b v="0"/>
    <b v="1"/>
    <s v="theater/plays"/>
    <x v="3"/>
    <x v="3"/>
  </r>
  <r>
    <n v="976"/>
    <x v="952"/>
    <s v="Self-enabling value-added artificial intelligence"/>
    <n v="4000"/>
    <n v="12886"/>
    <x v="1"/>
    <x v="552"/>
    <n v="140"/>
    <x v="1"/>
    <s v="USD"/>
    <x v="862"/>
    <x v="65"/>
    <n v="3702.8571428571427"/>
    <b v="0"/>
    <b v="1"/>
    <s v="theater/plays"/>
    <x v="3"/>
    <x v="3"/>
  </r>
  <r>
    <n v="977"/>
    <x v="597"/>
    <s v="Vision-oriented interactive solution"/>
    <n v="7000"/>
    <n v="5177"/>
    <x v="0"/>
    <x v="0"/>
    <n v="67"/>
    <x v="1"/>
    <s v="USD"/>
    <x v="863"/>
    <x v="861"/>
    <n v="41265.671641791043"/>
    <b v="0"/>
    <b v="0"/>
    <s v="food/food trucks"/>
    <x v="0"/>
    <x v="0"/>
  </r>
  <r>
    <n v="978"/>
    <x v="953"/>
    <s v="Fundamental user-facing productivity"/>
    <n v="1000"/>
    <n v="8641"/>
    <x v="1"/>
    <x v="553"/>
    <n v="92"/>
    <x v="1"/>
    <s v="USD"/>
    <x v="864"/>
    <x v="862"/>
    <n v="20660.869565217392"/>
    <b v="0"/>
    <b v="0"/>
    <s v="games/video games"/>
    <x v="6"/>
    <x v="11"/>
  </r>
  <r>
    <n v="979"/>
    <x v="954"/>
    <s v="Innovative well-modulated capability"/>
    <n v="60200"/>
    <n v="86244"/>
    <x v="1"/>
    <x v="554"/>
    <n v="1015"/>
    <x v="4"/>
    <s v="GBP"/>
    <x v="527"/>
    <x v="454"/>
    <n v="510.73891625615761"/>
    <b v="0"/>
    <b v="0"/>
    <s v="theater/plays"/>
    <x v="3"/>
    <x v="3"/>
  </r>
  <r>
    <n v="980"/>
    <x v="955"/>
    <s v="Universal fault-tolerant orchestration"/>
    <n v="195200"/>
    <n v="78630"/>
    <x v="0"/>
    <x v="0"/>
    <n v="742"/>
    <x v="1"/>
    <s v="USD"/>
    <x v="865"/>
    <x v="863"/>
    <n v="587.06199460916446"/>
    <b v="1"/>
    <b v="0"/>
    <s v="publishing/nonfiction"/>
    <x v="5"/>
    <x v="9"/>
  </r>
  <r>
    <n v="981"/>
    <x v="956"/>
    <s v="Grass-roots executive synergy"/>
    <n v="6700"/>
    <n v="11941"/>
    <x v="1"/>
    <x v="555"/>
    <n v="323"/>
    <x v="1"/>
    <s v="USD"/>
    <x v="866"/>
    <x v="864"/>
    <n v="8827.2445820433441"/>
    <b v="0"/>
    <b v="0"/>
    <s v="technology/web"/>
    <x v="2"/>
    <x v="2"/>
  </r>
  <r>
    <n v="982"/>
    <x v="957"/>
    <s v="Multi-layered optimal application"/>
    <n v="7200"/>
    <n v="6115"/>
    <x v="0"/>
    <x v="0"/>
    <n v="75"/>
    <x v="1"/>
    <s v="USD"/>
    <x v="867"/>
    <x v="865"/>
    <n v="2304"/>
    <b v="0"/>
    <b v="1"/>
    <s v="film &amp; video/documentary"/>
    <x v="4"/>
    <x v="4"/>
  </r>
  <r>
    <n v="983"/>
    <x v="958"/>
    <s v="Business-focused full-range core"/>
    <n v="129100"/>
    <n v="188404"/>
    <x v="1"/>
    <x v="556"/>
    <n v="2326"/>
    <x v="1"/>
    <s v="USD"/>
    <x v="868"/>
    <x v="866"/>
    <n v="557.17970765262248"/>
    <b v="0"/>
    <b v="0"/>
    <s v="film &amp; video/documentary"/>
    <x v="4"/>
    <x v="4"/>
  </r>
  <r>
    <n v="984"/>
    <x v="959"/>
    <s v="Exclusive system-worthy Graphic Interface"/>
    <n v="6500"/>
    <n v="9910"/>
    <x v="1"/>
    <x v="557"/>
    <n v="381"/>
    <x v="1"/>
    <s v="USD"/>
    <x v="105"/>
    <x v="867"/>
    <n v="5896.0629921259842"/>
    <b v="0"/>
    <b v="0"/>
    <s v="theater/plays"/>
    <x v="3"/>
    <x v="3"/>
  </r>
  <r>
    <n v="985"/>
    <x v="960"/>
    <s v="Enhanced optimal ability"/>
    <n v="170600"/>
    <n v="114523"/>
    <x v="0"/>
    <x v="0"/>
    <n v="4405"/>
    <x v="1"/>
    <s v="USD"/>
    <x v="481"/>
    <x v="868"/>
    <n v="509.96594778660614"/>
    <b v="0"/>
    <b v="1"/>
    <s v="music/rock"/>
    <x v="1"/>
    <x v="1"/>
  </r>
  <r>
    <n v="986"/>
    <x v="961"/>
    <s v="Optional zero administration neural-net"/>
    <n v="7800"/>
    <n v="3144"/>
    <x v="0"/>
    <x v="0"/>
    <n v="92"/>
    <x v="1"/>
    <s v="USD"/>
    <x v="253"/>
    <x v="296"/>
    <n v="13147.826086956522"/>
    <b v="0"/>
    <b v="0"/>
    <s v="music/rock"/>
    <x v="1"/>
    <x v="1"/>
  </r>
  <r>
    <n v="987"/>
    <x v="962"/>
    <s v="Ameliorated foreground focus group"/>
    <n v="6200"/>
    <n v="13441"/>
    <x v="1"/>
    <x v="558"/>
    <n v="480"/>
    <x v="1"/>
    <s v="USD"/>
    <x v="869"/>
    <x v="869"/>
    <n v="2520"/>
    <b v="0"/>
    <b v="0"/>
    <s v="film &amp; video/documentary"/>
    <x v="4"/>
    <x v="4"/>
  </r>
  <r>
    <n v="988"/>
    <x v="963"/>
    <s v="Triple-buffered multi-tasking matrices"/>
    <n v="9400"/>
    <n v="4899"/>
    <x v="0"/>
    <x v="0"/>
    <n v="64"/>
    <x v="1"/>
    <s v="USD"/>
    <x v="864"/>
    <x v="274"/>
    <n v="28350"/>
    <b v="0"/>
    <b v="0"/>
    <s v="publishing/radio &amp; podcasts"/>
    <x v="5"/>
    <x v="15"/>
  </r>
  <r>
    <n v="989"/>
    <x v="964"/>
    <s v="Versatile dedicated migration"/>
    <n v="2400"/>
    <n v="11990"/>
    <x v="1"/>
    <x v="559"/>
    <n v="226"/>
    <x v="1"/>
    <s v="USD"/>
    <x v="843"/>
    <x v="354"/>
    <n v="1911.5044247787609"/>
    <b v="0"/>
    <b v="0"/>
    <s v="publishing/translations"/>
    <x v="5"/>
    <x v="18"/>
  </r>
  <r>
    <n v="990"/>
    <x v="965"/>
    <s v="Devolved foreground customer loyalty"/>
    <n v="7800"/>
    <n v="6839"/>
    <x v="0"/>
    <x v="0"/>
    <n v="64"/>
    <x v="1"/>
    <s v="USD"/>
    <x v="289"/>
    <x v="870"/>
    <n v="29643.75"/>
    <b v="0"/>
    <b v="1"/>
    <s v="film &amp; video/drama"/>
    <x v="4"/>
    <x v="6"/>
  </r>
  <r>
    <n v="991"/>
    <x v="509"/>
    <s v="Reduced reciprocal focus group"/>
    <n v="9800"/>
    <n v="11091"/>
    <x v="1"/>
    <x v="560"/>
    <n v="241"/>
    <x v="1"/>
    <s v="USD"/>
    <x v="870"/>
    <x v="871"/>
    <n v="1434.0248962655601"/>
    <b v="0"/>
    <b v="1"/>
    <s v="music/rock"/>
    <x v="1"/>
    <x v="1"/>
  </r>
  <r>
    <n v="992"/>
    <x v="966"/>
    <s v="Networked global migration"/>
    <n v="3100"/>
    <n v="13223"/>
    <x v="1"/>
    <x v="561"/>
    <n v="132"/>
    <x v="1"/>
    <s v="USD"/>
    <x v="871"/>
    <x v="98"/>
    <n v="9163.636363636364"/>
    <b v="0"/>
    <b v="1"/>
    <s v="film &amp; video/drama"/>
    <x v="4"/>
    <x v="6"/>
  </r>
  <r>
    <n v="993"/>
    <x v="967"/>
    <s v="De-engineered even-keeled definition"/>
    <n v="9800"/>
    <n v="7608"/>
    <x v="3"/>
    <x v="0"/>
    <n v="75"/>
    <x v="6"/>
    <s v="EUR"/>
    <x v="872"/>
    <x v="872"/>
    <n v="19584"/>
    <b v="0"/>
    <b v="1"/>
    <s v="photography/photography books"/>
    <x v="7"/>
    <x v="14"/>
  </r>
  <r>
    <n v="994"/>
    <x v="968"/>
    <s v="Implemented bi-directional flexibility"/>
    <n v="141100"/>
    <n v="74073"/>
    <x v="0"/>
    <x v="0"/>
    <n v="842"/>
    <x v="1"/>
    <s v="USD"/>
    <x v="873"/>
    <x v="873"/>
    <n v="615.67695961995253"/>
    <b v="0"/>
    <b v="1"/>
    <s v="publishing/translations"/>
    <x v="5"/>
    <x v="18"/>
  </r>
  <r>
    <n v="995"/>
    <x v="969"/>
    <s v="Vision-oriented scalable definition"/>
    <n v="97300"/>
    <n v="153216"/>
    <x v="1"/>
    <x v="562"/>
    <n v="2043"/>
    <x v="1"/>
    <s v="USD"/>
    <x v="874"/>
    <x v="526"/>
    <n v="1228.1938325991189"/>
    <b v="0"/>
    <b v="1"/>
    <s v="food/food trucks"/>
    <x v="0"/>
    <x v="0"/>
  </r>
  <r>
    <n v="996"/>
    <x v="970"/>
    <s v="Future-proofed upward-trending migration"/>
    <n v="6600"/>
    <n v="4814"/>
    <x v="0"/>
    <x v="0"/>
    <n v="112"/>
    <x v="1"/>
    <s v="USD"/>
    <x v="875"/>
    <x v="874"/>
    <n v="23142.857142857141"/>
    <b v="0"/>
    <b v="0"/>
    <s v="theater/plays"/>
    <x v="3"/>
    <x v="3"/>
  </r>
  <r>
    <n v="997"/>
    <x v="971"/>
    <s v="Right-sized full-range throughput"/>
    <n v="7600"/>
    <n v="4603"/>
    <x v="3"/>
    <x v="0"/>
    <n v="139"/>
    <x v="6"/>
    <s v="EUR"/>
    <x v="876"/>
    <x v="875"/>
    <n v="3107.9136690647483"/>
    <b v="0"/>
    <b v="0"/>
    <s v="theater/plays"/>
    <x v="3"/>
    <x v="3"/>
  </r>
  <r>
    <n v="998"/>
    <x v="972"/>
    <s v="Polarized composite customer loyalty"/>
    <n v="66600"/>
    <n v="37823"/>
    <x v="0"/>
    <x v="0"/>
    <n v="374"/>
    <x v="1"/>
    <s v="USD"/>
    <x v="877"/>
    <x v="876"/>
    <n v="3234.2245989304811"/>
    <b v="0"/>
    <b v="1"/>
    <s v="music/indie rock"/>
    <x v="1"/>
    <x v="7"/>
  </r>
  <r>
    <n v="999"/>
    <x v="973"/>
    <s v="Expanded eco-centric policy"/>
    <n v="111100"/>
    <n v="62819"/>
    <x v="3"/>
    <x v="0"/>
    <n v="1122"/>
    <x v="1"/>
    <s v="USD"/>
    <x v="878"/>
    <x v="877"/>
    <n v="539.03743315508018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57EE9-3768-47B9-88C6-C6D7039DC409}" name="PivotTable1" cacheId="146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chartFormat="1" rowHeaderCaption="Parent Category" colHeaderCaption="Outcome">
  <location ref="A3:F14" firstHeaderRow="1" firstDataRow="2" firstDataCol="1" rowPageCount="1" colPageCount="1"/>
  <pivotFields count="19">
    <pivotField showAll="0"/>
    <pivotField dataField="1" showAll="0">
      <items count="975">
        <item x="77"/>
        <item x="266"/>
        <item sd="0" x="397"/>
        <item x="182"/>
        <item x="487"/>
        <item x="351"/>
        <item x="874"/>
        <item x="178"/>
        <item x="916"/>
        <item sd="0" x="128"/>
        <item sd="0" x="259"/>
        <item x="801"/>
        <item x="798"/>
        <item x="360"/>
        <item sd="0" x="547"/>
        <item x="696"/>
        <item x="871"/>
        <item x="804"/>
        <item x="440"/>
        <item x="58"/>
        <item x="412"/>
        <item x="189"/>
        <item x="98"/>
        <item x="206"/>
        <item x="578"/>
        <item sd="0" x="520"/>
        <item sd="0"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sd="0" x="27"/>
        <item x="502"/>
        <item sd="0" x="878"/>
        <item x="37"/>
        <item x="936"/>
        <item x="171"/>
        <item sd="0" x="553"/>
        <item x="33"/>
        <item x="416"/>
        <item x="237"/>
        <item x="674"/>
        <item sd="0"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sd="0" x="831"/>
        <item x="366"/>
        <item x="762"/>
        <item x="656"/>
        <item x="353"/>
        <item x="581"/>
        <item x="591"/>
        <item x="418"/>
        <item x="550"/>
        <item x="296"/>
        <item sd="0"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sd="0" x="605"/>
        <item x="354"/>
        <item x="163"/>
        <item x="970"/>
        <item x="339"/>
        <item x="903"/>
        <item x="766"/>
        <item x="438"/>
        <item x="134"/>
        <item x="720"/>
        <item x="25"/>
        <item sd="0" x="193"/>
        <item x="740"/>
        <item x="28"/>
        <item x="834"/>
        <item sd="0" x="681"/>
        <item sd="0" x="158"/>
        <item x="332"/>
        <item x="620"/>
        <item sd="0" x="207"/>
        <item x="715"/>
        <item x="890"/>
        <item x="7"/>
        <item x="608"/>
        <item sd="0" x="49"/>
        <item x="110"/>
        <item sd="0" x="961"/>
        <item x="117"/>
        <item x="860"/>
        <item x="105"/>
        <item sd="0" x="297"/>
        <item x="223"/>
        <item x="738"/>
        <item sd="0"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sd="0" x="563"/>
        <item x="895"/>
        <item x="514"/>
        <item x="426"/>
        <item x="17"/>
        <item sd="0" x="265"/>
        <item x="593"/>
        <item x="685"/>
        <item x="828"/>
        <item x="322"/>
        <item x="22"/>
        <item sd="0" x="833"/>
        <item x="496"/>
        <item sd="0" x="73"/>
        <item x="872"/>
        <item x="190"/>
        <item x="299"/>
        <item sd="0" x="817"/>
        <item x="896"/>
        <item x="866"/>
        <item x="826"/>
        <item x="165"/>
        <item x="482"/>
        <item x="524"/>
        <item x="579"/>
        <item x="507"/>
        <item sd="0" x="859"/>
        <item x="60"/>
        <item sd="0" x="387"/>
        <item x="716"/>
        <item x="167"/>
        <item x="444"/>
        <item x="435"/>
        <item x="929"/>
        <item x="157"/>
        <item sd="0" x="204"/>
        <item x="181"/>
        <item x="116"/>
        <item x="379"/>
        <item x="411"/>
        <item x="851"/>
        <item sd="0" x="307"/>
        <item x="480"/>
        <item x="913"/>
        <item x="389"/>
        <item x="906"/>
        <item x="877"/>
        <item x="842"/>
        <item sd="0"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sd="0" x="706"/>
        <item sd="0" x="545"/>
        <item sd="0" x="101"/>
        <item x="280"/>
        <item x="257"/>
        <item sd="0" x="617"/>
        <item sd="0" x="803"/>
        <item x="729"/>
        <item x="422"/>
        <item x="123"/>
        <item x="844"/>
        <item x="236"/>
        <item sd="0" x="786"/>
        <item x="967"/>
        <item x="912"/>
        <item x="856"/>
        <item x="160"/>
        <item sd="0" x="699"/>
        <item x="652"/>
        <item sd="0" x="87"/>
        <item sd="0" x="286"/>
        <item x="301"/>
        <item sd="0" x="634"/>
        <item x="275"/>
        <item x="145"/>
        <item x="142"/>
        <item x="560"/>
        <item x="700"/>
        <item x="727"/>
        <item sd="0"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sd="0" x="225"/>
        <item sd="0" x="683"/>
        <item sd="0" x="570"/>
        <item x="91"/>
        <item x="512"/>
        <item x="778"/>
        <item x="957"/>
        <item sd="0" x="103"/>
        <item x="566"/>
        <item x="521"/>
        <item x="814"/>
        <item sd="0" x="235"/>
        <item x="486"/>
        <item x="102"/>
        <item sd="0" x="287"/>
        <item x="242"/>
        <item x="821"/>
        <item x="40"/>
        <item x="385"/>
        <item sd="0" x="722"/>
        <item x="963"/>
        <item x="947"/>
        <item x="527"/>
        <item x="697"/>
        <item sd="0" x="133"/>
        <item x="888"/>
        <item x="341"/>
        <item x="662"/>
        <item x="670"/>
        <item sd="0" x="717"/>
        <item x="355"/>
        <item x="946"/>
        <item x="459"/>
        <item sd="0" x="81"/>
        <item x="644"/>
        <item x="337"/>
        <item x="240"/>
        <item x="460"/>
        <item x="756"/>
        <item x="944"/>
        <item x="263"/>
        <item x="596"/>
        <item sd="0" x="362"/>
        <item x="23"/>
        <item x="10"/>
        <item x="899"/>
        <item x="935"/>
        <item x="371"/>
        <item x="517"/>
        <item x="730"/>
        <item x="465"/>
        <item x="126"/>
        <item sd="0" x="302"/>
        <item x="736"/>
        <item sd="0"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sd="0" x="534"/>
        <item sd="0" x="308"/>
        <item x="111"/>
        <item x="336"/>
        <item x="203"/>
        <item x="885"/>
        <item x="884"/>
        <item x="689"/>
        <item x="321"/>
        <item x="759"/>
        <item x="931"/>
        <item sd="0" x="347"/>
        <item x="485"/>
        <item sd="0" x="168"/>
        <item x="964"/>
        <item x="973"/>
        <item x="52"/>
        <item x="391"/>
        <item x="555"/>
        <item x="949"/>
        <item x="405"/>
        <item x="243"/>
        <item x="423"/>
        <item x="277"/>
        <item sd="0" x="85"/>
        <item sd="0" x="241"/>
        <item x="728"/>
        <item x="16"/>
        <item x="549"/>
        <item x="645"/>
        <item x="815"/>
        <item x="228"/>
        <item sd="0" x="880"/>
        <item x="138"/>
        <item x="471"/>
        <item x="291"/>
        <item x="533"/>
        <item x="394"/>
        <item sd="0" x="525"/>
        <item sd="0" x="830"/>
        <item x="488"/>
        <item x="271"/>
        <item x="779"/>
        <item x="96"/>
        <item x="184"/>
        <item sd="0" x="943"/>
        <item x="820"/>
        <item sd="0" x="647"/>
        <item x="219"/>
        <item x="137"/>
        <item x="952"/>
        <item x="221"/>
        <item x="955"/>
        <item x="463"/>
        <item x="599"/>
        <item sd="0"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sd="0" x="558"/>
        <item sd="0"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sd="0" x="754"/>
        <item x="711"/>
        <item x="669"/>
        <item x="797"/>
        <item x="175"/>
        <item sd="0" x="50"/>
        <item x="672"/>
        <item x="897"/>
        <item sd="0" x="395"/>
        <item x="112"/>
        <item x="419"/>
        <item sd="0" x="829"/>
        <item x="69"/>
        <item x="774"/>
        <item sd="0" x="334"/>
        <item x="818"/>
        <item x="636"/>
        <item x="556"/>
        <item x="770"/>
        <item x="846"/>
        <item sd="0" x="162"/>
        <item x="554"/>
        <item x="667"/>
        <item x="659"/>
        <item x="771"/>
        <item x="12"/>
        <item x="39"/>
        <item x="196"/>
        <item x="606"/>
        <item x="381"/>
        <item x="889"/>
        <item sd="0"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sd="0" x="361"/>
        <item x="822"/>
        <item x="135"/>
        <item x="968"/>
        <item sd="0"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sd="0" x="345"/>
        <item sd="0" x="261"/>
        <item sd="0" x="960"/>
        <item sd="0" x="741"/>
        <item sd="0" x="192"/>
        <item x="473"/>
        <item x="164"/>
        <item x="67"/>
        <item x="314"/>
        <item x="682"/>
        <item x="945"/>
        <item x="735"/>
        <item x="910"/>
        <item x="364"/>
        <item sd="0" x="282"/>
        <item x="491"/>
        <item x="130"/>
        <item x="919"/>
        <item sd="0" x="857"/>
        <item x="864"/>
        <item x="404"/>
        <item x="472"/>
        <item sd="0" x="816"/>
        <item x="624"/>
        <item x="406"/>
        <item x="34"/>
        <item x="38"/>
        <item x="969"/>
        <item x="179"/>
        <item sd="0" x="718"/>
        <item x="373"/>
        <item sd="0" x="511"/>
        <item x="76"/>
        <item x="673"/>
        <item x="616"/>
        <item x="144"/>
        <item x="441"/>
        <item x="476"/>
        <item x="614"/>
        <item x="311"/>
        <item x="838"/>
        <item x="731"/>
        <item sd="0" x="587"/>
        <item x="127"/>
        <item x="569"/>
        <item sd="0" x="561"/>
        <item x="543"/>
        <item x="315"/>
        <item x="938"/>
        <item x="238"/>
        <item sd="0" x="260"/>
        <item x="434"/>
        <item x="752"/>
        <item sd="0" x="747"/>
        <item x="424"/>
        <item x="698"/>
        <item x="583"/>
        <item x="495"/>
        <item x="686"/>
        <item x="475"/>
        <item x="709"/>
        <item sd="0" x="3"/>
        <item sd="0" x="333"/>
        <item x="458"/>
        <item x="202"/>
        <item x="407"/>
        <item x="2"/>
        <item x="233"/>
        <item x="544"/>
        <item sd="0" x="723"/>
        <item x="755"/>
        <item sd="0" x="156"/>
        <item x="380"/>
        <item x="268"/>
        <item x="607"/>
        <item x="827"/>
        <item x="806"/>
        <item sd="0" x="312"/>
        <item x="390"/>
        <item x="436"/>
        <item x="318"/>
        <item x="320"/>
        <item x="352"/>
        <item x="836"/>
        <item x="229"/>
        <item x="807"/>
        <item x="35"/>
        <item sd="0" x="744"/>
        <item x="78"/>
        <item x="748"/>
        <item x="714"/>
        <item x="692"/>
        <item x="217"/>
        <item sd="0" x="911"/>
        <item x="680"/>
        <item x="490"/>
        <item x="508"/>
        <item x="567"/>
        <item x="691"/>
        <item x="68"/>
        <item x="273"/>
        <item x="129"/>
        <item sd="0" x="213"/>
        <item x="447"/>
        <item sd="0" x="542"/>
        <item x="966"/>
        <item x="522"/>
        <item x="835"/>
        <item x="64"/>
        <item x="147"/>
        <item x="760"/>
        <item x="932"/>
        <item sd="0" x="854"/>
        <item x="808"/>
        <item x="529"/>
        <item sd="0" x="757"/>
        <item x="470"/>
        <item x="651"/>
        <item x="664"/>
        <item sd="0" x="678"/>
        <item x="396"/>
        <item x="348"/>
        <item x="724"/>
        <item x="666"/>
        <item x="668"/>
        <item x="675"/>
        <item x="469"/>
        <item x="172"/>
        <item x="393"/>
        <item x="370"/>
        <item sd="0" x="335"/>
        <item sd="0" x="942"/>
        <item x="8"/>
        <item x="461"/>
        <item x="285"/>
        <item sd="0" x="1"/>
        <item x="180"/>
        <item x="464"/>
        <item x="783"/>
        <item x="693"/>
        <item x="858"/>
        <item x="6"/>
        <item x="594"/>
        <item x="965"/>
        <item x="201"/>
        <item sd="0" x="392"/>
        <item x="220"/>
        <item x="704"/>
        <item x="331"/>
        <item sd="0" x="446"/>
        <item x="792"/>
        <item sd="0" x="198"/>
        <item x="867"/>
        <item x="186"/>
        <item sd="0" x="151"/>
        <item x="621"/>
        <item x="565"/>
        <item x="882"/>
        <item x="653"/>
        <item x="326"/>
        <item x="619"/>
        <item x="657"/>
        <item sd="0" x="149"/>
        <item x="941"/>
        <item x="688"/>
        <item x="251"/>
        <item x="785"/>
        <item x="356"/>
        <item x="11"/>
        <item x="737"/>
        <item x="19"/>
        <item x="197"/>
        <item sd="0" x="375"/>
        <item x="346"/>
        <item x="604"/>
        <item x="633"/>
        <item sd="0"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sd="0" x="509"/>
        <item x="893"/>
        <item x="750"/>
        <item sd="0" x="363"/>
        <item sd="0" x="733"/>
        <item x="631"/>
        <item x="276"/>
        <item x="298"/>
        <item sd="0"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sd="0" x="467"/>
        <item x="629"/>
        <item x="894"/>
        <item x="934"/>
        <item sd="0" x="546"/>
        <item x="892"/>
        <item sd="0" x="249"/>
        <item x="937"/>
        <item x="247"/>
        <item x="501"/>
        <item sd="0" x="643"/>
        <item sd="0" x="635"/>
        <item x="118"/>
        <item x="658"/>
        <item x="425"/>
        <item x="499"/>
        <item x="474"/>
        <item sd="0" x="742"/>
        <item x="784"/>
        <item x="775"/>
        <item x="883"/>
        <item sd="0" x="14"/>
        <item sd="0" x="154"/>
        <item x="824"/>
        <item x="665"/>
        <item x="940"/>
        <item x="409"/>
        <item x="437"/>
        <item sd="0" x="183"/>
        <item x="252"/>
        <item x="109"/>
        <item x="61"/>
        <item x="427"/>
        <item sd="0" x="254"/>
        <item x="519"/>
        <item x="598"/>
        <item x="330"/>
        <item x="292"/>
        <item x="281"/>
        <item sd="0"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sd="0" x="506"/>
        <item x="571"/>
        <item x="313"/>
        <item x="891"/>
        <item sd="0" x="865"/>
        <item x="922"/>
        <item x="66"/>
        <item sd="0" x="194"/>
        <item x="319"/>
        <item x="850"/>
        <item sd="0" x="868"/>
        <item x="92"/>
        <item x="174"/>
        <item x="602"/>
        <item x="468"/>
        <item x="324"/>
        <item x="448"/>
        <item x="269"/>
        <item sd="0" x="420"/>
        <item x="43"/>
        <item x="31"/>
        <item x="210"/>
        <item x="24"/>
        <item x="948"/>
        <item x="739"/>
        <item sd="0" x="746"/>
        <item sd="0"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sd="0" x="195"/>
        <item sd="0" x="650"/>
        <item x="492"/>
        <item x="294"/>
        <item x="288"/>
        <item x="753"/>
        <item x="612"/>
        <item sd="0" x="104"/>
        <item sd="0" x="768"/>
        <item x="368"/>
        <item x="295"/>
        <item x="925"/>
        <item x="278"/>
        <item x="53"/>
        <item x="743"/>
        <item sd="0" x="497"/>
        <item x="503"/>
        <item x="787"/>
        <item x="924"/>
        <item x="588"/>
        <item sd="0" x="255"/>
        <item x="399"/>
        <item sd="0" x="611"/>
        <item x="518"/>
        <item x="481"/>
        <item x="805"/>
        <item x="79"/>
        <item sd="0" x="901"/>
        <item x="62"/>
        <item x="431"/>
        <item x="26"/>
        <item x="342"/>
        <item x="773"/>
        <item x="124"/>
        <item sd="0" x="568"/>
        <item x="900"/>
        <item x="843"/>
        <item sd="0" x="802"/>
        <item x="713"/>
        <item sd="0" x="97"/>
        <item x="413"/>
        <item x="719"/>
        <item x="176"/>
        <item x="863"/>
        <item sd="0" x="214"/>
        <item x="421"/>
        <item x="316"/>
        <item sd="0" x="170"/>
        <item x="191"/>
        <item x="80"/>
        <item x="609"/>
        <item x="701"/>
        <item x="915"/>
        <item x="71"/>
        <item sd="0" x="536"/>
        <item x="122"/>
        <item x="344"/>
        <item x="623"/>
        <item sd="0" x="972"/>
        <item x="684"/>
        <item x="758"/>
        <item x="456"/>
        <item x="272"/>
        <item x="763"/>
        <item sd="0"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sd="0" x="660"/>
        <item sd="0" x="466"/>
        <item x="293"/>
        <item x="908"/>
        <item x="515"/>
        <item x="494"/>
        <item sd="0" x="800"/>
        <item sd="0" x="595"/>
        <item x="705"/>
        <item x="564"/>
        <item sd="0" x="769"/>
        <item x="215"/>
        <item x="637"/>
        <item x="777"/>
        <item sd="0" x="46"/>
        <item x="852"/>
        <item x="120"/>
        <item sd="0" x="765"/>
        <item x="309"/>
        <item x="450"/>
        <item sd="0" x="795"/>
        <item x="262"/>
        <item x="188"/>
        <item sd="0" x="13"/>
        <item x="789"/>
        <item sd="0" x="782"/>
        <item x="676"/>
        <item x="921"/>
        <item x="245"/>
        <item x="640"/>
        <item sd="0" x="601"/>
        <item x="881"/>
        <item x="457"/>
        <item x="811"/>
        <item x="274"/>
        <item x="415"/>
        <item x="209"/>
        <item x="384"/>
        <item x="590"/>
        <item x="258"/>
        <item sd="0" x="796"/>
        <item sd="0" x="41"/>
        <item x="627"/>
        <item x="205"/>
        <item x="761"/>
        <item sd="0" x="557"/>
        <item x="577"/>
        <item sd="0" x="776"/>
        <item x="42"/>
        <item sd="0"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sd="0" x="451"/>
        <item x="289"/>
        <item x="904"/>
        <item sd="0" x="639"/>
        <item x="902"/>
        <item x="453"/>
        <item x="300"/>
        <item x="933"/>
        <item x="847"/>
        <item x="449"/>
        <item x="45"/>
        <item x="926"/>
        <item sd="0" x="55"/>
        <item x="59"/>
        <item x="113"/>
        <item x="15"/>
        <item x="875"/>
        <item x="638"/>
        <item x="654"/>
        <item x="540"/>
        <item x="484"/>
        <item sd="0" x="350"/>
        <item sd="0" x="327"/>
        <item x="530"/>
        <item sd="0"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AEB0-85CD-4187-9230-1D6DE857ECED}" name="PivotTable3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-Category" colHeaderCaption="Outcome">
  <location ref="A4:F30" firstHeaderRow="1" firstDataRow="2" firstDataCol="1" rowPageCount="2" colPageCount="1"/>
  <pivotFields count="19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EE6E3-550A-4736-862D-400FB0522CB9}" name="PivotTable6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 for Launch" colHeaderCaption="Outcome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11-19T23:49:57.36" personId="{1A147E82-F9E8-448A-8437-FCFC1FE818F7}" id="{5607C4E8-F123-4CA7-8CA0-7396BC5A61C1}">
    <text>(Reserve Account Balance / Fully Funded Balance) x 100 = Percent Funded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xSplit="2" ySplit="1" topLeftCell="C967" activePane="bottomRight" state="frozen"/>
      <selection pane="topRight" activeCell="C1" sqref="C1"/>
      <selection pane="bottomLeft" activeCell="A2" sqref="A2"/>
      <selection pane="bottomRight" sqref="A1:A997"/>
    </sheetView>
  </sheetViews>
  <sheetFormatPr defaultColWidth="11.19921875" defaultRowHeight="15.6" x14ac:dyDescent="0.3"/>
  <cols>
    <col min="1" max="1" width="4.19921875" bestFit="1" customWidth="1"/>
    <col min="2" max="2" width="26.3984375" customWidth="1"/>
    <col min="3" max="3" width="32" style="3" customWidth="1"/>
    <col min="6" max="6" width="14.796875" style="10" customWidth="1"/>
    <col min="7" max="7" width="11.8984375" customWidth="1"/>
    <col min="8" max="8" width="14.5" customWidth="1"/>
    <col min="9" max="9" width="18.296875" style="5" customWidth="1"/>
    <col min="10" max="10" width="11.59765625" customWidth="1"/>
    <col min="12" max="12" width="16.296875" customWidth="1"/>
    <col min="13" max="13" width="14.09765625" customWidth="1"/>
    <col min="14" max="14" width="22.296875" style="15" customWidth="1"/>
    <col min="15" max="15" width="22.09765625" style="15" customWidth="1"/>
    <col min="16" max="16" width="12.19921875" customWidth="1"/>
    <col min="17" max="17" width="12.296875" customWidth="1"/>
    <col min="18" max="18" width="28" bestFit="1" customWidth="1"/>
    <col min="19" max="19" width="16.09765625" customWidth="1"/>
    <col min="20" max="20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2070</v>
      </c>
      <c r="O1" s="14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 t="shared" ref="F2:F65" si="0">E2/D2*100</f>
        <v>0</v>
      </c>
      <c r="G2" t="s">
        <v>14</v>
      </c>
      <c r="H2">
        <v>0</v>
      </c>
      <c r="I2" s="5">
        <f t="shared" ref="I2:I65" si="1"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 t="shared" ref="N2:N65" si="2">L2/60/60/24+DATE(1970,1,1)</f>
        <v>42336.25</v>
      </c>
      <c r="O2" s="15">
        <f t="shared" ref="O2:O65" si="3">M2/60/60/24+DATE(1970,1,1)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LEFT(R2,SEARCH("/",R2,1)-1)</f>
        <v>food</v>
      </c>
      <c r="T2" t="str">
        <f t="shared" ref="T2:T65" si="5">RIGHT(R2, LEN(R2)-SEARCH("/",R2,1))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si="0"/>
        <v>1040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si="2"/>
        <v>41870.208333333336</v>
      </c>
      <c r="O3" s="15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2"/>
        <v>41595.25</v>
      </c>
      <c r="O4" s="1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2"/>
        <v>43688.208333333328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2"/>
        <v>43485.25</v>
      </c>
      <c r="O6" s="1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2"/>
        <v>41149.208333333336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.2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2"/>
        <v>42991.208333333328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1.2" x14ac:dyDescent="0.3">
      <c r="A9">
        <v>613</v>
      </c>
      <c r="B9" t="s">
        <v>1268</v>
      </c>
      <c r="C9" s="3" t="s">
        <v>1269</v>
      </c>
      <c r="D9">
        <v>1100</v>
      </c>
      <c r="E9">
        <v>1914</v>
      </c>
      <c r="F9" s="10">
        <f t="shared" si="0"/>
        <v>174</v>
      </c>
      <c r="G9" t="s">
        <v>20</v>
      </c>
      <c r="H9">
        <v>26</v>
      </c>
      <c r="I9" s="5">
        <f t="shared" si="1"/>
        <v>73.615384615384613</v>
      </c>
      <c r="J9" t="s">
        <v>15</v>
      </c>
      <c r="K9" t="s">
        <v>16</v>
      </c>
      <c r="L9">
        <v>1503723600</v>
      </c>
      <c r="M9">
        <v>1504501200</v>
      </c>
      <c r="N9" s="15">
        <f t="shared" si="2"/>
        <v>42973.208333333328</v>
      </c>
      <c r="O9" s="15">
        <f t="shared" si="3"/>
        <v>42982.208333333328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2"/>
        <v>40399.208333333336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2"/>
        <v>41536.208333333336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2"/>
        <v>40404.208333333336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2"/>
        <v>40442.208333333336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2"/>
        <v>43760.208333333328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95</v>
      </c>
      <c r="B15" t="s">
        <v>239</v>
      </c>
      <c r="C15" s="3" t="s">
        <v>240</v>
      </c>
      <c r="D15">
        <v>900</v>
      </c>
      <c r="E15">
        <v>1017</v>
      </c>
      <c r="F15" s="10">
        <f t="shared" si="0"/>
        <v>112.99999999999999</v>
      </c>
      <c r="G15" t="s">
        <v>20</v>
      </c>
      <c r="H15">
        <v>27</v>
      </c>
      <c r="I15" s="5">
        <f t="shared" si="1"/>
        <v>37.666666666666664</v>
      </c>
      <c r="J15" t="s">
        <v>21</v>
      </c>
      <c r="K15" t="s">
        <v>22</v>
      </c>
      <c r="L15">
        <v>1571029200</v>
      </c>
      <c r="M15">
        <v>1571634000</v>
      </c>
      <c r="N15" s="15">
        <f t="shared" si="2"/>
        <v>43752.208333333328</v>
      </c>
      <c r="O15" s="15">
        <f t="shared" si="3"/>
        <v>43759.208333333328</v>
      </c>
      <c r="P15" t="b">
        <v>0</v>
      </c>
      <c r="Q15" t="b">
        <v>0</v>
      </c>
      <c r="R15" t="s">
        <v>42</v>
      </c>
      <c r="S15" t="str">
        <f t="shared" si="4"/>
        <v>film &amp; video</v>
      </c>
      <c r="T15" t="str">
        <f t="shared" si="5"/>
        <v>documentary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2"/>
        <v>40974.25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.2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2"/>
        <v>43809.25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2"/>
        <v>41661.25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2"/>
        <v>40555.25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2"/>
        <v>43351.208333333328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2"/>
        <v>43528.25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2"/>
        <v>41848.208333333336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2"/>
        <v>40770.208333333336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520</v>
      </c>
      <c r="B24" t="s">
        <v>1086</v>
      </c>
      <c r="C24" s="3" t="s">
        <v>1087</v>
      </c>
      <c r="D24">
        <v>800</v>
      </c>
      <c r="E24">
        <v>3406</v>
      </c>
      <c r="F24" s="10">
        <f t="shared" si="0"/>
        <v>425.75</v>
      </c>
      <c r="G24" t="s">
        <v>20</v>
      </c>
      <c r="H24">
        <v>32</v>
      </c>
      <c r="I24" s="5">
        <f t="shared" si="1"/>
        <v>106.4375</v>
      </c>
      <c r="J24" t="s">
        <v>21</v>
      </c>
      <c r="K24" t="s">
        <v>22</v>
      </c>
      <c r="L24">
        <v>1555650000</v>
      </c>
      <c r="M24">
        <v>1555909200</v>
      </c>
      <c r="N24" s="15">
        <f t="shared" si="2"/>
        <v>43574.208333333328</v>
      </c>
      <c r="O24" s="15">
        <f t="shared" si="3"/>
        <v>43577.208333333328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158</v>
      </c>
      <c r="B25" t="s">
        <v>368</v>
      </c>
      <c r="C25" s="3" t="s">
        <v>369</v>
      </c>
      <c r="D25">
        <v>2100</v>
      </c>
      <c r="E25">
        <v>4640</v>
      </c>
      <c r="F25" s="10">
        <f t="shared" si="0"/>
        <v>220.95238095238096</v>
      </c>
      <c r="G25" t="s">
        <v>20</v>
      </c>
      <c r="H25">
        <v>41</v>
      </c>
      <c r="I25" s="5">
        <f t="shared" si="1"/>
        <v>113.17073170731707</v>
      </c>
      <c r="J25" t="s">
        <v>21</v>
      </c>
      <c r="K25" t="s">
        <v>22</v>
      </c>
      <c r="L25">
        <v>1449554400</v>
      </c>
      <c r="M25">
        <v>1449640800</v>
      </c>
      <c r="N25" s="15">
        <f t="shared" si="2"/>
        <v>42346.25</v>
      </c>
      <c r="O25" s="15">
        <f t="shared" si="3"/>
        <v>42347.25</v>
      </c>
      <c r="P25" t="b">
        <v>0</v>
      </c>
      <c r="Q25" t="b">
        <v>0</v>
      </c>
      <c r="R25" t="s">
        <v>23</v>
      </c>
      <c r="S25" t="str">
        <f t="shared" si="4"/>
        <v>music</v>
      </c>
      <c r="T25" t="str">
        <f t="shared" si="5"/>
        <v>rock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2"/>
        <v>41811.208333333336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2"/>
        <v>40681.208333333336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.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2"/>
        <v>43312.208333333328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2"/>
        <v>42280.208333333328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2"/>
        <v>40218.25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357</v>
      </c>
      <c r="B31" t="s">
        <v>766</v>
      </c>
      <c r="C31" s="3" t="s">
        <v>767</v>
      </c>
      <c r="D31">
        <v>2300</v>
      </c>
      <c r="E31">
        <v>4253</v>
      </c>
      <c r="F31" s="10">
        <f t="shared" si="0"/>
        <v>184.91304347826087</v>
      </c>
      <c r="G31" t="s">
        <v>20</v>
      </c>
      <c r="H31">
        <v>41</v>
      </c>
      <c r="I31" s="5">
        <f t="shared" si="1"/>
        <v>103.73170731707317</v>
      </c>
      <c r="J31" t="s">
        <v>21</v>
      </c>
      <c r="K31" t="s">
        <v>22</v>
      </c>
      <c r="L31">
        <v>1441256400</v>
      </c>
      <c r="M31">
        <v>1443416400</v>
      </c>
      <c r="N31" s="15">
        <f t="shared" si="2"/>
        <v>42250.208333333328</v>
      </c>
      <c r="O31" s="15">
        <f t="shared" si="3"/>
        <v>42275.208333333328</v>
      </c>
      <c r="P31" t="b">
        <v>0</v>
      </c>
      <c r="Q31" t="b">
        <v>0</v>
      </c>
      <c r="R31" t="s">
        <v>89</v>
      </c>
      <c r="S31" t="str">
        <f t="shared" si="4"/>
        <v>games</v>
      </c>
      <c r="T31" t="str">
        <f t="shared" si="5"/>
        <v>video games</v>
      </c>
    </row>
    <row r="32" spans="1:20" ht="31.2" x14ac:dyDescent="0.3">
      <c r="A32">
        <v>207</v>
      </c>
      <c r="B32" t="s">
        <v>466</v>
      </c>
      <c r="C32" s="3" t="s">
        <v>467</v>
      </c>
      <c r="D32">
        <v>1000</v>
      </c>
      <c r="E32">
        <v>4257</v>
      </c>
      <c r="F32" s="10">
        <f t="shared" si="0"/>
        <v>425.7</v>
      </c>
      <c r="G32" t="s">
        <v>20</v>
      </c>
      <c r="H32">
        <v>43</v>
      </c>
      <c r="I32" s="5">
        <f t="shared" si="1"/>
        <v>99</v>
      </c>
      <c r="J32" t="s">
        <v>21</v>
      </c>
      <c r="K32" t="s">
        <v>22</v>
      </c>
      <c r="L32">
        <v>1535432400</v>
      </c>
      <c r="M32">
        <v>1537160400</v>
      </c>
      <c r="N32" s="15">
        <f t="shared" si="2"/>
        <v>43340.208333333328</v>
      </c>
      <c r="O32" s="15">
        <f t="shared" si="3"/>
        <v>43360.208333333328</v>
      </c>
      <c r="P32" t="b">
        <v>0</v>
      </c>
      <c r="Q32" t="b">
        <v>1</v>
      </c>
      <c r="R32" t="s">
        <v>23</v>
      </c>
      <c r="S32" t="str">
        <f t="shared" si="4"/>
        <v>music</v>
      </c>
      <c r="T32" t="str">
        <f t="shared" si="5"/>
        <v>rock</v>
      </c>
    </row>
    <row r="33" spans="1:20" x14ac:dyDescent="0.3">
      <c r="A33">
        <v>807</v>
      </c>
      <c r="B33" t="s">
        <v>1649</v>
      </c>
      <c r="C33" s="3" t="s">
        <v>1650</v>
      </c>
      <c r="D33">
        <v>700</v>
      </c>
      <c r="E33">
        <v>1848</v>
      </c>
      <c r="F33" s="10">
        <f t="shared" si="0"/>
        <v>264</v>
      </c>
      <c r="G33" t="s">
        <v>20</v>
      </c>
      <c r="H33">
        <v>43</v>
      </c>
      <c r="I33" s="5">
        <f t="shared" si="1"/>
        <v>42.97674418604651</v>
      </c>
      <c r="J33" t="s">
        <v>21</v>
      </c>
      <c r="K33" t="s">
        <v>22</v>
      </c>
      <c r="L33">
        <v>1571115600</v>
      </c>
      <c r="M33">
        <v>1574920800</v>
      </c>
      <c r="N33" s="15">
        <f t="shared" si="2"/>
        <v>43753.208333333328</v>
      </c>
      <c r="O33" s="15">
        <f t="shared" si="3"/>
        <v>43797.25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2"/>
        <v>43110.25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2"/>
        <v>41917.208333333336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3">
      <c r="A36">
        <v>174</v>
      </c>
      <c r="B36" t="s">
        <v>400</v>
      </c>
      <c r="C36" s="3" t="s">
        <v>401</v>
      </c>
      <c r="D36">
        <v>600</v>
      </c>
      <c r="E36">
        <v>5368</v>
      </c>
      <c r="F36" s="10">
        <f t="shared" si="0"/>
        <v>894.66666666666674</v>
      </c>
      <c r="G36" t="s">
        <v>20</v>
      </c>
      <c r="H36">
        <v>48</v>
      </c>
      <c r="I36" s="5">
        <f t="shared" si="1"/>
        <v>111.83333333333333</v>
      </c>
      <c r="J36" t="s">
        <v>21</v>
      </c>
      <c r="K36" t="s">
        <v>22</v>
      </c>
      <c r="L36">
        <v>1444021200</v>
      </c>
      <c r="M36">
        <v>1444107600</v>
      </c>
      <c r="N36" s="15">
        <f t="shared" si="2"/>
        <v>42282.208333333328</v>
      </c>
      <c r="O36" s="15">
        <f t="shared" si="3"/>
        <v>42283.208333333328</v>
      </c>
      <c r="P36" t="b">
        <v>0</v>
      </c>
      <c r="Q36" t="b">
        <v>1</v>
      </c>
      <c r="R36" t="s">
        <v>65</v>
      </c>
      <c r="S36" t="str">
        <f t="shared" si="4"/>
        <v>technology</v>
      </c>
      <c r="T36" t="str">
        <f t="shared" si="5"/>
        <v>wearables</v>
      </c>
    </row>
    <row r="37" spans="1:20" x14ac:dyDescent="0.3">
      <c r="A37">
        <v>846</v>
      </c>
      <c r="B37" t="s">
        <v>1725</v>
      </c>
      <c r="C37" s="3" t="s">
        <v>1726</v>
      </c>
      <c r="D37">
        <v>1000</v>
      </c>
      <c r="E37">
        <v>5085</v>
      </c>
      <c r="F37" s="10">
        <f t="shared" si="0"/>
        <v>508.5</v>
      </c>
      <c r="G37" t="s">
        <v>20</v>
      </c>
      <c r="H37">
        <v>48</v>
      </c>
      <c r="I37" s="5">
        <f t="shared" si="1"/>
        <v>105.9375</v>
      </c>
      <c r="J37" t="s">
        <v>21</v>
      </c>
      <c r="K37" t="s">
        <v>22</v>
      </c>
      <c r="L37">
        <v>1532149200</v>
      </c>
      <c r="M37">
        <v>1535259600</v>
      </c>
      <c r="N37" s="15">
        <f t="shared" si="2"/>
        <v>43302.208333333328</v>
      </c>
      <c r="O37" s="15">
        <f t="shared" si="3"/>
        <v>43338.208333333328</v>
      </c>
      <c r="P37" t="b">
        <v>1</v>
      </c>
      <c r="Q37" t="b">
        <v>1</v>
      </c>
      <c r="R37" t="s">
        <v>28</v>
      </c>
      <c r="S37" t="str">
        <f t="shared" si="4"/>
        <v>technology</v>
      </c>
      <c r="T37" t="str">
        <f t="shared" si="5"/>
        <v>web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2"/>
        <v>40600.25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3">
      <c r="A39">
        <v>879</v>
      </c>
      <c r="B39" t="s">
        <v>1790</v>
      </c>
      <c r="C39" s="3" t="s">
        <v>1791</v>
      </c>
      <c r="D39">
        <v>1000</v>
      </c>
      <c r="E39">
        <v>5438</v>
      </c>
      <c r="F39" s="10">
        <f t="shared" si="0"/>
        <v>543.79999999999995</v>
      </c>
      <c r="G39" t="s">
        <v>20</v>
      </c>
      <c r="H39">
        <v>53</v>
      </c>
      <c r="I39" s="5">
        <f t="shared" si="1"/>
        <v>102.60377358490567</v>
      </c>
      <c r="J39" t="s">
        <v>21</v>
      </c>
      <c r="K39" t="s">
        <v>22</v>
      </c>
      <c r="L39">
        <v>1487743200</v>
      </c>
      <c r="M39">
        <v>1488520800</v>
      </c>
      <c r="N39" s="15">
        <f t="shared" si="2"/>
        <v>42788.25</v>
      </c>
      <c r="O39" s="15">
        <f t="shared" si="3"/>
        <v>42797.25</v>
      </c>
      <c r="P39" t="b">
        <v>0</v>
      </c>
      <c r="Q39" t="b">
        <v>0</v>
      </c>
      <c r="R39" t="s">
        <v>68</v>
      </c>
      <c r="S39" t="str">
        <f t="shared" si="4"/>
        <v>publishing</v>
      </c>
      <c r="T39" t="str">
        <f t="shared" si="5"/>
        <v>nonfiction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2"/>
        <v>40469.208333333336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2"/>
        <v>41330.25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2"/>
        <v>40334.208333333336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2"/>
        <v>41156.208333333336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2"/>
        <v>40728.208333333336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2"/>
        <v>41844.208333333336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72</v>
      </c>
      <c r="B46" t="s">
        <v>192</v>
      </c>
      <c r="C46" s="3" t="s">
        <v>193</v>
      </c>
      <c r="D46">
        <v>600</v>
      </c>
      <c r="E46">
        <v>4022</v>
      </c>
      <c r="F46" s="10">
        <f t="shared" si="0"/>
        <v>670.33333333333326</v>
      </c>
      <c r="G46" t="s">
        <v>20</v>
      </c>
      <c r="H46">
        <v>54</v>
      </c>
      <c r="I46" s="5">
        <f t="shared" si="1"/>
        <v>74.481481481481481</v>
      </c>
      <c r="J46" t="s">
        <v>21</v>
      </c>
      <c r="K46" t="s">
        <v>22</v>
      </c>
      <c r="L46">
        <v>1435726800</v>
      </c>
      <c r="M46">
        <v>1438837200</v>
      </c>
      <c r="N46" s="15">
        <f t="shared" si="2"/>
        <v>42186.208333333328</v>
      </c>
      <c r="O46" s="15">
        <f t="shared" si="3"/>
        <v>42222.208333333328</v>
      </c>
      <c r="P46" t="b">
        <v>0</v>
      </c>
      <c r="Q46" t="b">
        <v>0</v>
      </c>
      <c r="R46" t="s">
        <v>71</v>
      </c>
      <c r="S46" t="str">
        <f t="shared" si="4"/>
        <v>film &amp; video</v>
      </c>
      <c r="T46" t="str">
        <f t="shared" si="5"/>
        <v>animation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2"/>
        <v>42676.208333333328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2"/>
        <v>40367.208333333336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2"/>
        <v>41727.208333333336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493</v>
      </c>
      <c r="B50" t="s">
        <v>1034</v>
      </c>
      <c r="C50" s="3" t="s">
        <v>1035</v>
      </c>
      <c r="D50">
        <v>900</v>
      </c>
      <c r="E50">
        <v>6514</v>
      </c>
      <c r="F50" s="10">
        <f t="shared" si="0"/>
        <v>723.77777777777771</v>
      </c>
      <c r="G50" t="s">
        <v>20</v>
      </c>
      <c r="H50">
        <v>64</v>
      </c>
      <c r="I50" s="5">
        <f t="shared" si="1"/>
        <v>101.78125</v>
      </c>
      <c r="J50" t="s">
        <v>21</v>
      </c>
      <c r="K50" t="s">
        <v>22</v>
      </c>
      <c r="L50">
        <v>1561784400</v>
      </c>
      <c r="M50">
        <v>1562907600</v>
      </c>
      <c r="N50" s="15">
        <f t="shared" si="2"/>
        <v>43645.208333333328</v>
      </c>
      <c r="O50" s="15">
        <f t="shared" si="3"/>
        <v>43658.208333333328</v>
      </c>
      <c r="P50" t="b">
        <v>0</v>
      </c>
      <c r="Q50" t="b">
        <v>0</v>
      </c>
      <c r="R50" t="s">
        <v>122</v>
      </c>
      <c r="S50" t="str">
        <f t="shared" si="4"/>
        <v>photography</v>
      </c>
      <c r="T50" t="str">
        <f t="shared" si="5"/>
        <v>photography books</v>
      </c>
    </row>
    <row r="51" spans="1:20" ht="31.2" x14ac:dyDescent="0.3">
      <c r="A51">
        <v>860</v>
      </c>
      <c r="B51" t="s">
        <v>1752</v>
      </c>
      <c r="C51" s="3" t="s">
        <v>1753</v>
      </c>
      <c r="D51">
        <v>2000</v>
      </c>
      <c r="E51">
        <v>5033</v>
      </c>
      <c r="F51" s="10">
        <f t="shared" si="0"/>
        <v>251.65</v>
      </c>
      <c r="G51" t="s">
        <v>20</v>
      </c>
      <c r="H51">
        <v>65</v>
      </c>
      <c r="I51" s="5">
        <f t="shared" si="1"/>
        <v>77.430769230769229</v>
      </c>
      <c r="J51" t="s">
        <v>21</v>
      </c>
      <c r="K51" t="s">
        <v>22</v>
      </c>
      <c r="L51">
        <v>1550556000</v>
      </c>
      <c r="M51">
        <v>1551420000</v>
      </c>
      <c r="N51" s="15">
        <f t="shared" si="2"/>
        <v>43515.25</v>
      </c>
      <c r="O51" s="15">
        <f t="shared" si="3"/>
        <v>43525.25</v>
      </c>
      <c r="P51" t="b">
        <v>0</v>
      </c>
      <c r="Q51" t="b">
        <v>1</v>
      </c>
      <c r="R51" t="s">
        <v>65</v>
      </c>
      <c r="S51" t="str">
        <f t="shared" si="4"/>
        <v>technology</v>
      </c>
      <c r="T51" t="str">
        <f t="shared" si="5"/>
        <v>wearables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2"/>
        <v>41487.208333333336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2"/>
        <v>40995.208333333336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2"/>
        <v>40436.208333333336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2"/>
        <v>41779.208333333336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2"/>
        <v>43170.25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925</v>
      </c>
      <c r="B57" t="s">
        <v>1882</v>
      </c>
      <c r="C57" s="3" t="s">
        <v>1883</v>
      </c>
      <c r="D57">
        <v>3000</v>
      </c>
      <c r="E57">
        <v>6722</v>
      </c>
      <c r="F57" s="10">
        <f t="shared" si="0"/>
        <v>224.06666666666669</v>
      </c>
      <c r="G57" t="s">
        <v>20</v>
      </c>
      <c r="H57">
        <v>65</v>
      </c>
      <c r="I57" s="5">
        <f t="shared" si="1"/>
        <v>103.41538461538461</v>
      </c>
      <c r="J57" t="s">
        <v>21</v>
      </c>
      <c r="K57" t="s">
        <v>22</v>
      </c>
      <c r="L57">
        <v>1506056400</v>
      </c>
      <c r="M57">
        <v>1507093200</v>
      </c>
      <c r="N57" s="15">
        <f t="shared" si="2"/>
        <v>43000.208333333328</v>
      </c>
      <c r="O57" s="15">
        <f t="shared" si="3"/>
        <v>43012.208333333328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3">
      <c r="A58">
        <v>818</v>
      </c>
      <c r="B58" t="s">
        <v>676</v>
      </c>
      <c r="C58" s="3" t="s">
        <v>1670</v>
      </c>
      <c r="D58">
        <v>700</v>
      </c>
      <c r="E58">
        <v>7664</v>
      </c>
      <c r="F58" s="10">
        <f t="shared" si="0"/>
        <v>1094.8571428571429</v>
      </c>
      <c r="G58" t="s">
        <v>20</v>
      </c>
      <c r="H58">
        <v>69</v>
      </c>
      <c r="I58" s="5">
        <f t="shared" si="1"/>
        <v>111.07246376811594</v>
      </c>
      <c r="J58" t="s">
        <v>21</v>
      </c>
      <c r="K58" t="s">
        <v>22</v>
      </c>
      <c r="L58">
        <v>1548050400</v>
      </c>
      <c r="M58">
        <v>1549173600</v>
      </c>
      <c r="N58" s="15">
        <f t="shared" si="2"/>
        <v>43486.25</v>
      </c>
      <c r="O58" s="15">
        <f t="shared" si="3"/>
        <v>43499.25</v>
      </c>
      <c r="P58" t="b">
        <v>0</v>
      </c>
      <c r="Q58" t="b">
        <v>1</v>
      </c>
      <c r="R58" t="s">
        <v>33</v>
      </c>
      <c r="S58" t="str">
        <f t="shared" si="4"/>
        <v>theater</v>
      </c>
      <c r="T58" t="str">
        <f t="shared" si="5"/>
        <v>plays</v>
      </c>
    </row>
    <row r="59" spans="1:20" x14ac:dyDescent="0.3">
      <c r="A59">
        <v>298</v>
      </c>
      <c r="B59" t="s">
        <v>648</v>
      </c>
      <c r="C59" s="3" t="s">
        <v>649</v>
      </c>
      <c r="D59">
        <v>3500</v>
      </c>
      <c r="E59">
        <v>5037</v>
      </c>
      <c r="F59" s="10">
        <f t="shared" si="0"/>
        <v>143.91428571428571</v>
      </c>
      <c r="G59" t="s">
        <v>20</v>
      </c>
      <c r="H59">
        <v>72</v>
      </c>
      <c r="I59" s="5">
        <f t="shared" si="1"/>
        <v>69.958333333333329</v>
      </c>
      <c r="J59" t="s">
        <v>21</v>
      </c>
      <c r="K59" t="s">
        <v>22</v>
      </c>
      <c r="L59">
        <v>1456466400</v>
      </c>
      <c r="M59">
        <v>1458018000</v>
      </c>
      <c r="N59" s="15">
        <f t="shared" si="2"/>
        <v>42426.25</v>
      </c>
      <c r="O59" s="15">
        <f t="shared" si="3"/>
        <v>42444.208333333328</v>
      </c>
      <c r="P59" t="b">
        <v>0</v>
      </c>
      <c r="Q59" t="b">
        <v>1</v>
      </c>
      <c r="R59" t="s">
        <v>23</v>
      </c>
      <c r="S59" t="str">
        <f t="shared" si="4"/>
        <v>music</v>
      </c>
      <c r="T59" t="str">
        <f t="shared" si="5"/>
        <v>rock</v>
      </c>
    </row>
    <row r="60" spans="1:20" ht="31.2" x14ac:dyDescent="0.3">
      <c r="A60">
        <v>71</v>
      </c>
      <c r="B60" t="s">
        <v>190</v>
      </c>
      <c r="C60" s="3" t="s">
        <v>191</v>
      </c>
      <c r="D60">
        <v>6000</v>
      </c>
      <c r="E60">
        <v>6484</v>
      </c>
      <c r="F60" s="10">
        <f t="shared" si="0"/>
        <v>108.06666666666666</v>
      </c>
      <c r="G60" t="s">
        <v>20</v>
      </c>
      <c r="H60">
        <v>76</v>
      </c>
      <c r="I60" s="5">
        <f t="shared" si="1"/>
        <v>85.315789473684205</v>
      </c>
      <c r="J60" t="s">
        <v>21</v>
      </c>
      <c r="K60" t="s">
        <v>22</v>
      </c>
      <c r="L60">
        <v>1575093600</v>
      </c>
      <c r="M60">
        <v>1575439200</v>
      </c>
      <c r="N60" s="15">
        <f t="shared" si="2"/>
        <v>43799.25</v>
      </c>
      <c r="O60" s="15">
        <f t="shared" si="3"/>
        <v>43803.25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1.2" x14ac:dyDescent="0.3">
      <c r="A61">
        <v>517</v>
      </c>
      <c r="B61" t="s">
        <v>1080</v>
      </c>
      <c r="C61" s="3" t="s">
        <v>1081</v>
      </c>
      <c r="D61">
        <v>5900</v>
      </c>
      <c r="E61">
        <v>6608</v>
      </c>
      <c r="F61" s="10">
        <f t="shared" si="0"/>
        <v>112.00000000000001</v>
      </c>
      <c r="G61" t="s">
        <v>20</v>
      </c>
      <c r="H61">
        <v>78</v>
      </c>
      <c r="I61" s="5">
        <f t="shared" si="1"/>
        <v>84.717948717948715</v>
      </c>
      <c r="J61" t="s">
        <v>21</v>
      </c>
      <c r="K61" t="s">
        <v>22</v>
      </c>
      <c r="L61">
        <v>1493960400</v>
      </c>
      <c r="M61">
        <v>1494392400</v>
      </c>
      <c r="N61" s="15">
        <f t="shared" si="2"/>
        <v>42860.208333333328</v>
      </c>
      <c r="O61" s="15">
        <f t="shared" si="3"/>
        <v>42865.208333333328</v>
      </c>
      <c r="P61" t="b">
        <v>0</v>
      </c>
      <c r="Q61" t="b">
        <v>0</v>
      </c>
      <c r="R61" t="s">
        <v>17</v>
      </c>
      <c r="S61" t="str">
        <f t="shared" si="4"/>
        <v>food</v>
      </c>
      <c r="T61" t="str">
        <f t="shared" si="5"/>
        <v>food trucks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2"/>
        <v>41107.208333333336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2"/>
        <v>40595.25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">
      <c r="A64">
        <v>774</v>
      </c>
      <c r="B64" t="s">
        <v>1583</v>
      </c>
      <c r="C64" s="3" t="s">
        <v>1584</v>
      </c>
      <c r="D64">
        <v>5000</v>
      </c>
      <c r="E64">
        <v>6775</v>
      </c>
      <c r="F64" s="10">
        <f t="shared" si="0"/>
        <v>135.5</v>
      </c>
      <c r="G64" t="s">
        <v>20</v>
      </c>
      <c r="H64">
        <v>78</v>
      </c>
      <c r="I64" s="5">
        <f t="shared" si="1"/>
        <v>86.858974358974365</v>
      </c>
      <c r="J64" t="s">
        <v>107</v>
      </c>
      <c r="K64" t="s">
        <v>108</v>
      </c>
      <c r="L64">
        <v>1463979600</v>
      </c>
      <c r="M64">
        <v>1467522000</v>
      </c>
      <c r="N64" s="15">
        <f t="shared" si="2"/>
        <v>42513.208333333328</v>
      </c>
      <c r="O64" s="15">
        <f t="shared" si="3"/>
        <v>42554.208333333328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2"/>
        <v>42853.208333333328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ref="F66:F129" si="6">E66/D66*100</f>
        <v>97.642857142857139</v>
      </c>
      <c r="G66" t="s">
        <v>14</v>
      </c>
      <c r="H66">
        <v>38</v>
      </c>
      <c r="I66" s="5">
        <f t="shared" ref="I66:I129" si="7">IF(H66&gt;0,E66/H66,0)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ref="N66:N129" si="8">L66/60/60/24+DATE(1970,1,1)</f>
        <v>43283.208333333328</v>
      </c>
      <c r="O66" s="15">
        <f t="shared" ref="O66:O129" si="9">M66/60/60/24+DATE(1970,1,1)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LEFT(R66,SEARCH("/",R66,1)-1)</f>
        <v>technology</v>
      </c>
      <c r="T66" t="str">
        <f t="shared" ref="T66:T129" si="11">RIGHT(R66, LEN(R66)-SEARCH("/",R66,1))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si="6"/>
        <v>236.14754098360655</v>
      </c>
      <c r="G67" t="s">
        <v>20</v>
      </c>
      <c r="H67">
        <v>236</v>
      </c>
      <c r="I67" s="5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si="8"/>
        <v>40570.25</v>
      </c>
      <c r="O67" s="15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8"/>
        <v>42102.208333333328</v>
      </c>
      <c r="O68" s="1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8"/>
        <v>40203.25</v>
      </c>
      <c r="O69" s="1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205</v>
      </c>
      <c r="B70" t="s">
        <v>462</v>
      </c>
      <c r="C70" s="3" t="s">
        <v>463</v>
      </c>
      <c r="D70">
        <v>1300</v>
      </c>
      <c r="E70">
        <v>5614</v>
      </c>
      <c r="F70" s="10">
        <f t="shared" si="6"/>
        <v>431.84615384615387</v>
      </c>
      <c r="G70" t="s">
        <v>20</v>
      </c>
      <c r="H70">
        <v>80</v>
      </c>
      <c r="I70" s="5">
        <f t="shared" si="7"/>
        <v>70.174999999999997</v>
      </c>
      <c r="J70" t="s">
        <v>21</v>
      </c>
      <c r="K70" t="s">
        <v>22</v>
      </c>
      <c r="L70">
        <v>1539752400</v>
      </c>
      <c r="M70">
        <v>1540789200</v>
      </c>
      <c r="N70" s="15">
        <f t="shared" si="8"/>
        <v>43390.208333333328</v>
      </c>
      <c r="O70" s="15">
        <f t="shared" si="9"/>
        <v>43402.208333333328</v>
      </c>
      <c r="P70" t="b">
        <v>1</v>
      </c>
      <c r="Q70" t="b">
        <v>0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8"/>
        <v>40531.25</v>
      </c>
      <c r="O71" s="1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8"/>
        <v>40484.208333333336</v>
      </c>
      <c r="O72" s="1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3">
      <c r="A73">
        <v>465</v>
      </c>
      <c r="B73" t="s">
        <v>978</v>
      </c>
      <c r="C73" s="3" t="s">
        <v>979</v>
      </c>
      <c r="D73">
        <v>4700</v>
      </c>
      <c r="E73">
        <v>8829</v>
      </c>
      <c r="F73" s="10">
        <f t="shared" si="6"/>
        <v>187.85106382978722</v>
      </c>
      <c r="G73" t="s">
        <v>20</v>
      </c>
      <c r="H73">
        <v>80</v>
      </c>
      <c r="I73" s="5">
        <f t="shared" si="7"/>
        <v>110.3625</v>
      </c>
      <c r="J73" t="s">
        <v>21</v>
      </c>
      <c r="K73" t="s">
        <v>22</v>
      </c>
      <c r="L73">
        <v>1517032800</v>
      </c>
      <c r="M73">
        <v>1517810400</v>
      </c>
      <c r="N73" s="15">
        <f t="shared" si="8"/>
        <v>43127.25</v>
      </c>
      <c r="O73" s="15">
        <f t="shared" si="9"/>
        <v>43136.25</v>
      </c>
      <c r="P73" t="b">
        <v>0</v>
      </c>
      <c r="Q73" t="b">
        <v>0</v>
      </c>
      <c r="R73" t="s">
        <v>206</v>
      </c>
      <c r="S73" t="str">
        <f t="shared" si="10"/>
        <v>publishing</v>
      </c>
      <c r="T73" t="str">
        <f t="shared" si="11"/>
        <v>translations</v>
      </c>
    </row>
    <row r="74" spans="1:20" x14ac:dyDescent="0.3">
      <c r="A74">
        <v>882</v>
      </c>
      <c r="B74" t="s">
        <v>1796</v>
      </c>
      <c r="C74" s="3" t="s">
        <v>1797</v>
      </c>
      <c r="D74">
        <v>800</v>
      </c>
      <c r="E74">
        <v>2960</v>
      </c>
      <c r="F74" s="10">
        <f t="shared" si="6"/>
        <v>370</v>
      </c>
      <c r="G74" t="s">
        <v>20</v>
      </c>
      <c r="H74">
        <v>80</v>
      </c>
      <c r="I74" s="5">
        <f t="shared" si="7"/>
        <v>37</v>
      </c>
      <c r="J74" t="s">
        <v>21</v>
      </c>
      <c r="K74" t="s">
        <v>22</v>
      </c>
      <c r="L74">
        <v>1421820000</v>
      </c>
      <c r="M74">
        <v>1422165600</v>
      </c>
      <c r="N74" s="15">
        <f t="shared" si="8"/>
        <v>42025.25</v>
      </c>
      <c r="O74" s="15">
        <f t="shared" si="9"/>
        <v>42029.25</v>
      </c>
      <c r="P74" t="b">
        <v>0</v>
      </c>
      <c r="Q74" t="b">
        <v>0</v>
      </c>
      <c r="R74" t="s">
        <v>33</v>
      </c>
      <c r="S74" t="str">
        <f t="shared" si="10"/>
        <v>theater</v>
      </c>
      <c r="T74" t="str">
        <f t="shared" si="11"/>
        <v>plays</v>
      </c>
    </row>
    <row r="75" spans="1:20" ht="31.2" x14ac:dyDescent="0.3">
      <c r="A75">
        <v>909</v>
      </c>
      <c r="B75" t="s">
        <v>1850</v>
      </c>
      <c r="C75" s="3" t="s">
        <v>1851</v>
      </c>
      <c r="D75">
        <v>1800</v>
      </c>
      <c r="E75">
        <v>8621</v>
      </c>
      <c r="F75" s="10">
        <f t="shared" si="6"/>
        <v>478.94444444444446</v>
      </c>
      <c r="G75" t="s">
        <v>20</v>
      </c>
      <c r="H75">
        <v>80</v>
      </c>
      <c r="I75" s="5">
        <f t="shared" si="7"/>
        <v>107.7625</v>
      </c>
      <c r="J75" t="s">
        <v>15</v>
      </c>
      <c r="K75" t="s">
        <v>16</v>
      </c>
      <c r="L75">
        <v>1528088400</v>
      </c>
      <c r="M75">
        <v>1530421200</v>
      </c>
      <c r="N75" s="15">
        <f t="shared" si="8"/>
        <v>43255.208333333328</v>
      </c>
      <c r="O75" s="15">
        <f t="shared" si="9"/>
        <v>43282.208333333328</v>
      </c>
      <c r="P75" t="b">
        <v>0</v>
      </c>
      <c r="Q75" t="b">
        <v>1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x14ac:dyDescent="0.3">
      <c r="A76">
        <v>872</v>
      </c>
      <c r="B76" t="s">
        <v>1776</v>
      </c>
      <c r="C76" s="3" t="s">
        <v>1777</v>
      </c>
      <c r="D76">
        <v>4700</v>
      </c>
      <c r="E76">
        <v>7992</v>
      </c>
      <c r="F76" s="10">
        <f t="shared" si="6"/>
        <v>170.04255319148936</v>
      </c>
      <c r="G76" t="s">
        <v>20</v>
      </c>
      <c r="H76">
        <v>81</v>
      </c>
      <c r="I76" s="5">
        <f t="shared" si="7"/>
        <v>98.666666666666671</v>
      </c>
      <c r="J76" t="s">
        <v>26</v>
      </c>
      <c r="K76" t="s">
        <v>27</v>
      </c>
      <c r="L76">
        <v>1535950800</v>
      </c>
      <c r="M76">
        <v>1536382800</v>
      </c>
      <c r="N76" s="15">
        <f t="shared" si="8"/>
        <v>43346.208333333328</v>
      </c>
      <c r="O76" s="15">
        <f t="shared" si="9"/>
        <v>43351.208333333328</v>
      </c>
      <c r="P76" t="b">
        <v>0</v>
      </c>
      <c r="Q76" t="b">
        <v>0</v>
      </c>
      <c r="R76" t="s">
        <v>474</v>
      </c>
      <c r="S76" t="str">
        <f t="shared" si="10"/>
        <v>film &amp; video</v>
      </c>
      <c r="T76" t="str">
        <f t="shared" si="11"/>
        <v>science fiction</v>
      </c>
    </row>
    <row r="77" spans="1:20" x14ac:dyDescent="0.3">
      <c r="A77">
        <v>411</v>
      </c>
      <c r="B77" t="s">
        <v>872</v>
      </c>
      <c r="C77" s="3" t="s">
        <v>873</v>
      </c>
      <c r="D77">
        <v>7800</v>
      </c>
      <c r="E77">
        <v>8161</v>
      </c>
      <c r="F77" s="10">
        <f t="shared" si="6"/>
        <v>104.62820512820512</v>
      </c>
      <c r="G77" t="s">
        <v>20</v>
      </c>
      <c r="H77">
        <v>82</v>
      </c>
      <c r="I77" s="5">
        <f t="shared" si="7"/>
        <v>99.524390243902445</v>
      </c>
      <c r="J77" t="s">
        <v>21</v>
      </c>
      <c r="K77" t="s">
        <v>22</v>
      </c>
      <c r="L77">
        <v>1496034000</v>
      </c>
      <c r="M77">
        <v>1496206800</v>
      </c>
      <c r="N77" s="15">
        <f t="shared" si="8"/>
        <v>42884.208333333328</v>
      </c>
      <c r="O77" s="15">
        <f t="shared" si="9"/>
        <v>42886.208333333328</v>
      </c>
      <c r="P77" t="b">
        <v>0</v>
      </c>
      <c r="Q77" t="b">
        <v>0</v>
      </c>
      <c r="R77" t="s">
        <v>33</v>
      </c>
      <c r="S77" t="str">
        <f t="shared" si="10"/>
        <v>theater</v>
      </c>
      <c r="T77" t="str">
        <f t="shared" si="11"/>
        <v>plays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8"/>
        <v>42027.25</v>
      </c>
      <c r="O78" s="1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8"/>
        <v>40448.208333333336</v>
      </c>
      <c r="O79" s="1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544</v>
      </c>
      <c r="B80" t="s">
        <v>1133</v>
      </c>
      <c r="C80" s="3" t="s">
        <v>1134</v>
      </c>
      <c r="D80">
        <v>2800</v>
      </c>
      <c r="E80">
        <v>7742</v>
      </c>
      <c r="F80" s="10">
        <f t="shared" si="6"/>
        <v>276.5</v>
      </c>
      <c r="G80" t="s">
        <v>20</v>
      </c>
      <c r="H80">
        <v>84</v>
      </c>
      <c r="I80" s="5">
        <f t="shared" si="7"/>
        <v>92.166666666666671</v>
      </c>
      <c r="J80" t="s">
        <v>21</v>
      </c>
      <c r="K80" t="s">
        <v>22</v>
      </c>
      <c r="L80">
        <v>1452232800</v>
      </c>
      <c r="M80">
        <v>1453356000</v>
      </c>
      <c r="N80" s="15">
        <f t="shared" si="8"/>
        <v>42377.25</v>
      </c>
      <c r="O80" s="15">
        <f t="shared" si="9"/>
        <v>42390.25</v>
      </c>
      <c r="P80" t="b">
        <v>0</v>
      </c>
      <c r="Q80" t="b">
        <v>0</v>
      </c>
      <c r="R80" t="s">
        <v>23</v>
      </c>
      <c r="S80" t="str">
        <f t="shared" si="10"/>
        <v>music</v>
      </c>
      <c r="T80" t="str">
        <f t="shared" si="11"/>
        <v>rock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8"/>
        <v>43267.208333333328</v>
      </c>
      <c r="O81" s="1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74</v>
      </c>
      <c r="B82" t="s">
        <v>196</v>
      </c>
      <c r="C82" s="3" t="s">
        <v>197</v>
      </c>
      <c r="D82">
        <v>3900</v>
      </c>
      <c r="E82">
        <v>4776</v>
      </c>
      <c r="F82" s="10">
        <f t="shared" si="6"/>
        <v>122.46153846153847</v>
      </c>
      <c r="G82" t="s">
        <v>20</v>
      </c>
      <c r="H82">
        <v>85</v>
      </c>
      <c r="I82" s="5">
        <f t="shared" si="7"/>
        <v>56.188235294117646</v>
      </c>
      <c r="J82" t="s">
        <v>40</v>
      </c>
      <c r="K82" t="s">
        <v>41</v>
      </c>
      <c r="L82">
        <v>1459054800</v>
      </c>
      <c r="M82">
        <v>1459141200</v>
      </c>
      <c r="N82" s="15">
        <f t="shared" si="8"/>
        <v>42456.208333333328</v>
      </c>
      <c r="O82" s="15">
        <f t="shared" si="9"/>
        <v>42457.208333333328</v>
      </c>
      <c r="P82" t="b">
        <v>0</v>
      </c>
      <c r="Q82" t="b">
        <v>0</v>
      </c>
      <c r="R82" t="s">
        <v>148</v>
      </c>
      <c r="S82" t="str">
        <f t="shared" si="10"/>
        <v>music</v>
      </c>
      <c r="T82" t="str">
        <f t="shared" si="11"/>
        <v>metal</v>
      </c>
    </row>
    <row r="83" spans="1:20" x14ac:dyDescent="0.3">
      <c r="A83">
        <v>305</v>
      </c>
      <c r="B83" t="s">
        <v>662</v>
      </c>
      <c r="C83" s="3" t="s">
        <v>663</v>
      </c>
      <c r="D83">
        <v>2800</v>
      </c>
      <c r="E83">
        <v>8014</v>
      </c>
      <c r="F83" s="10">
        <f t="shared" si="6"/>
        <v>286.21428571428572</v>
      </c>
      <c r="G83" t="s">
        <v>20</v>
      </c>
      <c r="H83">
        <v>85</v>
      </c>
      <c r="I83" s="5">
        <f t="shared" si="7"/>
        <v>94.28235294117647</v>
      </c>
      <c r="J83" t="s">
        <v>21</v>
      </c>
      <c r="K83" t="s">
        <v>22</v>
      </c>
      <c r="L83">
        <v>1458363600</v>
      </c>
      <c r="M83">
        <v>1461906000</v>
      </c>
      <c r="N83" s="15">
        <f t="shared" si="8"/>
        <v>42448.208333333328</v>
      </c>
      <c r="O83" s="15">
        <f t="shared" si="9"/>
        <v>42489.208333333328</v>
      </c>
      <c r="P83" t="b">
        <v>0</v>
      </c>
      <c r="Q83" t="b">
        <v>0</v>
      </c>
      <c r="R83" t="s">
        <v>33</v>
      </c>
      <c r="S83" t="str">
        <f t="shared" si="10"/>
        <v>theater</v>
      </c>
      <c r="T83" t="str">
        <f t="shared" si="11"/>
        <v>plays</v>
      </c>
    </row>
    <row r="84" spans="1:20" x14ac:dyDescent="0.3">
      <c r="A84">
        <v>563</v>
      </c>
      <c r="B84" t="s">
        <v>1170</v>
      </c>
      <c r="C84" s="3" t="s">
        <v>1171</v>
      </c>
      <c r="D84">
        <v>3700</v>
      </c>
      <c r="E84">
        <v>5107</v>
      </c>
      <c r="F84" s="10">
        <f t="shared" si="6"/>
        <v>138.02702702702703</v>
      </c>
      <c r="G84" t="s">
        <v>20</v>
      </c>
      <c r="H84">
        <v>85</v>
      </c>
      <c r="I84" s="5">
        <f t="shared" si="7"/>
        <v>60.082352941176474</v>
      </c>
      <c r="J84" t="s">
        <v>26</v>
      </c>
      <c r="K84" t="s">
        <v>27</v>
      </c>
      <c r="L84">
        <v>1542088800</v>
      </c>
      <c r="M84">
        <v>1543816800</v>
      </c>
      <c r="N84" s="15">
        <f t="shared" si="8"/>
        <v>43417.25</v>
      </c>
      <c r="O84" s="15">
        <f t="shared" si="9"/>
        <v>43437.25</v>
      </c>
      <c r="P84" t="b">
        <v>0</v>
      </c>
      <c r="Q84" t="b">
        <v>0</v>
      </c>
      <c r="R84" t="s">
        <v>42</v>
      </c>
      <c r="S84" t="str">
        <f t="shared" si="10"/>
        <v>film &amp; video</v>
      </c>
      <c r="T84" t="str">
        <f t="shared" si="11"/>
        <v>documentary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8"/>
        <v>42579.208333333328</v>
      </c>
      <c r="O85" s="1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8"/>
        <v>41118.208333333336</v>
      </c>
      <c r="O86" s="1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8"/>
        <v>40797.208333333336</v>
      </c>
      <c r="O87" s="1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930</v>
      </c>
      <c r="B88" t="s">
        <v>1892</v>
      </c>
      <c r="C88" s="3" t="s">
        <v>1893</v>
      </c>
      <c r="D88">
        <v>3500</v>
      </c>
      <c r="E88">
        <v>3930</v>
      </c>
      <c r="F88" s="10">
        <f t="shared" si="6"/>
        <v>112.28571428571428</v>
      </c>
      <c r="G88" t="s">
        <v>20</v>
      </c>
      <c r="H88">
        <v>85</v>
      </c>
      <c r="I88" s="5">
        <f t="shared" si="7"/>
        <v>46.235294117647058</v>
      </c>
      <c r="J88" t="s">
        <v>21</v>
      </c>
      <c r="K88" t="s">
        <v>22</v>
      </c>
      <c r="L88">
        <v>1424844000</v>
      </c>
      <c r="M88">
        <v>1425448800</v>
      </c>
      <c r="N88" s="15">
        <f t="shared" si="8"/>
        <v>42060.25</v>
      </c>
      <c r="O88" s="15">
        <f t="shared" si="9"/>
        <v>42067.25</v>
      </c>
      <c r="P88" t="b">
        <v>0</v>
      </c>
      <c r="Q88" t="b">
        <v>1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8"/>
        <v>40610.25</v>
      </c>
      <c r="O89" s="1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1.2" x14ac:dyDescent="0.3">
      <c r="A90">
        <v>107</v>
      </c>
      <c r="B90" t="s">
        <v>263</v>
      </c>
      <c r="C90" s="3" t="s">
        <v>264</v>
      </c>
      <c r="D90">
        <v>3500</v>
      </c>
      <c r="E90">
        <v>6527</v>
      </c>
      <c r="F90" s="10">
        <f t="shared" si="6"/>
        <v>186.48571428571427</v>
      </c>
      <c r="G90" t="s">
        <v>20</v>
      </c>
      <c r="H90">
        <v>86</v>
      </c>
      <c r="I90" s="5">
        <f t="shared" si="7"/>
        <v>75.895348837209298</v>
      </c>
      <c r="J90" t="s">
        <v>21</v>
      </c>
      <c r="K90" t="s">
        <v>22</v>
      </c>
      <c r="L90">
        <v>1524459600</v>
      </c>
      <c r="M90">
        <v>1525928400</v>
      </c>
      <c r="N90" s="15">
        <f t="shared" si="8"/>
        <v>43213.208333333328</v>
      </c>
      <c r="O90" s="15">
        <f t="shared" si="9"/>
        <v>43230.208333333328</v>
      </c>
      <c r="P90" t="b">
        <v>0</v>
      </c>
      <c r="Q90" t="b">
        <v>1</v>
      </c>
      <c r="R90" t="s">
        <v>33</v>
      </c>
      <c r="S90" t="str">
        <f t="shared" si="10"/>
        <v>theater</v>
      </c>
      <c r="T90" t="str">
        <f t="shared" si="11"/>
        <v>plays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8"/>
        <v>40283.208333333336</v>
      </c>
      <c r="O91" s="1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8"/>
        <v>42425.25</v>
      </c>
      <c r="O92" s="1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8"/>
        <v>42588.208333333328</v>
      </c>
      <c r="O93" s="1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8"/>
        <v>40352.208333333336</v>
      </c>
      <c r="O94" s="1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8"/>
        <v>41202.208333333336</v>
      </c>
      <c r="O95" s="1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265</v>
      </c>
      <c r="B96" t="s">
        <v>582</v>
      </c>
      <c r="C96" s="3" t="s">
        <v>583</v>
      </c>
      <c r="D96">
        <v>4900</v>
      </c>
      <c r="E96">
        <v>6031</v>
      </c>
      <c r="F96" s="10">
        <f t="shared" si="6"/>
        <v>123.08163265306122</v>
      </c>
      <c r="G96" t="s">
        <v>20</v>
      </c>
      <c r="H96">
        <v>86</v>
      </c>
      <c r="I96" s="5">
        <f t="shared" si="7"/>
        <v>70.127906976744185</v>
      </c>
      <c r="J96" t="s">
        <v>21</v>
      </c>
      <c r="K96" t="s">
        <v>22</v>
      </c>
      <c r="L96">
        <v>1451800800</v>
      </c>
      <c r="M96">
        <v>1455602400</v>
      </c>
      <c r="N96" s="15">
        <f t="shared" si="8"/>
        <v>42372.25</v>
      </c>
      <c r="O96" s="15">
        <f t="shared" si="9"/>
        <v>42416.25</v>
      </c>
      <c r="P96" t="b">
        <v>0</v>
      </c>
      <c r="Q96" t="b">
        <v>0</v>
      </c>
      <c r="R96" t="s">
        <v>33</v>
      </c>
      <c r="S96" t="str">
        <f t="shared" si="10"/>
        <v>theater</v>
      </c>
      <c r="T96" t="str">
        <f t="shared" si="11"/>
        <v>plays</v>
      </c>
    </row>
    <row r="97" spans="1:20" x14ac:dyDescent="0.3">
      <c r="A97">
        <v>449</v>
      </c>
      <c r="B97" t="s">
        <v>946</v>
      </c>
      <c r="C97" s="3" t="s">
        <v>947</v>
      </c>
      <c r="D97">
        <v>900</v>
      </c>
      <c r="E97">
        <v>8703</v>
      </c>
      <c r="F97" s="10">
        <f t="shared" si="6"/>
        <v>967</v>
      </c>
      <c r="G97" t="s">
        <v>20</v>
      </c>
      <c r="H97">
        <v>86</v>
      </c>
      <c r="I97" s="5">
        <f t="shared" si="7"/>
        <v>101.19767441860465</v>
      </c>
      <c r="J97" t="s">
        <v>36</v>
      </c>
      <c r="K97" t="s">
        <v>37</v>
      </c>
      <c r="L97">
        <v>1551852000</v>
      </c>
      <c r="M97">
        <v>1553317200</v>
      </c>
      <c r="N97" s="15">
        <f t="shared" si="8"/>
        <v>43530.25</v>
      </c>
      <c r="O97" s="15">
        <f t="shared" si="9"/>
        <v>43547.208333333328</v>
      </c>
      <c r="P97" t="b">
        <v>0</v>
      </c>
      <c r="Q97" t="b">
        <v>0</v>
      </c>
      <c r="R97" t="s">
        <v>89</v>
      </c>
      <c r="S97" t="str">
        <f t="shared" si="10"/>
        <v>games</v>
      </c>
      <c r="T97" t="str">
        <f t="shared" si="11"/>
        <v>video games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8"/>
        <v>40612.25</v>
      </c>
      <c r="O98" s="1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.2" x14ac:dyDescent="0.3">
      <c r="A99">
        <v>269</v>
      </c>
      <c r="B99" t="s">
        <v>590</v>
      </c>
      <c r="C99" s="3" t="s">
        <v>591</v>
      </c>
      <c r="D99">
        <v>3500</v>
      </c>
      <c r="E99">
        <v>8842</v>
      </c>
      <c r="F99" s="10">
        <f t="shared" si="6"/>
        <v>252.62857142857143</v>
      </c>
      <c r="G99" t="s">
        <v>20</v>
      </c>
      <c r="H99">
        <v>87</v>
      </c>
      <c r="I99" s="5">
        <f t="shared" si="7"/>
        <v>101.63218390804597</v>
      </c>
      <c r="J99" t="s">
        <v>21</v>
      </c>
      <c r="K99" t="s">
        <v>22</v>
      </c>
      <c r="L99">
        <v>1548914400</v>
      </c>
      <c r="M99">
        <v>1550728800</v>
      </c>
      <c r="N99" s="15">
        <f t="shared" si="8"/>
        <v>43496.25</v>
      </c>
      <c r="O99" s="15">
        <f t="shared" si="9"/>
        <v>43517.25</v>
      </c>
      <c r="P99" t="b">
        <v>0</v>
      </c>
      <c r="Q99" t="b">
        <v>0</v>
      </c>
      <c r="R99" t="s">
        <v>269</v>
      </c>
      <c r="S99" t="str">
        <f t="shared" si="10"/>
        <v>film &amp; video</v>
      </c>
      <c r="T99" t="str">
        <f t="shared" si="11"/>
        <v>television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8"/>
        <v>42212.208333333328</v>
      </c>
      <c r="O100" s="1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8"/>
        <v>41968.25</v>
      </c>
      <c r="O101" s="1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8"/>
        <v>40835.208333333336</v>
      </c>
      <c r="O102" s="1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1.2" x14ac:dyDescent="0.3">
      <c r="A103">
        <v>73</v>
      </c>
      <c r="B103" t="s">
        <v>194</v>
      </c>
      <c r="C103" s="3" t="s">
        <v>195</v>
      </c>
      <c r="D103">
        <v>1400</v>
      </c>
      <c r="E103">
        <v>9253</v>
      </c>
      <c r="F103" s="10">
        <f t="shared" si="6"/>
        <v>660.92857142857144</v>
      </c>
      <c r="G103" t="s">
        <v>20</v>
      </c>
      <c r="H103">
        <v>88</v>
      </c>
      <c r="I103" s="5">
        <f t="shared" si="7"/>
        <v>105.14772727272727</v>
      </c>
      <c r="J103" t="s">
        <v>21</v>
      </c>
      <c r="K103" t="s">
        <v>22</v>
      </c>
      <c r="L103">
        <v>1480226400</v>
      </c>
      <c r="M103">
        <v>1480485600</v>
      </c>
      <c r="N103" s="15">
        <f t="shared" si="8"/>
        <v>42701.25</v>
      </c>
      <c r="O103" s="15">
        <f t="shared" si="9"/>
        <v>42704.25</v>
      </c>
      <c r="P103" t="b">
        <v>0</v>
      </c>
      <c r="Q103" t="b">
        <v>0</v>
      </c>
      <c r="R103" t="s">
        <v>159</v>
      </c>
      <c r="S103" t="str">
        <f t="shared" si="10"/>
        <v>music</v>
      </c>
      <c r="T103" t="str">
        <f t="shared" si="11"/>
        <v>jazz</v>
      </c>
    </row>
    <row r="104" spans="1:20" ht="31.2" x14ac:dyDescent="0.3">
      <c r="A104">
        <v>254</v>
      </c>
      <c r="B104" t="s">
        <v>560</v>
      </c>
      <c r="C104" s="3" t="s">
        <v>561</v>
      </c>
      <c r="D104">
        <v>4600</v>
      </c>
      <c r="E104">
        <v>8505</v>
      </c>
      <c r="F104" s="10">
        <f t="shared" si="6"/>
        <v>184.89130434782609</v>
      </c>
      <c r="G104" t="s">
        <v>20</v>
      </c>
      <c r="H104">
        <v>88</v>
      </c>
      <c r="I104" s="5">
        <f t="shared" si="7"/>
        <v>96.647727272727266</v>
      </c>
      <c r="J104" t="s">
        <v>21</v>
      </c>
      <c r="K104" t="s">
        <v>22</v>
      </c>
      <c r="L104">
        <v>1487656800</v>
      </c>
      <c r="M104">
        <v>1487829600</v>
      </c>
      <c r="N104" s="15">
        <f t="shared" si="8"/>
        <v>42787.25</v>
      </c>
      <c r="O104" s="15">
        <f t="shared" si="9"/>
        <v>42789.25</v>
      </c>
      <c r="P104" t="b">
        <v>0</v>
      </c>
      <c r="Q104" t="b">
        <v>0</v>
      </c>
      <c r="R104" t="s">
        <v>68</v>
      </c>
      <c r="S104" t="str">
        <f t="shared" si="10"/>
        <v>publishing</v>
      </c>
      <c r="T104" t="str">
        <f t="shared" si="11"/>
        <v>nonfiction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8"/>
        <v>40475.208333333336</v>
      </c>
      <c r="O105" s="1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361</v>
      </c>
      <c r="B106" t="s">
        <v>774</v>
      </c>
      <c r="C106" s="3" t="s">
        <v>775</v>
      </c>
      <c r="D106">
        <v>5500</v>
      </c>
      <c r="E106">
        <v>9546</v>
      </c>
      <c r="F106" s="10">
        <f t="shared" si="6"/>
        <v>173.56363636363636</v>
      </c>
      <c r="G106" t="s">
        <v>20</v>
      </c>
      <c r="H106">
        <v>88</v>
      </c>
      <c r="I106" s="5">
        <f t="shared" si="7"/>
        <v>108.47727272727273</v>
      </c>
      <c r="J106" t="s">
        <v>21</v>
      </c>
      <c r="K106" t="s">
        <v>22</v>
      </c>
      <c r="L106">
        <v>1507352400</v>
      </c>
      <c r="M106">
        <v>1509426000</v>
      </c>
      <c r="N106" s="15">
        <f t="shared" si="8"/>
        <v>43015.208333333328</v>
      </c>
      <c r="O106" s="15">
        <f t="shared" si="9"/>
        <v>43039.208333333328</v>
      </c>
      <c r="P106" t="b">
        <v>0</v>
      </c>
      <c r="Q106" t="b">
        <v>0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8"/>
        <v>41366.208333333336</v>
      </c>
      <c r="O107" s="1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.2" x14ac:dyDescent="0.3">
      <c r="A108">
        <v>546</v>
      </c>
      <c r="B108" t="s">
        <v>1137</v>
      </c>
      <c r="C108" s="3" t="s">
        <v>1138</v>
      </c>
      <c r="D108">
        <v>4200</v>
      </c>
      <c r="E108">
        <v>6870</v>
      </c>
      <c r="F108" s="10">
        <f t="shared" si="6"/>
        <v>163.57142857142856</v>
      </c>
      <c r="G108" t="s">
        <v>20</v>
      </c>
      <c r="H108">
        <v>88</v>
      </c>
      <c r="I108" s="5">
        <f t="shared" si="7"/>
        <v>78.068181818181813</v>
      </c>
      <c r="J108" t="s">
        <v>21</v>
      </c>
      <c r="K108" t="s">
        <v>22</v>
      </c>
      <c r="L108">
        <v>1537160400</v>
      </c>
      <c r="M108">
        <v>1537419600</v>
      </c>
      <c r="N108" s="15">
        <f t="shared" si="8"/>
        <v>43360.208333333328</v>
      </c>
      <c r="O108" s="15">
        <f t="shared" si="9"/>
        <v>43363.208333333328</v>
      </c>
      <c r="P108" t="b">
        <v>0</v>
      </c>
      <c r="Q108" t="b">
        <v>1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">
      <c r="A109">
        <v>132</v>
      </c>
      <c r="B109" t="s">
        <v>315</v>
      </c>
      <c r="C109" s="3" t="s">
        <v>316</v>
      </c>
      <c r="D109">
        <v>3300</v>
      </c>
      <c r="E109">
        <v>3834</v>
      </c>
      <c r="F109" s="10">
        <f t="shared" si="6"/>
        <v>116.18181818181819</v>
      </c>
      <c r="G109" t="s">
        <v>20</v>
      </c>
      <c r="H109">
        <v>89</v>
      </c>
      <c r="I109" s="5">
        <f t="shared" si="7"/>
        <v>43.078651685393261</v>
      </c>
      <c r="J109" t="s">
        <v>21</v>
      </c>
      <c r="K109" t="s">
        <v>22</v>
      </c>
      <c r="L109">
        <v>1515736800</v>
      </c>
      <c r="M109">
        <v>1517119200</v>
      </c>
      <c r="N109" s="15">
        <f t="shared" si="8"/>
        <v>43112.25</v>
      </c>
      <c r="O109" s="15">
        <f t="shared" si="9"/>
        <v>43128.25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8"/>
        <v>41005.208333333336</v>
      </c>
      <c r="O110" s="1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2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8"/>
        <v>41651.25</v>
      </c>
      <c r="O111" s="1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8"/>
        <v>43354.208333333328</v>
      </c>
      <c r="O112" s="1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8"/>
        <v>41174.208333333336</v>
      </c>
      <c r="O113" s="1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8"/>
        <v>41875.208333333336</v>
      </c>
      <c r="O114" s="1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232</v>
      </c>
      <c r="B115" t="s">
        <v>516</v>
      </c>
      <c r="C115" s="3" t="s">
        <v>517</v>
      </c>
      <c r="D115">
        <v>3400</v>
      </c>
      <c r="E115">
        <v>5823</v>
      </c>
      <c r="F115" s="10">
        <f t="shared" si="6"/>
        <v>171.26470588235293</v>
      </c>
      <c r="G115" t="s">
        <v>20</v>
      </c>
      <c r="H115">
        <v>92</v>
      </c>
      <c r="I115" s="5">
        <f t="shared" si="7"/>
        <v>63.293478260869563</v>
      </c>
      <c r="J115" t="s">
        <v>21</v>
      </c>
      <c r="K115" t="s">
        <v>22</v>
      </c>
      <c r="L115">
        <v>1469422800</v>
      </c>
      <c r="M115">
        <v>1469509200</v>
      </c>
      <c r="N115" s="15">
        <f t="shared" si="8"/>
        <v>42576.208333333328</v>
      </c>
      <c r="O115" s="15">
        <f t="shared" si="9"/>
        <v>42577.208333333328</v>
      </c>
      <c r="P115" t="b">
        <v>0</v>
      </c>
      <c r="Q115" t="b">
        <v>0</v>
      </c>
      <c r="R115" t="s">
        <v>33</v>
      </c>
      <c r="S115" t="str">
        <f t="shared" si="10"/>
        <v>theater</v>
      </c>
      <c r="T115" t="str">
        <f t="shared" si="11"/>
        <v>plays</v>
      </c>
    </row>
    <row r="116" spans="1:20" x14ac:dyDescent="0.3">
      <c r="A116">
        <v>425</v>
      </c>
      <c r="B116" t="s">
        <v>899</v>
      </c>
      <c r="C116" s="3" t="s">
        <v>900</v>
      </c>
      <c r="D116">
        <v>2700</v>
      </c>
      <c r="E116">
        <v>7767</v>
      </c>
      <c r="F116" s="10">
        <f t="shared" si="6"/>
        <v>287.66666666666663</v>
      </c>
      <c r="G116" t="s">
        <v>20</v>
      </c>
      <c r="H116">
        <v>92</v>
      </c>
      <c r="I116" s="5">
        <f t="shared" si="7"/>
        <v>84.423913043478265</v>
      </c>
      <c r="J116" t="s">
        <v>21</v>
      </c>
      <c r="K116" t="s">
        <v>22</v>
      </c>
      <c r="L116">
        <v>1438059600</v>
      </c>
      <c r="M116">
        <v>1438578000</v>
      </c>
      <c r="N116" s="15">
        <f t="shared" si="8"/>
        <v>42213.208333333328</v>
      </c>
      <c r="O116" s="15">
        <f t="shared" si="9"/>
        <v>42219.208333333328</v>
      </c>
      <c r="P116" t="b">
        <v>0</v>
      </c>
      <c r="Q116" t="b">
        <v>0</v>
      </c>
      <c r="R116" t="s">
        <v>122</v>
      </c>
      <c r="S116" t="str">
        <f t="shared" si="10"/>
        <v>photography</v>
      </c>
      <c r="T116" t="str">
        <f t="shared" si="11"/>
        <v>photography books</v>
      </c>
    </row>
    <row r="117" spans="1:20" ht="31.2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8"/>
        <v>43056.25</v>
      </c>
      <c r="O117" s="1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8"/>
        <v>42265.208333333328</v>
      </c>
      <c r="O118" s="1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8"/>
        <v>40808.208333333336</v>
      </c>
      <c r="O119" s="1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8"/>
        <v>41665.25</v>
      </c>
      <c r="O120" s="1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8"/>
        <v>41806.208333333336</v>
      </c>
      <c r="O121" s="1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1.2" x14ac:dyDescent="0.3">
      <c r="A122">
        <v>978</v>
      </c>
      <c r="B122" t="s">
        <v>1984</v>
      </c>
      <c r="C122" s="3" t="s">
        <v>1985</v>
      </c>
      <c r="D122">
        <v>1000</v>
      </c>
      <c r="E122">
        <v>8641</v>
      </c>
      <c r="F122" s="10">
        <f t="shared" si="6"/>
        <v>864.1</v>
      </c>
      <c r="G122" t="s">
        <v>20</v>
      </c>
      <c r="H122">
        <v>92</v>
      </c>
      <c r="I122" s="5">
        <f t="shared" si="7"/>
        <v>93.923913043478265</v>
      </c>
      <c r="J122" t="s">
        <v>21</v>
      </c>
      <c r="K122" t="s">
        <v>22</v>
      </c>
      <c r="L122">
        <v>1478930400</v>
      </c>
      <c r="M122">
        <v>1480831200</v>
      </c>
      <c r="N122" s="15">
        <f t="shared" si="8"/>
        <v>42686.25</v>
      </c>
      <c r="O122" s="15">
        <f t="shared" si="9"/>
        <v>42708.25</v>
      </c>
      <c r="P122" t="b">
        <v>0</v>
      </c>
      <c r="Q122" t="b">
        <v>0</v>
      </c>
      <c r="R122" t="s">
        <v>89</v>
      </c>
      <c r="S122" t="str">
        <f t="shared" si="10"/>
        <v>games</v>
      </c>
      <c r="T122" t="str">
        <f t="shared" si="11"/>
        <v>video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8"/>
        <v>41917.208333333336</v>
      </c>
      <c r="O123" s="1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8"/>
        <v>41970.25</v>
      </c>
      <c r="O124" s="1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8"/>
        <v>42332.25</v>
      </c>
      <c r="O125" s="1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969</v>
      </c>
      <c r="B126" t="s">
        <v>1967</v>
      </c>
      <c r="C126" s="3" t="s">
        <v>1968</v>
      </c>
      <c r="D126">
        <v>7900</v>
      </c>
      <c r="E126">
        <v>8550</v>
      </c>
      <c r="F126" s="10">
        <f t="shared" si="6"/>
        <v>108.22784810126582</v>
      </c>
      <c r="G126" t="s">
        <v>20</v>
      </c>
      <c r="H126">
        <v>93</v>
      </c>
      <c r="I126" s="5">
        <f t="shared" si="7"/>
        <v>91.935483870967744</v>
      </c>
      <c r="J126" t="s">
        <v>21</v>
      </c>
      <c r="K126" t="s">
        <v>22</v>
      </c>
      <c r="L126">
        <v>1576994400</v>
      </c>
      <c r="M126">
        <v>1577599200</v>
      </c>
      <c r="N126" s="15">
        <f t="shared" si="8"/>
        <v>43821.25</v>
      </c>
      <c r="O126" s="15">
        <f t="shared" si="9"/>
        <v>43828.25</v>
      </c>
      <c r="P126" t="b">
        <v>0</v>
      </c>
      <c r="Q126" t="b">
        <v>0</v>
      </c>
      <c r="R126" t="s">
        <v>33</v>
      </c>
      <c r="S126" t="str">
        <f t="shared" si="10"/>
        <v>theater</v>
      </c>
      <c r="T126" t="str">
        <f t="shared" si="11"/>
        <v>plays</v>
      </c>
    </row>
    <row r="127" spans="1:20" x14ac:dyDescent="0.3">
      <c r="A127">
        <v>124</v>
      </c>
      <c r="B127" t="s">
        <v>299</v>
      </c>
      <c r="C127" s="3" t="s">
        <v>300</v>
      </c>
      <c r="D127">
        <v>2600</v>
      </c>
      <c r="E127">
        <v>9562</v>
      </c>
      <c r="F127" s="10">
        <f t="shared" si="6"/>
        <v>367.76923076923077</v>
      </c>
      <c r="G127" t="s">
        <v>20</v>
      </c>
      <c r="H127">
        <v>94</v>
      </c>
      <c r="I127" s="5">
        <f t="shared" si="7"/>
        <v>101.72340425531915</v>
      </c>
      <c r="J127" t="s">
        <v>107</v>
      </c>
      <c r="K127" t="s">
        <v>108</v>
      </c>
      <c r="L127">
        <v>1557723600</v>
      </c>
      <c r="M127">
        <v>1562302800</v>
      </c>
      <c r="N127" s="15">
        <f t="shared" si="8"/>
        <v>43598.208333333328</v>
      </c>
      <c r="O127" s="15">
        <f t="shared" si="9"/>
        <v>43651.208333333328</v>
      </c>
      <c r="P127" t="b">
        <v>0</v>
      </c>
      <c r="Q127" t="b">
        <v>0</v>
      </c>
      <c r="R127" t="s">
        <v>122</v>
      </c>
      <c r="S127" t="str">
        <f t="shared" si="10"/>
        <v>photography</v>
      </c>
      <c r="T127" t="str">
        <f t="shared" si="11"/>
        <v>photography books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8"/>
        <v>42596.208333333328</v>
      </c>
      <c r="O128" s="1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2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8"/>
        <v>40310.208333333336</v>
      </c>
      <c r="O129" s="1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ref="F130:F193" si="12">E130/D130*100</f>
        <v>60.334277620396605</v>
      </c>
      <c r="G130" t="s">
        <v>74</v>
      </c>
      <c r="H130">
        <v>532</v>
      </c>
      <c r="I130" s="5">
        <f t="shared" ref="I130:I193" si="13">IF(H130&gt;0,E130/H130,0)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ref="N130:N193" si="14">L130/60/60/24+DATE(1970,1,1)</f>
        <v>40417.208333333336</v>
      </c>
      <c r="O130" s="15">
        <f t="shared" ref="O130:O193" si="15">M130/60/60/24+DATE(1970,1,1)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LEFT(R130,SEARCH("/",R130,1)-1)</f>
        <v>music</v>
      </c>
      <c r="T130" t="str">
        <f t="shared" ref="T130:T193" si="17">RIGHT(R130, LEN(R130)-SEARCH("/",R130,1))</f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si="12"/>
        <v>3.202693602693603</v>
      </c>
      <c r="G131" t="s">
        <v>74</v>
      </c>
      <c r="H131">
        <v>55</v>
      </c>
      <c r="I131" s="5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si="14"/>
        <v>42038.25</v>
      </c>
      <c r="O131" s="15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4"/>
        <v>40842.208333333336</v>
      </c>
      <c r="O132" s="1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4"/>
        <v>41607.25</v>
      </c>
      <c r="O133" s="1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420</v>
      </c>
      <c r="B134" t="s">
        <v>889</v>
      </c>
      <c r="C134" s="3" t="s">
        <v>890</v>
      </c>
      <c r="D134">
        <v>5000</v>
      </c>
      <c r="E134">
        <v>6423</v>
      </c>
      <c r="F134" s="10">
        <f t="shared" si="12"/>
        <v>128.46</v>
      </c>
      <c r="G134" t="s">
        <v>20</v>
      </c>
      <c r="H134">
        <v>94</v>
      </c>
      <c r="I134" s="5">
        <f t="shared" si="13"/>
        <v>68.329787234042556</v>
      </c>
      <c r="J134" t="s">
        <v>21</v>
      </c>
      <c r="K134" t="s">
        <v>22</v>
      </c>
      <c r="L134">
        <v>1498366800</v>
      </c>
      <c r="M134">
        <v>1499576400</v>
      </c>
      <c r="N134" s="15">
        <f t="shared" si="14"/>
        <v>42911.208333333328</v>
      </c>
      <c r="O134" s="15">
        <f t="shared" si="15"/>
        <v>42925.208333333328</v>
      </c>
      <c r="P134" t="b">
        <v>0</v>
      </c>
      <c r="Q134" t="b">
        <v>0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4"/>
        <v>40767.208333333336</v>
      </c>
      <c r="O135" s="1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4"/>
        <v>40713.208333333336</v>
      </c>
      <c r="O136" s="1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4"/>
        <v>41340.25</v>
      </c>
      <c r="O137" s="1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4"/>
        <v>41797.208333333336</v>
      </c>
      <c r="O138" s="1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4"/>
        <v>40457.208333333336</v>
      </c>
      <c r="O139" s="1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4"/>
        <v>41180.208333333336</v>
      </c>
      <c r="O140" s="1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4"/>
        <v>42115.208333333328</v>
      </c>
      <c r="O141" s="1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">
      <c r="A142">
        <v>431</v>
      </c>
      <c r="B142" t="s">
        <v>911</v>
      </c>
      <c r="C142" s="3" t="s">
        <v>912</v>
      </c>
      <c r="D142">
        <v>5100</v>
      </c>
      <c r="E142">
        <v>9817</v>
      </c>
      <c r="F142" s="10">
        <f t="shared" si="12"/>
        <v>192.49019607843135</v>
      </c>
      <c r="G142" t="s">
        <v>20</v>
      </c>
      <c r="H142">
        <v>94</v>
      </c>
      <c r="I142" s="5">
        <f t="shared" si="13"/>
        <v>104.43617021276596</v>
      </c>
      <c r="J142" t="s">
        <v>21</v>
      </c>
      <c r="K142" t="s">
        <v>22</v>
      </c>
      <c r="L142">
        <v>1529643600</v>
      </c>
      <c r="M142">
        <v>1531112400</v>
      </c>
      <c r="N142" s="15">
        <f t="shared" si="14"/>
        <v>43273.208333333328</v>
      </c>
      <c r="O142" s="15">
        <f t="shared" si="15"/>
        <v>43290.208333333328</v>
      </c>
      <c r="P142" t="b">
        <v>1</v>
      </c>
      <c r="Q142" t="b">
        <v>0</v>
      </c>
      <c r="R142" t="s">
        <v>33</v>
      </c>
      <c r="S142" t="str">
        <f t="shared" si="16"/>
        <v>theater</v>
      </c>
      <c r="T142" t="str">
        <f t="shared" si="17"/>
        <v>plays</v>
      </c>
    </row>
    <row r="143" spans="1:20" x14ac:dyDescent="0.3">
      <c r="A143">
        <v>938</v>
      </c>
      <c r="B143" t="s">
        <v>1907</v>
      </c>
      <c r="C143" s="3" t="s">
        <v>1908</v>
      </c>
      <c r="D143">
        <v>9200</v>
      </c>
      <c r="E143">
        <v>10093</v>
      </c>
      <c r="F143" s="10">
        <f t="shared" si="12"/>
        <v>109.70652173913042</v>
      </c>
      <c r="G143" t="s">
        <v>20</v>
      </c>
      <c r="H143">
        <v>96</v>
      </c>
      <c r="I143" s="5">
        <f t="shared" si="13"/>
        <v>105.13541666666667</v>
      </c>
      <c r="J143" t="s">
        <v>21</v>
      </c>
      <c r="K143" t="s">
        <v>22</v>
      </c>
      <c r="L143">
        <v>1528779600</v>
      </c>
      <c r="M143">
        <v>1531890000</v>
      </c>
      <c r="N143" s="15">
        <f t="shared" si="14"/>
        <v>43263.208333333328</v>
      </c>
      <c r="O143" s="15">
        <f t="shared" si="15"/>
        <v>43299.208333333328</v>
      </c>
      <c r="P143" t="b">
        <v>0</v>
      </c>
      <c r="Q143" t="b">
        <v>1</v>
      </c>
      <c r="R143" t="s">
        <v>119</v>
      </c>
      <c r="S143" t="str">
        <f t="shared" si="16"/>
        <v>publishing</v>
      </c>
      <c r="T143" t="str">
        <f t="shared" si="17"/>
        <v>fiction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4"/>
        <v>41005.208333333336</v>
      </c>
      <c r="O144" s="1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4"/>
        <v>40357.208333333336</v>
      </c>
      <c r="O145" s="1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238</v>
      </c>
      <c r="B146" t="s">
        <v>528</v>
      </c>
      <c r="C146" s="3" t="s">
        <v>529</v>
      </c>
      <c r="D146">
        <v>2400</v>
      </c>
      <c r="E146">
        <v>10138</v>
      </c>
      <c r="F146" s="10">
        <f t="shared" si="12"/>
        <v>422.41666666666669</v>
      </c>
      <c r="G146" t="s">
        <v>20</v>
      </c>
      <c r="H146">
        <v>97</v>
      </c>
      <c r="I146" s="5">
        <f t="shared" si="13"/>
        <v>104.51546391752578</v>
      </c>
      <c r="J146" t="s">
        <v>36</v>
      </c>
      <c r="K146" t="s">
        <v>37</v>
      </c>
      <c r="L146">
        <v>1513231200</v>
      </c>
      <c r="M146">
        <v>1515391200</v>
      </c>
      <c r="N146" s="15">
        <f t="shared" si="14"/>
        <v>43083.25</v>
      </c>
      <c r="O146" s="15">
        <f t="shared" si="15"/>
        <v>43108.25</v>
      </c>
      <c r="P146" t="b">
        <v>0</v>
      </c>
      <c r="Q146" t="b">
        <v>1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4"/>
        <v>41889.208333333336</v>
      </c>
      <c r="O147" s="1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4"/>
        <v>40855.25</v>
      </c>
      <c r="O148" s="1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13</v>
      </c>
      <c r="B149" t="s">
        <v>58</v>
      </c>
      <c r="C149" s="3" t="s">
        <v>59</v>
      </c>
      <c r="D149">
        <v>4200</v>
      </c>
      <c r="E149">
        <v>10295</v>
      </c>
      <c r="F149" s="10">
        <f t="shared" si="12"/>
        <v>245.11904761904765</v>
      </c>
      <c r="G149" t="s">
        <v>20</v>
      </c>
      <c r="H149">
        <v>98</v>
      </c>
      <c r="I149" s="5">
        <f t="shared" si="13"/>
        <v>105.05102040816327</v>
      </c>
      <c r="J149" t="s">
        <v>21</v>
      </c>
      <c r="K149" t="s">
        <v>22</v>
      </c>
      <c r="L149">
        <v>1465621200</v>
      </c>
      <c r="M149">
        <v>1466658000</v>
      </c>
      <c r="N149" s="15">
        <f t="shared" si="14"/>
        <v>42532.208333333328</v>
      </c>
      <c r="O149" s="15">
        <f t="shared" si="15"/>
        <v>42544.208333333328</v>
      </c>
      <c r="P149" t="b">
        <v>0</v>
      </c>
      <c r="Q149" t="b">
        <v>0</v>
      </c>
      <c r="R149" t="s">
        <v>60</v>
      </c>
      <c r="S149" t="str">
        <f t="shared" si="16"/>
        <v>music</v>
      </c>
      <c r="T149" t="str">
        <f t="shared" si="17"/>
        <v>indie rock</v>
      </c>
    </row>
    <row r="150" spans="1:20" x14ac:dyDescent="0.3">
      <c r="A150">
        <v>44</v>
      </c>
      <c r="B150" t="s">
        <v>134</v>
      </c>
      <c r="C150" s="3" t="s">
        <v>135</v>
      </c>
      <c r="D150">
        <v>1600</v>
      </c>
      <c r="E150">
        <v>10541</v>
      </c>
      <c r="F150" s="10">
        <f t="shared" si="12"/>
        <v>658.8125</v>
      </c>
      <c r="G150" t="s">
        <v>20</v>
      </c>
      <c r="H150">
        <v>98</v>
      </c>
      <c r="I150" s="5">
        <f t="shared" si="13"/>
        <v>107.56122448979592</v>
      </c>
      <c r="J150" t="s">
        <v>36</v>
      </c>
      <c r="K150" t="s">
        <v>37</v>
      </c>
      <c r="L150">
        <v>1552798800</v>
      </c>
      <c r="M150">
        <v>1552885200</v>
      </c>
      <c r="N150" s="15">
        <f t="shared" si="14"/>
        <v>43541.208333333328</v>
      </c>
      <c r="O150" s="15">
        <f t="shared" si="15"/>
        <v>43542.208333333328</v>
      </c>
      <c r="P150" t="b">
        <v>0</v>
      </c>
      <c r="Q150" t="b">
        <v>0</v>
      </c>
      <c r="R150" t="s">
        <v>119</v>
      </c>
      <c r="S150" t="str">
        <f t="shared" si="16"/>
        <v>publishing</v>
      </c>
      <c r="T150" t="str">
        <f t="shared" si="17"/>
        <v>fiction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4"/>
        <v>41275.25</v>
      </c>
      <c r="O151" s="1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4"/>
        <v>43450.25</v>
      </c>
      <c r="O152" s="1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4"/>
        <v>41799.208333333336</v>
      </c>
      <c r="O153" s="1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230</v>
      </c>
      <c r="B154" t="s">
        <v>512</v>
      </c>
      <c r="C154" s="3" t="s">
        <v>513</v>
      </c>
      <c r="D154">
        <v>2400</v>
      </c>
      <c r="E154">
        <v>10084</v>
      </c>
      <c r="F154" s="10">
        <f t="shared" si="12"/>
        <v>420.16666666666669</v>
      </c>
      <c r="G154" t="s">
        <v>20</v>
      </c>
      <c r="H154">
        <v>101</v>
      </c>
      <c r="I154" s="5">
        <f t="shared" si="13"/>
        <v>99.841584158415841</v>
      </c>
      <c r="J154" t="s">
        <v>21</v>
      </c>
      <c r="K154" t="s">
        <v>22</v>
      </c>
      <c r="L154">
        <v>1575612000</v>
      </c>
      <c r="M154">
        <v>1575612000</v>
      </c>
      <c r="N154" s="15">
        <f t="shared" si="14"/>
        <v>43805.25</v>
      </c>
      <c r="O154" s="15">
        <f t="shared" si="15"/>
        <v>43805.25</v>
      </c>
      <c r="P154" t="b">
        <v>0</v>
      </c>
      <c r="Q154" t="b">
        <v>0</v>
      </c>
      <c r="R154" t="s">
        <v>89</v>
      </c>
      <c r="S154" t="str">
        <f t="shared" si="16"/>
        <v>games</v>
      </c>
      <c r="T154" t="str">
        <f t="shared" si="17"/>
        <v>video games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4"/>
        <v>41201.208333333336</v>
      </c>
      <c r="O155" s="1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4"/>
        <v>42502.208333333328</v>
      </c>
      <c r="O156" s="1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4"/>
        <v>40262.208333333336</v>
      </c>
      <c r="O157" s="1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1.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4"/>
        <v>43743.208333333328</v>
      </c>
      <c r="O158" s="1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4"/>
        <v>41638.25</v>
      </c>
      <c r="O159" s="1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603</v>
      </c>
      <c r="B160" t="s">
        <v>1248</v>
      </c>
      <c r="C160" s="3" t="s">
        <v>1249</v>
      </c>
      <c r="D160">
        <v>5300</v>
      </c>
      <c r="E160">
        <v>6342</v>
      </c>
      <c r="F160" s="10">
        <f t="shared" si="12"/>
        <v>119.66037735849055</v>
      </c>
      <c r="G160" t="s">
        <v>20</v>
      </c>
      <c r="H160">
        <v>102</v>
      </c>
      <c r="I160" s="5">
        <f t="shared" si="13"/>
        <v>62.176470588235297</v>
      </c>
      <c r="J160" t="s">
        <v>21</v>
      </c>
      <c r="K160" t="s">
        <v>22</v>
      </c>
      <c r="L160">
        <v>1555563600</v>
      </c>
      <c r="M160">
        <v>1557896400</v>
      </c>
      <c r="N160" s="15">
        <f t="shared" si="14"/>
        <v>43573.208333333328</v>
      </c>
      <c r="O160" s="15">
        <f t="shared" si="15"/>
        <v>43600.208333333328</v>
      </c>
      <c r="P160" t="b">
        <v>0</v>
      </c>
      <c r="Q160" t="b">
        <v>0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x14ac:dyDescent="0.3">
      <c r="A161">
        <v>713</v>
      </c>
      <c r="B161" t="s">
        <v>1464</v>
      </c>
      <c r="C161" s="3" t="s">
        <v>1465</v>
      </c>
      <c r="D161">
        <v>6900</v>
      </c>
      <c r="E161">
        <v>11174</v>
      </c>
      <c r="F161" s="10">
        <f t="shared" si="12"/>
        <v>161.94202898550725</v>
      </c>
      <c r="G161" t="s">
        <v>20</v>
      </c>
      <c r="H161">
        <v>103</v>
      </c>
      <c r="I161" s="5">
        <f t="shared" si="13"/>
        <v>108.48543689320388</v>
      </c>
      <c r="J161" t="s">
        <v>21</v>
      </c>
      <c r="K161" t="s">
        <v>22</v>
      </c>
      <c r="L161">
        <v>1471842000</v>
      </c>
      <c r="M161">
        <v>1472878800</v>
      </c>
      <c r="N161" s="15">
        <f t="shared" si="14"/>
        <v>42604.208333333328</v>
      </c>
      <c r="O161" s="15">
        <f t="shared" si="15"/>
        <v>42616.208333333328</v>
      </c>
      <c r="P161" t="b">
        <v>0</v>
      </c>
      <c r="Q161" t="b">
        <v>0</v>
      </c>
      <c r="R161" t="s">
        <v>133</v>
      </c>
      <c r="S161" t="str">
        <f t="shared" si="16"/>
        <v>publishing</v>
      </c>
      <c r="T161" t="str">
        <f t="shared" si="17"/>
        <v>radio &amp; podcasts</v>
      </c>
    </row>
    <row r="162" spans="1:20" x14ac:dyDescent="0.3">
      <c r="A162">
        <v>934</v>
      </c>
      <c r="B162" t="s">
        <v>1900</v>
      </c>
      <c r="C162" s="3" t="s">
        <v>1901</v>
      </c>
      <c r="D162">
        <v>6200</v>
      </c>
      <c r="E162">
        <v>11280</v>
      </c>
      <c r="F162" s="10">
        <f t="shared" si="12"/>
        <v>181.93548387096774</v>
      </c>
      <c r="G162" t="s">
        <v>20</v>
      </c>
      <c r="H162">
        <v>105</v>
      </c>
      <c r="I162" s="5">
        <f t="shared" si="13"/>
        <v>107.42857142857143</v>
      </c>
      <c r="J162" t="s">
        <v>21</v>
      </c>
      <c r="K162" t="s">
        <v>22</v>
      </c>
      <c r="L162">
        <v>1456120800</v>
      </c>
      <c r="M162">
        <v>1456639200</v>
      </c>
      <c r="N162" s="15">
        <f t="shared" si="14"/>
        <v>42422.25</v>
      </c>
      <c r="O162" s="15">
        <f t="shared" si="15"/>
        <v>42428.25</v>
      </c>
      <c r="P162" t="b">
        <v>0</v>
      </c>
      <c r="Q162" t="b">
        <v>0</v>
      </c>
      <c r="R162" t="s">
        <v>33</v>
      </c>
      <c r="S162" t="str">
        <f t="shared" si="16"/>
        <v>theater</v>
      </c>
      <c r="T162" t="str">
        <f t="shared" si="17"/>
        <v>plays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4"/>
        <v>42270.208333333328</v>
      </c>
      <c r="O163" s="1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3">
      <c r="A164">
        <v>473</v>
      </c>
      <c r="B164" t="s">
        <v>993</v>
      </c>
      <c r="C164" s="3" t="s">
        <v>994</v>
      </c>
      <c r="D164">
        <v>5000</v>
      </c>
      <c r="E164">
        <v>8907</v>
      </c>
      <c r="F164" s="10">
        <f t="shared" si="12"/>
        <v>178.14000000000001</v>
      </c>
      <c r="G164" t="s">
        <v>20</v>
      </c>
      <c r="H164">
        <v>106</v>
      </c>
      <c r="I164" s="5">
        <f t="shared" si="13"/>
        <v>84.028301886792448</v>
      </c>
      <c r="J164" t="s">
        <v>21</v>
      </c>
      <c r="K164" t="s">
        <v>22</v>
      </c>
      <c r="L164">
        <v>1529989200</v>
      </c>
      <c r="M164">
        <v>1530075600</v>
      </c>
      <c r="N164" s="15">
        <f t="shared" si="14"/>
        <v>43277.208333333328</v>
      </c>
      <c r="O164" s="15">
        <f t="shared" si="15"/>
        <v>43278.208333333328</v>
      </c>
      <c r="P164" t="b">
        <v>0</v>
      </c>
      <c r="Q164" t="b">
        <v>0</v>
      </c>
      <c r="R164" t="s">
        <v>50</v>
      </c>
      <c r="S164" t="str">
        <f t="shared" si="16"/>
        <v>music</v>
      </c>
      <c r="T164" t="str">
        <f t="shared" si="17"/>
        <v>electric music</v>
      </c>
    </row>
    <row r="165" spans="1:20" x14ac:dyDescent="0.3">
      <c r="A165">
        <v>801</v>
      </c>
      <c r="B165" t="s">
        <v>1637</v>
      </c>
      <c r="C165" s="3" t="s">
        <v>1638</v>
      </c>
      <c r="D165">
        <v>2300</v>
      </c>
      <c r="E165">
        <v>4667</v>
      </c>
      <c r="F165" s="10">
        <f t="shared" si="12"/>
        <v>202.9130434782609</v>
      </c>
      <c r="G165" t="s">
        <v>20</v>
      </c>
      <c r="H165">
        <v>106</v>
      </c>
      <c r="I165" s="5">
        <f t="shared" si="13"/>
        <v>44.028301886792455</v>
      </c>
      <c r="J165" t="s">
        <v>21</v>
      </c>
      <c r="K165" t="s">
        <v>22</v>
      </c>
      <c r="L165">
        <v>1577772000</v>
      </c>
      <c r="M165">
        <v>1579672800</v>
      </c>
      <c r="N165" s="15">
        <f t="shared" si="14"/>
        <v>43830.25</v>
      </c>
      <c r="O165" s="15">
        <f t="shared" si="15"/>
        <v>43852.25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.2" x14ac:dyDescent="0.3">
      <c r="A166">
        <v>37</v>
      </c>
      <c r="B166" t="s">
        <v>117</v>
      </c>
      <c r="C166" s="3" t="s">
        <v>118</v>
      </c>
      <c r="D166">
        <v>8100</v>
      </c>
      <c r="E166">
        <v>11339</v>
      </c>
      <c r="F166" s="10">
        <f t="shared" si="12"/>
        <v>139.98765432098764</v>
      </c>
      <c r="G166" t="s">
        <v>20</v>
      </c>
      <c r="H166">
        <v>107</v>
      </c>
      <c r="I166" s="5">
        <f t="shared" si="13"/>
        <v>105.97196261682242</v>
      </c>
      <c r="J166" t="s">
        <v>21</v>
      </c>
      <c r="K166" t="s">
        <v>22</v>
      </c>
      <c r="L166">
        <v>1570338000</v>
      </c>
      <c r="M166">
        <v>1573192800</v>
      </c>
      <c r="N166" s="15">
        <f t="shared" si="14"/>
        <v>43744.208333333328</v>
      </c>
      <c r="O166" s="15">
        <f t="shared" si="15"/>
        <v>43777.25</v>
      </c>
      <c r="P166" t="b">
        <v>0</v>
      </c>
      <c r="Q166" t="b">
        <v>1</v>
      </c>
      <c r="R166" t="s">
        <v>119</v>
      </c>
      <c r="S166" t="str">
        <f t="shared" si="16"/>
        <v>publishing</v>
      </c>
      <c r="T166" t="str">
        <f t="shared" si="17"/>
        <v>fiction</v>
      </c>
    </row>
    <row r="167" spans="1:20" x14ac:dyDescent="0.3">
      <c r="A167">
        <v>148</v>
      </c>
      <c r="B167" t="s">
        <v>348</v>
      </c>
      <c r="C167" s="3" t="s">
        <v>349</v>
      </c>
      <c r="D167">
        <v>9300</v>
      </c>
      <c r="E167">
        <v>11255</v>
      </c>
      <c r="F167" s="10">
        <f t="shared" si="12"/>
        <v>121.02150537634408</v>
      </c>
      <c r="G167" t="s">
        <v>20</v>
      </c>
      <c r="H167">
        <v>107</v>
      </c>
      <c r="I167" s="5">
        <f t="shared" si="13"/>
        <v>105.18691588785046</v>
      </c>
      <c r="J167" t="s">
        <v>21</v>
      </c>
      <c r="K167" t="s">
        <v>22</v>
      </c>
      <c r="L167">
        <v>1500958800</v>
      </c>
      <c r="M167">
        <v>1501736400</v>
      </c>
      <c r="N167" s="15">
        <f t="shared" si="14"/>
        <v>42941.208333333328</v>
      </c>
      <c r="O167" s="15">
        <f t="shared" si="15"/>
        <v>42950.208333333328</v>
      </c>
      <c r="P167" t="b">
        <v>0</v>
      </c>
      <c r="Q167" t="b">
        <v>0</v>
      </c>
      <c r="R167" t="s">
        <v>65</v>
      </c>
      <c r="S167" t="str">
        <f t="shared" si="16"/>
        <v>technology</v>
      </c>
      <c r="T167" t="str">
        <f t="shared" si="17"/>
        <v>wearables</v>
      </c>
    </row>
    <row r="168" spans="1:20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4"/>
        <v>40534.25</v>
      </c>
      <c r="O168" s="1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4"/>
        <v>41435.208333333336</v>
      </c>
      <c r="O169" s="1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4"/>
        <v>43518.25</v>
      </c>
      <c r="O170" s="1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4"/>
        <v>41077.208333333336</v>
      </c>
      <c r="O171" s="1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4"/>
        <v>42950.208333333328</v>
      </c>
      <c r="O172" s="1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4"/>
        <v>41718.208333333336</v>
      </c>
      <c r="O173" s="1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4"/>
        <v>41839.208333333336</v>
      </c>
      <c r="O174" s="1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4"/>
        <v>41412.208333333336</v>
      </c>
      <c r="O175" s="1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605</v>
      </c>
      <c r="B176" t="s">
        <v>1252</v>
      </c>
      <c r="C176" s="3" t="s">
        <v>1253</v>
      </c>
      <c r="D176">
        <v>3300</v>
      </c>
      <c r="E176">
        <v>6178</v>
      </c>
      <c r="F176" s="10">
        <f t="shared" si="12"/>
        <v>187.21212121212122</v>
      </c>
      <c r="G176" t="s">
        <v>20</v>
      </c>
      <c r="H176">
        <v>107</v>
      </c>
      <c r="I176" s="5">
        <f t="shared" si="13"/>
        <v>57.738317757009348</v>
      </c>
      <c r="J176" t="s">
        <v>21</v>
      </c>
      <c r="K176" t="s">
        <v>22</v>
      </c>
      <c r="L176">
        <v>1443848400</v>
      </c>
      <c r="M176">
        <v>1447394400</v>
      </c>
      <c r="N176" s="15">
        <f t="shared" si="14"/>
        <v>42280.208333333328</v>
      </c>
      <c r="O176" s="15">
        <f t="shared" si="15"/>
        <v>42321.25</v>
      </c>
      <c r="P176" t="b">
        <v>0</v>
      </c>
      <c r="Q176" t="b">
        <v>0</v>
      </c>
      <c r="R176" t="s">
        <v>68</v>
      </c>
      <c r="S176" t="str">
        <f t="shared" si="16"/>
        <v>publishing</v>
      </c>
      <c r="T176" t="str">
        <f t="shared" si="17"/>
        <v>nonfiction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4"/>
        <v>42613.208333333328</v>
      </c>
      <c r="O177" s="1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4"/>
        <v>42616.208333333328</v>
      </c>
      <c r="O178" s="1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4"/>
        <v>40497.25</v>
      </c>
      <c r="O179" s="1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4"/>
        <v>42999.208333333328</v>
      </c>
      <c r="O180" s="1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4"/>
        <v>41350.208333333336</v>
      </c>
      <c r="O181" s="1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4"/>
        <v>40259.208333333336</v>
      </c>
      <c r="O182" s="1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4"/>
        <v>43012.208333333328</v>
      </c>
      <c r="O183" s="1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3">
      <c r="A184">
        <v>794</v>
      </c>
      <c r="B184" t="s">
        <v>1623</v>
      </c>
      <c r="C184" s="3" t="s">
        <v>1624</v>
      </c>
      <c r="D184">
        <v>6600</v>
      </c>
      <c r="E184">
        <v>8276</v>
      </c>
      <c r="F184" s="10">
        <f t="shared" si="12"/>
        <v>125.39393939393939</v>
      </c>
      <c r="G184" t="s">
        <v>20</v>
      </c>
      <c r="H184">
        <v>110</v>
      </c>
      <c r="I184" s="5">
        <f t="shared" si="13"/>
        <v>75.236363636363635</v>
      </c>
      <c r="J184" t="s">
        <v>21</v>
      </c>
      <c r="K184" t="s">
        <v>22</v>
      </c>
      <c r="L184">
        <v>1513922400</v>
      </c>
      <c r="M184">
        <v>1514959200</v>
      </c>
      <c r="N184" s="15">
        <f t="shared" si="14"/>
        <v>43091.25</v>
      </c>
      <c r="O184" s="15">
        <f t="shared" si="15"/>
        <v>43103.25</v>
      </c>
      <c r="P184" t="b">
        <v>0</v>
      </c>
      <c r="Q184" t="b">
        <v>0</v>
      </c>
      <c r="R184" t="s">
        <v>23</v>
      </c>
      <c r="S184" t="str">
        <f t="shared" si="16"/>
        <v>music</v>
      </c>
      <c r="T184" t="str">
        <f t="shared" si="17"/>
        <v>rock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4"/>
        <v>40430.208333333336</v>
      </c>
      <c r="O185" s="1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847</v>
      </c>
      <c r="B186" t="s">
        <v>1727</v>
      </c>
      <c r="C186" s="3" t="s">
        <v>1728</v>
      </c>
      <c r="D186">
        <v>4700</v>
      </c>
      <c r="E186">
        <v>11174</v>
      </c>
      <c r="F186" s="10">
        <f t="shared" si="12"/>
        <v>237.74468085106383</v>
      </c>
      <c r="G186" t="s">
        <v>20</v>
      </c>
      <c r="H186">
        <v>110</v>
      </c>
      <c r="I186" s="5">
        <f t="shared" si="13"/>
        <v>101.58181818181818</v>
      </c>
      <c r="J186" t="s">
        <v>21</v>
      </c>
      <c r="K186" t="s">
        <v>22</v>
      </c>
      <c r="L186">
        <v>1515304800</v>
      </c>
      <c r="M186">
        <v>1515564000</v>
      </c>
      <c r="N186" s="15">
        <f t="shared" si="14"/>
        <v>43107.25</v>
      </c>
      <c r="O186" s="15">
        <f t="shared" si="15"/>
        <v>43110.25</v>
      </c>
      <c r="P186" t="b">
        <v>0</v>
      </c>
      <c r="Q186" t="b">
        <v>0</v>
      </c>
      <c r="R186" t="s">
        <v>17</v>
      </c>
      <c r="S186" t="str">
        <f t="shared" si="16"/>
        <v>food</v>
      </c>
      <c r="T186" t="str">
        <f t="shared" si="17"/>
        <v>food trucks</v>
      </c>
    </row>
    <row r="187" spans="1:20" ht="31.2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4"/>
        <v>43233.208333333328</v>
      </c>
      <c r="O187" s="1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4"/>
        <v>41782.208333333336</v>
      </c>
      <c r="O188" s="1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4"/>
        <v>41328.25</v>
      </c>
      <c r="O189" s="1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4"/>
        <v>41975.25</v>
      </c>
      <c r="O190" s="1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31.2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4"/>
        <v>42433.25</v>
      </c>
      <c r="O191" s="1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4"/>
        <v>41429.208333333336</v>
      </c>
      <c r="O192" s="1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.2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4"/>
        <v>43536.208333333328</v>
      </c>
      <c r="O193" s="1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ref="F194:F257" si="18">E194/D194*100</f>
        <v>19.992957746478872</v>
      </c>
      <c r="G194" t="s">
        <v>14</v>
      </c>
      <c r="H194">
        <v>243</v>
      </c>
      <c r="I194" s="5">
        <f t="shared" ref="I194:I257" si="19">IF(H194&gt;0,E194/H194,0)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ref="N194:N257" si="20">L194/60/60/24+DATE(1970,1,1)</f>
        <v>41817.208333333336</v>
      </c>
      <c r="O194" s="15">
        <f t="shared" ref="O194:O257" si="21">M194/60/60/24+DATE(1970,1,1)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LEFT(R194,SEARCH("/",R194,1)-1)</f>
        <v>music</v>
      </c>
      <c r="T194" t="str">
        <f t="shared" ref="T194:T257" si="23">RIGHT(R194, LEN(R194)-SEARCH("/",R194,1))</f>
        <v>rock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si="18"/>
        <v>45.636363636363633</v>
      </c>
      <c r="G195" t="s">
        <v>14</v>
      </c>
      <c r="H195">
        <v>65</v>
      </c>
      <c r="I195" s="5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si="20"/>
        <v>43198.208333333328</v>
      </c>
      <c r="O195" s="15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">
      <c r="A196">
        <v>902</v>
      </c>
      <c r="B196" t="s">
        <v>1836</v>
      </c>
      <c r="C196" s="3" t="s">
        <v>1837</v>
      </c>
      <c r="D196">
        <v>1400</v>
      </c>
      <c r="E196">
        <v>3534</v>
      </c>
      <c r="F196" s="10">
        <f t="shared" si="18"/>
        <v>252.42857142857144</v>
      </c>
      <c r="G196" t="s">
        <v>20</v>
      </c>
      <c r="H196">
        <v>110</v>
      </c>
      <c r="I196" s="5">
        <f t="shared" si="19"/>
        <v>32.127272727272725</v>
      </c>
      <c r="J196" t="s">
        <v>21</v>
      </c>
      <c r="K196" t="s">
        <v>22</v>
      </c>
      <c r="L196">
        <v>1454133600</v>
      </c>
      <c r="M196">
        <v>1457762400</v>
      </c>
      <c r="N196" s="15">
        <f t="shared" si="20"/>
        <v>42399.25</v>
      </c>
      <c r="O196" s="15">
        <f t="shared" si="21"/>
        <v>42441.25</v>
      </c>
      <c r="P196" t="b">
        <v>0</v>
      </c>
      <c r="Q196" t="b">
        <v>0</v>
      </c>
      <c r="R196" t="s">
        <v>28</v>
      </c>
      <c r="S196" t="str">
        <f t="shared" si="22"/>
        <v>technology</v>
      </c>
      <c r="T196" t="str">
        <f t="shared" si="23"/>
        <v>web</v>
      </c>
    </row>
    <row r="197" spans="1:20" x14ac:dyDescent="0.3">
      <c r="A197">
        <v>365</v>
      </c>
      <c r="B197" t="s">
        <v>782</v>
      </c>
      <c r="C197" s="3" t="s">
        <v>783</v>
      </c>
      <c r="D197">
        <v>1600</v>
      </c>
      <c r="E197">
        <v>11735</v>
      </c>
      <c r="F197" s="10">
        <f t="shared" si="18"/>
        <v>733.4375</v>
      </c>
      <c r="G197" t="s">
        <v>20</v>
      </c>
      <c r="H197">
        <v>112</v>
      </c>
      <c r="I197" s="5">
        <f t="shared" si="19"/>
        <v>104.77678571428571</v>
      </c>
      <c r="J197" t="s">
        <v>26</v>
      </c>
      <c r="K197" t="s">
        <v>27</v>
      </c>
      <c r="L197">
        <v>1482991200</v>
      </c>
      <c r="M197">
        <v>1485324000</v>
      </c>
      <c r="N197" s="15">
        <f t="shared" si="20"/>
        <v>42733.25</v>
      </c>
      <c r="O197" s="15">
        <f t="shared" si="21"/>
        <v>42760.25</v>
      </c>
      <c r="P197" t="b">
        <v>0</v>
      </c>
      <c r="Q197" t="b">
        <v>0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ht="31.2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20"/>
        <v>42616.208333333328</v>
      </c>
      <c r="O198" s="1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88</v>
      </c>
      <c r="B199" t="s">
        <v>225</v>
      </c>
      <c r="C199" s="3" t="s">
        <v>226</v>
      </c>
      <c r="D199">
        <v>4800</v>
      </c>
      <c r="E199">
        <v>12516</v>
      </c>
      <c r="F199" s="10">
        <f t="shared" si="18"/>
        <v>260.75</v>
      </c>
      <c r="G199" t="s">
        <v>20</v>
      </c>
      <c r="H199">
        <v>113</v>
      </c>
      <c r="I199" s="5">
        <f t="shared" si="19"/>
        <v>110.76106194690266</v>
      </c>
      <c r="J199" t="s">
        <v>21</v>
      </c>
      <c r="K199" t="s">
        <v>22</v>
      </c>
      <c r="L199">
        <v>1429160400</v>
      </c>
      <c r="M199">
        <v>1431061200</v>
      </c>
      <c r="N199" s="15">
        <f t="shared" si="20"/>
        <v>42110.208333333328</v>
      </c>
      <c r="O199" s="15">
        <f t="shared" si="21"/>
        <v>42132.208333333328</v>
      </c>
      <c r="P199" t="b">
        <v>0</v>
      </c>
      <c r="Q199" t="b">
        <v>0</v>
      </c>
      <c r="R199" t="s">
        <v>206</v>
      </c>
      <c r="S199" t="str">
        <f t="shared" si="22"/>
        <v>publishing</v>
      </c>
      <c r="T199" t="str">
        <f t="shared" si="23"/>
        <v>translations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20"/>
        <v>40396.208333333336</v>
      </c>
      <c r="O200" s="1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20"/>
        <v>42192.208333333328</v>
      </c>
      <c r="O201" s="1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20"/>
        <v>40262.208333333336</v>
      </c>
      <c r="O202" s="1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20"/>
        <v>41845.208333333336</v>
      </c>
      <c r="O203" s="1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20"/>
        <v>40818.208333333336</v>
      </c>
      <c r="O204" s="1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3">
      <c r="A205">
        <v>97</v>
      </c>
      <c r="B205" t="s">
        <v>243</v>
      </c>
      <c r="C205" s="3" t="s">
        <v>244</v>
      </c>
      <c r="D205">
        <v>1300</v>
      </c>
      <c r="E205">
        <v>12047</v>
      </c>
      <c r="F205" s="10">
        <f t="shared" si="18"/>
        <v>926.69230769230762</v>
      </c>
      <c r="G205" t="s">
        <v>20</v>
      </c>
      <c r="H205">
        <v>113</v>
      </c>
      <c r="I205" s="5">
        <f t="shared" si="19"/>
        <v>106.61061946902655</v>
      </c>
      <c r="J205" t="s">
        <v>21</v>
      </c>
      <c r="K205" t="s">
        <v>22</v>
      </c>
      <c r="L205">
        <v>1435208400</v>
      </c>
      <c r="M205">
        <v>1439874000</v>
      </c>
      <c r="N205" s="15">
        <f t="shared" si="20"/>
        <v>42180.208333333328</v>
      </c>
      <c r="O205" s="15">
        <f t="shared" si="21"/>
        <v>42234.208333333328</v>
      </c>
      <c r="P205" t="b">
        <v>0</v>
      </c>
      <c r="Q205" t="b">
        <v>0</v>
      </c>
      <c r="R205" t="s">
        <v>17</v>
      </c>
      <c r="S205" t="str">
        <f t="shared" si="22"/>
        <v>food</v>
      </c>
      <c r="T205" t="str">
        <f t="shared" si="23"/>
        <v>food trucks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20"/>
        <v>40636.208333333336</v>
      </c>
      <c r="O206" s="1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488</v>
      </c>
      <c r="B207" t="s">
        <v>1023</v>
      </c>
      <c r="C207" s="3" t="s">
        <v>1024</v>
      </c>
      <c r="D207">
        <v>5300</v>
      </c>
      <c r="E207">
        <v>11663</v>
      </c>
      <c r="F207" s="10">
        <f t="shared" si="18"/>
        <v>220.0566037735849</v>
      </c>
      <c r="G207" t="s">
        <v>20</v>
      </c>
      <c r="H207">
        <v>115</v>
      </c>
      <c r="I207" s="5">
        <f t="shared" si="19"/>
        <v>101.41739130434783</v>
      </c>
      <c r="J207" t="s">
        <v>21</v>
      </c>
      <c r="K207" t="s">
        <v>22</v>
      </c>
      <c r="L207">
        <v>1454479200</v>
      </c>
      <c r="M207">
        <v>1455948000</v>
      </c>
      <c r="N207" s="15">
        <f t="shared" si="20"/>
        <v>42403.25</v>
      </c>
      <c r="O207" s="15">
        <f t="shared" si="21"/>
        <v>42420.25</v>
      </c>
      <c r="P207" t="b">
        <v>0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20"/>
        <v>40236.25</v>
      </c>
      <c r="O208" s="1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275</v>
      </c>
      <c r="B209" t="s">
        <v>602</v>
      </c>
      <c r="C209" s="3" t="s">
        <v>603</v>
      </c>
      <c r="D209">
        <v>3900</v>
      </c>
      <c r="E209">
        <v>9419</v>
      </c>
      <c r="F209" s="10">
        <f t="shared" si="18"/>
        <v>241.51282051282053</v>
      </c>
      <c r="G209" t="s">
        <v>20</v>
      </c>
      <c r="H209">
        <v>116</v>
      </c>
      <c r="I209" s="5">
        <f t="shared" si="19"/>
        <v>81.198275862068968</v>
      </c>
      <c r="J209" t="s">
        <v>21</v>
      </c>
      <c r="K209" t="s">
        <v>22</v>
      </c>
      <c r="L209">
        <v>1554526800</v>
      </c>
      <c r="M209">
        <v>1555218000</v>
      </c>
      <c r="N209" s="15">
        <f t="shared" si="20"/>
        <v>43561.208333333328</v>
      </c>
      <c r="O209" s="15">
        <f t="shared" si="21"/>
        <v>43569.208333333328</v>
      </c>
      <c r="P209" t="b">
        <v>0</v>
      </c>
      <c r="Q209" t="b">
        <v>0</v>
      </c>
      <c r="R209" t="s">
        <v>206</v>
      </c>
      <c r="S209" t="str">
        <f t="shared" si="22"/>
        <v>publishing</v>
      </c>
      <c r="T209" t="str">
        <f t="shared" si="23"/>
        <v>translations</v>
      </c>
    </row>
    <row r="210" spans="1:20" ht="31.2" x14ac:dyDescent="0.3">
      <c r="A210">
        <v>704</v>
      </c>
      <c r="B210" t="s">
        <v>1446</v>
      </c>
      <c r="C210" s="3" t="s">
        <v>1447</v>
      </c>
      <c r="D210">
        <v>8700</v>
      </c>
      <c r="E210">
        <v>10682</v>
      </c>
      <c r="F210" s="10">
        <f t="shared" si="18"/>
        <v>122.78160919540231</v>
      </c>
      <c r="G210" t="s">
        <v>20</v>
      </c>
      <c r="H210">
        <v>116</v>
      </c>
      <c r="I210" s="5">
        <f t="shared" si="19"/>
        <v>92.08620689655173</v>
      </c>
      <c r="J210" t="s">
        <v>21</v>
      </c>
      <c r="K210" t="s">
        <v>22</v>
      </c>
      <c r="L210">
        <v>1467608400</v>
      </c>
      <c r="M210">
        <v>1468904400</v>
      </c>
      <c r="N210" s="15">
        <f t="shared" si="20"/>
        <v>42555.208333333328</v>
      </c>
      <c r="O210" s="15">
        <f t="shared" si="21"/>
        <v>42570.208333333328</v>
      </c>
      <c r="P210" t="b">
        <v>0</v>
      </c>
      <c r="Q210" t="b">
        <v>0</v>
      </c>
      <c r="R210" t="s">
        <v>71</v>
      </c>
      <c r="S210" t="str">
        <f t="shared" si="22"/>
        <v>film &amp; video</v>
      </c>
      <c r="T210" t="str">
        <f t="shared" si="23"/>
        <v>animation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20"/>
        <v>42496.208333333328</v>
      </c>
      <c r="O211" s="1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20"/>
        <v>42797.25</v>
      </c>
      <c r="O212" s="1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20"/>
        <v>41513.208333333336</v>
      </c>
      <c r="O213" s="1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3">
      <c r="A214">
        <v>609</v>
      </c>
      <c r="B214" t="s">
        <v>1260</v>
      </c>
      <c r="C214" s="3" t="s">
        <v>1261</v>
      </c>
      <c r="D214">
        <v>10000</v>
      </c>
      <c r="E214">
        <v>12042</v>
      </c>
      <c r="F214" s="10">
        <f t="shared" si="18"/>
        <v>120.41999999999999</v>
      </c>
      <c r="G214" t="s">
        <v>20</v>
      </c>
      <c r="H214">
        <v>117</v>
      </c>
      <c r="I214" s="5">
        <f t="shared" si="19"/>
        <v>102.92307692307692</v>
      </c>
      <c r="J214" t="s">
        <v>21</v>
      </c>
      <c r="K214" t="s">
        <v>22</v>
      </c>
      <c r="L214">
        <v>1547618400</v>
      </c>
      <c r="M214">
        <v>1549087200</v>
      </c>
      <c r="N214" s="15">
        <f t="shared" si="20"/>
        <v>43481.25</v>
      </c>
      <c r="O214" s="15">
        <f t="shared" si="21"/>
        <v>43498.25</v>
      </c>
      <c r="P214" t="b">
        <v>0</v>
      </c>
      <c r="Q214" t="b">
        <v>0</v>
      </c>
      <c r="R214" t="s">
        <v>474</v>
      </c>
      <c r="S214" t="str">
        <f t="shared" si="22"/>
        <v>film &amp; video</v>
      </c>
      <c r="T214" t="str">
        <f t="shared" si="23"/>
        <v>science fiction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20"/>
        <v>40488.208333333336</v>
      </c>
      <c r="O215" s="1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20"/>
        <v>40409.208333333336</v>
      </c>
      <c r="O216" s="1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20"/>
        <v>43509.25</v>
      </c>
      <c r="O217" s="1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20"/>
        <v>40869.25</v>
      </c>
      <c r="O218" s="1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20"/>
        <v>43583.208333333328</v>
      </c>
      <c r="O219" s="1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20"/>
        <v>40858.25</v>
      </c>
      <c r="O220" s="1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20"/>
        <v>41137.208333333336</v>
      </c>
      <c r="O221" s="1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20"/>
        <v>40725.208333333336</v>
      </c>
      <c r="O222" s="1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20"/>
        <v>41081.208333333336</v>
      </c>
      <c r="O223" s="1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20"/>
        <v>41914.208333333336</v>
      </c>
      <c r="O224" s="1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20"/>
        <v>42445.208333333328</v>
      </c>
      <c r="O225" s="1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20"/>
        <v>41906.208333333336</v>
      </c>
      <c r="O226" s="1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20"/>
        <v>41762.208333333336</v>
      </c>
      <c r="O227" s="1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20"/>
        <v>40276.208333333336</v>
      </c>
      <c r="O228" s="1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398</v>
      </c>
      <c r="B229" t="s">
        <v>847</v>
      </c>
      <c r="C229" s="3" t="s">
        <v>848</v>
      </c>
      <c r="D229">
        <v>1700</v>
      </c>
      <c r="E229">
        <v>12202</v>
      </c>
      <c r="F229" s="10">
        <f t="shared" si="18"/>
        <v>717.76470588235293</v>
      </c>
      <c r="G229" t="s">
        <v>20</v>
      </c>
      <c r="H229">
        <v>123</v>
      </c>
      <c r="I229" s="5">
        <f t="shared" si="19"/>
        <v>99.203252032520325</v>
      </c>
      <c r="J229" t="s">
        <v>107</v>
      </c>
      <c r="K229" t="s">
        <v>108</v>
      </c>
      <c r="L229">
        <v>1525755600</v>
      </c>
      <c r="M229">
        <v>1525928400</v>
      </c>
      <c r="N229" s="15">
        <f t="shared" si="20"/>
        <v>43228.208333333328</v>
      </c>
      <c r="O229" s="15">
        <f t="shared" si="21"/>
        <v>43230.208333333328</v>
      </c>
      <c r="P229" t="b">
        <v>0</v>
      </c>
      <c r="Q229" t="b">
        <v>1</v>
      </c>
      <c r="R229" t="s">
        <v>71</v>
      </c>
      <c r="S229" t="str">
        <f t="shared" si="22"/>
        <v>film &amp; video</v>
      </c>
      <c r="T229" t="str">
        <f t="shared" si="23"/>
        <v>animation</v>
      </c>
    </row>
    <row r="230" spans="1:20" ht="31.2" x14ac:dyDescent="0.3">
      <c r="A230">
        <v>710</v>
      </c>
      <c r="B230" t="s">
        <v>1458</v>
      </c>
      <c r="C230" s="3" t="s">
        <v>1459</v>
      </c>
      <c r="D230">
        <v>4300</v>
      </c>
      <c r="E230">
        <v>6358</v>
      </c>
      <c r="F230" s="10">
        <f t="shared" si="18"/>
        <v>147.86046511627907</v>
      </c>
      <c r="G230" t="s">
        <v>20</v>
      </c>
      <c r="H230">
        <v>125</v>
      </c>
      <c r="I230" s="5">
        <f t="shared" si="19"/>
        <v>50.863999999999997</v>
      </c>
      <c r="J230" t="s">
        <v>21</v>
      </c>
      <c r="K230" t="s">
        <v>22</v>
      </c>
      <c r="L230">
        <v>1531544400</v>
      </c>
      <c r="M230">
        <v>1532149200</v>
      </c>
      <c r="N230" s="15">
        <f t="shared" si="20"/>
        <v>43295.208333333328</v>
      </c>
      <c r="O230" s="15">
        <f t="shared" si="21"/>
        <v>43302.208333333328</v>
      </c>
      <c r="P230" t="b">
        <v>0</v>
      </c>
      <c r="Q230" t="b">
        <v>1</v>
      </c>
      <c r="R230" t="s">
        <v>33</v>
      </c>
      <c r="S230" t="str">
        <f t="shared" si="22"/>
        <v>theater</v>
      </c>
      <c r="T230" t="str">
        <f t="shared" si="23"/>
        <v>plays</v>
      </c>
    </row>
    <row r="231" spans="1:20" x14ac:dyDescent="0.3">
      <c r="A231">
        <v>114</v>
      </c>
      <c r="B231" t="s">
        <v>278</v>
      </c>
      <c r="C231" s="3" t="s">
        <v>279</v>
      </c>
      <c r="D231">
        <v>1900</v>
      </c>
      <c r="E231">
        <v>13816</v>
      </c>
      <c r="F231" s="10">
        <f t="shared" si="18"/>
        <v>727.15789473684208</v>
      </c>
      <c r="G231" t="s">
        <v>20</v>
      </c>
      <c r="H231">
        <v>126</v>
      </c>
      <c r="I231" s="5">
        <f t="shared" si="19"/>
        <v>109.65079365079364</v>
      </c>
      <c r="J231" t="s">
        <v>21</v>
      </c>
      <c r="K231" t="s">
        <v>22</v>
      </c>
      <c r="L231">
        <v>1554786000</v>
      </c>
      <c r="M231">
        <v>1554872400</v>
      </c>
      <c r="N231" s="15">
        <f t="shared" si="20"/>
        <v>43564.208333333328</v>
      </c>
      <c r="O231" s="15">
        <f t="shared" si="21"/>
        <v>43565.208333333328</v>
      </c>
      <c r="P231" t="b">
        <v>0</v>
      </c>
      <c r="Q231" t="b">
        <v>1</v>
      </c>
      <c r="R231" t="s">
        <v>65</v>
      </c>
      <c r="S231" t="str">
        <f t="shared" si="22"/>
        <v>technology</v>
      </c>
      <c r="T231" t="str">
        <f t="shared" si="23"/>
        <v>wearables</v>
      </c>
    </row>
    <row r="232" spans="1:20" x14ac:dyDescent="0.3">
      <c r="A232">
        <v>194</v>
      </c>
      <c r="B232" t="s">
        <v>440</v>
      </c>
      <c r="C232" s="3" t="s">
        <v>441</v>
      </c>
      <c r="D232">
        <v>7100</v>
      </c>
      <c r="E232">
        <v>8716</v>
      </c>
      <c r="F232" s="10">
        <f t="shared" si="18"/>
        <v>122.7605633802817</v>
      </c>
      <c r="G232" t="s">
        <v>20</v>
      </c>
      <c r="H232">
        <v>126</v>
      </c>
      <c r="I232" s="5">
        <f t="shared" si="19"/>
        <v>69.174603174603178</v>
      </c>
      <c r="J232" t="s">
        <v>21</v>
      </c>
      <c r="K232" t="s">
        <v>22</v>
      </c>
      <c r="L232">
        <v>1442206800</v>
      </c>
      <c r="M232">
        <v>1443589200</v>
      </c>
      <c r="N232" s="15">
        <f t="shared" si="20"/>
        <v>42261.208333333328</v>
      </c>
      <c r="O232" s="15">
        <f t="shared" si="21"/>
        <v>42277.208333333328</v>
      </c>
      <c r="P232" t="b">
        <v>0</v>
      </c>
      <c r="Q232" t="b">
        <v>0</v>
      </c>
      <c r="R232" t="s">
        <v>148</v>
      </c>
      <c r="S232" t="str">
        <f t="shared" si="22"/>
        <v>music</v>
      </c>
      <c r="T232" t="str">
        <f t="shared" si="23"/>
        <v>metal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20"/>
        <v>41415.208333333336</v>
      </c>
      <c r="O233" s="1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2" x14ac:dyDescent="0.3">
      <c r="A234">
        <v>532</v>
      </c>
      <c r="B234" t="s">
        <v>1109</v>
      </c>
      <c r="C234" s="3" t="s">
        <v>1110</v>
      </c>
      <c r="D234">
        <v>1600</v>
      </c>
      <c r="E234">
        <v>8046</v>
      </c>
      <c r="F234" s="10">
        <f t="shared" si="18"/>
        <v>502.87499999999994</v>
      </c>
      <c r="G234" t="s">
        <v>20</v>
      </c>
      <c r="H234">
        <v>126</v>
      </c>
      <c r="I234" s="5">
        <f t="shared" si="19"/>
        <v>63.857142857142854</v>
      </c>
      <c r="J234" t="s">
        <v>15</v>
      </c>
      <c r="K234" t="s">
        <v>16</v>
      </c>
      <c r="L234">
        <v>1516860000</v>
      </c>
      <c r="M234">
        <v>1516946400</v>
      </c>
      <c r="N234" s="15">
        <f t="shared" si="20"/>
        <v>43125.25</v>
      </c>
      <c r="O234" s="15">
        <f t="shared" si="21"/>
        <v>43126.25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20"/>
        <v>40706.208333333336</v>
      </c>
      <c r="O235" s="1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558</v>
      </c>
      <c r="B236" t="s">
        <v>1160</v>
      </c>
      <c r="C236" s="3" t="s">
        <v>1161</v>
      </c>
      <c r="D236">
        <v>5800</v>
      </c>
      <c r="E236">
        <v>7966</v>
      </c>
      <c r="F236" s="10">
        <f t="shared" si="18"/>
        <v>137.34482758620689</v>
      </c>
      <c r="G236" t="s">
        <v>20</v>
      </c>
      <c r="H236">
        <v>126</v>
      </c>
      <c r="I236" s="5">
        <f t="shared" si="19"/>
        <v>63.222222222222221</v>
      </c>
      <c r="J236" t="s">
        <v>21</v>
      </c>
      <c r="K236" t="s">
        <v>22</v>
      </c>
      <c r="L236">
        <v>1456293600</v>
      </c>
      <c r="M236">
        <v>1460005200</v>
      </c>
      <c r="N236" s="15">
        <f t="shared" si="20"/>
        <v>42424.25</v>
      </c>
      <c r="O236" s="15">
        <f t="shared" si="21"/>
        <v>42467.208333333328</v>
      </c>
      <c r="P236" t="b">
        <v>0</v>
      </c>
      <c r="Q236" t="b">
        <v>0</v>
      </c>
      <c r="R236" t="s">
        <v>33</v>
      </c>
      <c r="S236" t="str">
        <f t="shared" si="22"/>
        <v>theater</v>
      </c>
      <c r="T236" t="str">
        <f t="shared" si="23"/>
        <v>plays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20"/>
        <v>42779.25</v>
      </c>
      <c r="O237" s="1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20"/>
        <v>43641.208333333328</v>
      </c>
      <c r="O238" s="1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20"/>
        <v>41754.208333333336</v>
      </c>
      <c r="O239" s="1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1.2" x14ac:dyDescent="0.3">
      <c r="A240">
        <v>80</v>
      </c>
      <c r="B240" t="s">
        <v>209</v>
      </c>
      <c r="C240" s="3" t="s">
        <v>210</v>
      </c>
      <c r="D240">
        <v>1100</v>
      </c>
      <c r="E240">
        <v>7012</v>
      </c>
      <c r="F240" s="10">
        <f t="shared" si="18"/>
        <v>637.4545454545455</v>
      </c>
      <c r="G240" t="s">
        <v>20</v>
      </c>
      <c r="H240">
        <v>127</v>
      </c>
      <c r="I240" s="5">
        <f t="shared" si="19"/>
        <v>55.212598425196852</v>
      </c>
      <c r="J240" t="s">
        <v>21</v>
      </c>
      <c r="K240" t="s">
        <v>22</v>
      </c>
      <c r="L240">
        <v>1503982800</v>
      </c>
      <c r="M240">
        <v>1506574800</v>
      </c>
      <c r="N240" s="15">
        <f t="shared" si="20"/>
        <v>42976.208333333328</v>
      </c>
      <c r="O240" s="15">
        <f t="shared" si="21"/>
        <v>43006.208333333328</v>
      </c>
      <c r="P240" t="b">
        <v>0</v>
      </c>
      <c r="Q240" t="b">
        <v>0</v>
      </c>
      <c r="R240" t="s">
        <v>89</v>
      </c>
      <c r="S240" t="str">
        <f t="shared" si="22"/>
        <v>games</v>
      </c>
      <c r="T240" t="str">
        <f t="shared" si="23"/>
        <v>video games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20"/>
        <v>42245.208333333328</v>
      </c>
      <c r="O241" s="1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.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20"/>
        <v>40396.208333333336</v>
      </c>
      <c r="O242" s="1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20"/>
        <v>41742.208333333336</v>
      </c>
      <c r="O243" s="1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31.2" x14ac:dyDescent="0.3">
      <c r="A244">
        <v>785</v>
      </c>
      <c r="B244" t="s">
        <v>1605</v>
      </c>
      <c r="C244" s="3" t="s">
        <v>1606</v>
      </c>
      <c r="D244">
        <v>6700</v>
      </c>
      <c r="E244">
        <v>12939</v>
      </c>
      <c r="F244" s="10">
        <f t="shared" si="18"/>
        <v>193.11940298507463</v>
      </c>
      <c r="G244" t="s">
        <v>20</v>
      </c>
      <c r="H244">
        <v>127</v>
      </c>
      <c r="I244" s="5">
        <f t="shared" si="19"/>
        <v>101.88188976377953</v>
      </c>
      <c r="J244" t="s">
        <v>26</v>
      </c>
      <c r="K244" t="s">
        <v>27</v>
      </c>
      <c r="L244">
        <v>1556341200</v>
      </c>
      <c r="M244">
        <v>1559278800</v>
      </c>
      <c r="N244" s="15">
        <f t="shared" si="20"/>
        <v>43582.208333333328</v>
      </c>
      <c r="O244" s="15">
        <f t="shared" si="21"/>
        <v>43616.208333333328</v>
      </c>
      <c r="P244" t="b">
        <v>0</v>
      </c>
      <c r="Q244" t="b">
        <v>1</v>
      </c>
      <c r="R244" t="s">
        <v>71</v>
      </c>
      <c r="S244" t="str">
        <f t="shared" si="22"/>
        <v>film &amp; video</v>
      </c>
      <c r="T244" t="str">
        <f t="shared" si="23"/>
        <v>animation</v>
      </c>
    </row>
    <row r="245" spans="1:20" x14ac:dyDescent="0.3">
      <c r="A245">
        <v>59</v>
      </c>
      <c r="B245" t="s">
        <v>166</v>
      </c>
      <c r="C245" s="3" t="s">
        <v>167</v>
      </c>
      <c r="D245">
        <v>1400</v>
      </c>
      <c r="E245">
        <v>3851</v>
      </c>
      <c r="F245" s="10">
        <f t="shared" si="18"/>
        <v>275.07142857142861</v>
      </c>
      <c r="G245" t="s">
        <v>20</v>
      </c>
      <c r="H245">
        <v>128</v>
      </c>
      <c r="I245" s="5">
        <f t="shared" si="19"/>
        <v>30.0859375</v>
      </c>
      <c r="J245" t="s">
        <v>21</v>
      </c>
      <c r="K245" t="s">
        <v>22</v>
      </c>
      <c r="L245">
        <v>1497243600</v>
      </c>
      <c r="M245">
        <v>1498539600</v>
      </c>
      <c r="N245" s="15">
        <f t="shared" si="20"/>
        <v>42898.208333333328</v>
      </c>
      <c r="O245" s="15">
        <f t="shared" si="21"/>
        <v>42913.208333333328</v>
      </c>
      <c r="P245" t="b">
        <v>0</v>
      </c>
      <c r="Q245" t="b">
        <v>1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20"/>
        <v>41834.208333333336</v>
      </c>
      <c r="O246" s="1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20"/>
        <v>41736.208333333336</v>
      </c>
      <c r="O247" s="1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20"/>
        <v>41491.208333333336</v>
      </c>
      <c r="O248" s="1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620</v>
      </c>
      <c r="B249" t="s">
        <v>1282</v>
      </c>
      <c r="C249" s="3" t="s">
        <v>1283</v>
      </c>
      <c r="D249">
        <v>4300</v>
      </c>
      <c r="E249">
        <v>11525</v>
      </c>
      <c r="F249" s="10">
        <f t="shared" si="18"/>
        <v>268.02325581395348</v>
      </c>
      <c r="G249" t="s">
        <v>20</v>
      </c>
      <c r="H249">
        <v>128</v>
      </c>
      <c r="I249" s="5">
        <f t="shared" si="19"/>
        <v>90.0390625</v>
      </c>
      <c r="J249" t="s">
        <v>26</v>
      </c>
      <c r="K249" t="s">
        <v>27</v>
      </c>
      <c r="L249">
        <v>1467954000</v>
      </c>
      <c r="M249">
        <v>1468299600</v>
      </c>
      <c r="N249" s="15">
        <f t="shared" si="20"/>
        <v>42559.208333333328</v>
      </c>
      <c r="O249" s="15">
        <f t="shared" si="21"/>
        <v>42563.208333333328</v>
      </c>
      <c r="P249" t="b">
        <v>0</v>
      </c>
      <c r="Q249" t="b">
        <v>0</v>
      </c>
      <c r="R249" t="s">
        <v>122</v>
      </c>
      <c r="S249" t="str">
        <f t="shared" si="22"/>
        <v>photography</v>
      </c>
      <c r="T249" t="str">
        <f t="shared" si="23"/>
        <v>photography books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20"/>
        <v>42004.25</v>
      </c>
      <c r="O250" s="1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30</v>
      </c>
      <c r="B251" t="s">
        <v>101</v>
      </c>
      <c r="C251" s="3" t="s">
        <v>102</v>
      </c>
      <c r="D251">
        <v>9000</v>
      </c>
      <c r="E251">
        <v>14455</v>
      </c>
      <c r="F251" s="10">
        <f t="shared" si="18"/>
        <v>160.61111111111111</v>
      </c>
      <c r="G251" t="s">
        <v>20</v>
      </c>
      <c r="H251">
        <v>129</v>
      </c>
      <c r="I251" s="5">
        <f t="shared" si="19"/>
        <v>112.05426356589147</v>
      </c>
      <c r="J251" t="s">
        <v>21</v>
      </c>
      <c r="K251" t="s">
        <v>22</v>
      </c>
      <c r="L251">
        <v>1558674000</v>
      </c>
      <c r="M251">
        <v>1559106000</v>
      </c>
      <c r="N251" s="15">
        <f t="shared" si="20"/>
        <v>43609.208333333328</v>
      </c>
      <c r="O251" s="15">
        <f t="shared" si="21"/>
        <v>43614.208333333328</v>
      </c>
      <c r="P251" t="b">
        <v>0</v>
      </c>
      <c r="Q251" t="b">
        <v>0</v>
      </c>
      <c r="R251" t="s">
        <v>71</v>
      </c>
      <c r="S251" t="str">
        <f t="shared" si="22"/>
        <v>film &amp; video</v>
      </c>
      <c r="T251" t="str">
        <f t="shared" si="23"/>
        <v>animation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20"/>
        <v>40203.25</v>
      </c>
      <c r="O252" s="1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20"/>
        <v>41252.25</v>
      </c>
      <c r="O253" s="1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20"/>
        <v>41572.208333333336</v>
      </c>
      <c r="O254" s="1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2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20"/>
        <v>40641.208333333336</v>
      </c>
      <c r="O255" s="1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642</v>
      </c>
      <c r="B256" t="s">
        <v>1326</v>
      </c>
      <c r="C256" s="3" t="s">
        <v>1327</v>
      </c>
      <c r="D256">
        <v>9200</v>
      </c>
      <c r="E256">
        <v>13382</v>
      </c>
      <c r="F256" s="10">
        <f t="shared" si="18"/>
        <v>145.45652173913044</v>
      </c>
      <c r="G256" t="s">
        <v>20</v>
      </c>
      <c r="H256">
        <v>129</v>
      </c>
      <c r="I256" s="5">
        <f t="shared" si="19"/>
        <v>103.73643410852713</v>
      </c>
      <c r="J256" t="s">
        <v>15</v>
      </c>
      <c r="K256" t="s">
        <v>16</v>
      </c>
      <c r="L256">
        <v>1545026400</v>
      </c>
      <c r="M256">
        <v>1545804000</v>
      </c>
      <c r="N256" s="15">
        <f t="shared" si="20"/>
        <v>43451.25</v>
      </c>
      <c r="O256" s="15">
        <f t="shared" si="21"/>
        <v>43460.25</v>
      </c>
      <c r="P256" t="b">
        <v>0</v>
      </c>
      <c r="Q256" t="b">
        <v>0</v>
      </c>
      <c r="R256" t="s">
        <v>65</v>
      </c>
      <c r="S256" t="str">
        <f t="shared" si="22"/>
        <v>technology</v>
      </c>
      <c r="T256" t="str">
        <f t="shared" si="23"/>
        <v>wearables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20"/>
        <v>40590.25</v>
      </c>
      <c r="O257" s="1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ref="F258:F321" si="24">E258/D258*100</f>
        <v>23.390243902439025</v>
      </c>
      <c r="G258" t="s">
        <v>14</v>
      </c>
      <c r="H258">
        <v>15</v>
      </c>
      <c r="I258" s="5">
        <f t="shared" ref="I258:I321" si="25">IF(H258&gt;0,E258/H258,0)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ref="N258:N321" si="26">L258/60/60/24+DATE(1970,1,1)</f>
        <v>42393.25</v>
      </c>
      <c r="O258" s="15">
        <f t="shared" ref="O258:O321" si="27">M258/60/60/24+DATE(1970,1,1)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LEFT(R258,SEARCH("/",R258,1)-1)</f>
        <v>music</v>
      </c>
      <c r="T258" t="str">
        <f t="shared" ref="T258:T321" si="29">RIGHT(R258, LEN(R258)-SEARCH("/",R258,1))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si="24"/>
        <v>146</v>
      </c>
      <c r="G259" t="s">
        <v>20</v>
      </c>
      <c r="H259">
        <v>92</v>
      </c>
      <c r="I259" s="5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si="26"/>
        <v>41338.25</v>
      </c>
      <c r="O259" s="15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31.2" x14ac:dyDescent="0.3">
      <c r="A260">
        <v>55</v>
      </c>
      <c r="B260" t="s">
        <v>157</v>
      </c>
      <c r="C260" s="3" t="s">
        <v>158</v>
      </c>
      <c r="D260">
        <v>6600</v>
      </c>
      <c r="E260">
        <v>11746</v>
      </c>
      <c r="F260" s="10">
        <f t="shared" si="24"/>
        <v>177.96969696969697</v>
      </c>
      <c r="G260" t="s">
        <v>20</v>
      </c>
      <c r="H260">
        <v>131</v>
      </c>
      <c r="I260" s="5">
        <f t="shared" si="25"/>
        <v>89.664122137404576</v>
      </c>
      <c r="J260" t="s">
        <v>21</v>
      </c>
      <c r="K260" t="s">
        <v>22</v>
      </c>
      <c r="L260">
        <v>1532926800</v>
      </c>
      <c r="M260">
        <v>1533358800</v>
      </c>
      <c r="N260" s="15">
        <f t="shared" si="26"/>
        <v>43311.208333333328</v>
      </c>
      <c r="O260" s="15">
        <f t="shared" si="27"/>
        <v>43316.208333333328</v>
      </c>
      <c r="P260" t="b">
        <v>0</v>
      </c>
      <c r="Q260" t="b">
        <v>0</v>
      </c>
      <c r="R260" t="s">
        <v>159</v>
      </c>
      <c r="S260" t="str">
        <f t="shared" si="28"/>
        <v>music</v>
      </c>
      <c r="T260" t="str">
        <f t="shared" si="29"/>
        <v>jazz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6"/>
        <v>41251.25</v>
      </c>
      <c r="O261" s="1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6"/>
        <v>41180.208333333336</v>
      </c>
      <c r="O262" s="1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6"/>
        <v>40415.208333333336</v>
      </c>
      <c r="O263" s="1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6"/>
        <v>40638.208333333336</v>
      </c>
      <c r="O264" s="1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6"/>
        <v>40187.25</v>
      </c>
      <c r="O265" s="1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6"/>
        <v>41317.25</v>
      </c>
      <c r="O266" s="1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113</v>
      </c>
      <c r="B267" t="s">
        <v>276</v>
      </c>
      <c r="C267" s="3" t="s">
        <v>277</v>
      </c>
      <c r="D267">
        <v>3300</v>
      </c>
      <c r="E267">
        <v>12437</v>
      </c>
      <c r="F267" s="10">
        <f t="shared" si="24"/>
        <v>376.87878787878788</v>
      </c>
      <c r="G267" t="s">
        <v>20</v>
      </c>
      <c r="H267">
        <v>131</v>
      </c>
      <c r="I267" s="5">
        <f t="shared" si="25"/>
        <v>94.938931297709928</v>
      </c>
      <c r="J267" t="s">
        <v>21</v>
      </c>
      <c r="K267" t="s">
        <v>22</v>
      </c>
      <c r="L267">
        <v>1505192400</v>
      </c>
      <c r="M267">
        <v>1505797200</v>
      </c>
      <c r="N267" s="15">
        <f t="shared" si="26"/>
        <v>42990.208333333328</v>
      </c>
      <c r="O267" s="15">
        <f t="shared" si="27"/>
        <v>42997.208333333328</v>
      </c>
      <c r="P267" t="b">
        <v>0</v>
      </c>
      <c r="Q267" t="b">
        <v>0</v>
      </c>
      <c r="R267" t="s">
        <v>17</v>
      </c>
      <c r="S267" t="str">
        <f t="shared" si="28"/>
        <v>food</v>
      </c>
      <c r="T267" t="str">
        <f t="shared" si="29"/>
        <v>food trucks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6"/>
        <v>41950.25</v>
      </c>
      <c r="O268" s="1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6"/>
        <v>41206.208333333336</v>
      </c>
      <c r="O269" s="1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6"/>
        <v>41186.208333333336</v>
      </c>
      <c r="O270" s="1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510</v>
      </c>
      <c r="B271" t="s">
        <v>1066</v>
      </c>
      <c r="C271" s="3" t="s">
        <v>1067</v>
      </c>
      <c r="D271">
        <v>7800</v>
      </c>
      <c r="E271">
        <v>9289</v>
      </c>
      <c r="F271" s="10">
        <f t="shared" si="24"/>
        <v>119.08974358974358</v>
      </c>
      <c r="G271" t="s">
        <v>20</v>
      </c>
      <c r="H271">
        <v>131</v>
      </c>
      <c r="I271" s="5">
        <f t="shared" si="25"/>
        <v>70.908396946564892</v>
      </c>
      <c r="J271" t="s">
        <v>26</v>
      </c>
      <c r="K271" t="s">
        <v>27</v>
      </c>
      <c r="L271">
        <v>1527742800</v>
      </c>
      <c r="M271">
        <v>1529816400</v>
      </c>
      <c r="N271" s="15">
        <f t="shared" si="26"/>
        <v>43251.208333333328</v>
      </c>
      <c r="O271" s="15">
        <f t="shared" si="27"/>
        <v>43275.208333333328</v>
      </c>
      <c r="P271" t="b">
        <v>0</v>
      </c>
      <c r="Q271" t="b">
        <v>0</v>
      </c>
      <c r="R271" t="s">
        <v>53</v>
      </c>
      <c r="S271" t="str">
        <f t="shared" si="28"/>
        <v>film &amp; video</v>
      </c>
      <c r="T271" t="str">
        <f t="shared" si="29"/>
        <v>drama</v>
      </c>
    </row>
    <row r="272" spans="1:20" ht="31.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6"/>
        <v>40514.25</v>
      </c>
      <c r="O272" s="1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6"/>
        <v>42345.25</v>
      </c>
      <c r="O273" s="1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1.2" x14ac:dyDescent="0.3">
      <c r="A274">
        <v>842</v>
      </c>
      <c r="B274" t="s">
        <v>1717</v>
      </c>
      <c r="C274" s="3" t="s">
        <v>1718</v>
      </c>
      <c r="D274">
        <v>1500</v>
      </c>
      <c r="E274">
        <v>8447</v>
      </c>
      <c r="F274" s="10">
        <f t="shared" si="24"/>
        <v>563.13333333333333</v>
      </c>
      <c r="G274" t="s">
        <v>20</v>
      </c>
      <c r="H274">
        <v>132</v>
      </c>
      <c r="I274" s="5">
        <f t="shared" si="25"/>
        <v>63.992424242424242</v>
      </c>
      <c r="J274" t="s">
        <v>107</v>
      </c>
      <c r="K274" t="s">
        <v>108</v>
      </c>
      <c r="L274">
        <v>1529038800</v>
      </c>
      <c r="M274">
        <v>1529298000</v>
      </c>
      <c r="N274" s="15">
        <f t="shared" si="26"/>
        <v>43266.208333333328</v>
      </c>
      <c r="O274" s="15">
        <f t="shared" si="27"/>
        <v>43269.208333333328</v>
      </c>
      <c r="P274" t="b">
        <v>0</v>
      </c>
      <c r="Q274" t="b">
        <v>0</v>
      </c>
      <c r="R274" t="s">
        <v>65</v>
      </c>
      <c r="S274" t="str">
        <f t="shared" si="28"/>
        <v>technology</v>
      </c>
      <c r="T274" t="str">
        <f t="shared" si="29"/>
        <v>wearables</v>
      </c>
    </row>
    <row r="275" spans="1:20" ht="31.2" x14ac:dyDescent="0.3">
      <c r="A275">
        <v>935</v>
      </c>
      <c r="B275" t="s">
        <v>1902</v>
      </c>
      <c r="C275" s="3" t="s">
        <v>1903</v>
      </c>
      <c r="D275">
        <v>6100</v>
      </c>
      <c r="E275">
        <v>10012</v>
      </c>
      <c r="F275" s="10">
        <f t="shared" si="24"/>
        <v>164.13114754098362</v>
      </c>
      <c r="G275" t="s">
        <v>20</v>
      </c>
      <c r="H275">
        <v>132</v>
      </c>
      <c r="I275" s="5">
        <f t="shared" si="25"/>
        <v>75.848484848484844</v>
      </c>
      <c r="J275" t="s">
        <v>21</v>
      </c>
      <c r="K275" t="s">
        <v>22</v>
      </c>
      <c r="L275">
        <v>1437714000</v>
      </c>
      <c r="M275">
        <v>1438318800</v>
      </c>
      <c r="N275" s="15">
        <f t="shared" si="26"/>
        <v>42209.208333333328</v>
      </c>
      <c r="O275" s="15">
        <f t="shared" si="27"/>
        <v>42216.208333333328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6"/>
        <v>43045.25</v>
      </c>
      <c r="O276" s="1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3">
      <c r="A277">
        <v>992</v>
      </c>
      <c r="B277" t="s">
        <v>2011</v>
      </c>
      <c r="C277" s="3" t="s">
        <v>2012</v>
      </c>
      <c r="D277">
        <v>3100</v>
      </c>
      <c r="E277">
        <v>13223</v>
      </c>
      <c r="F277" s="10">
        <f t="shared" si="24"/>
        <v>426.54838709677421</v>
      </c>
      <c r="G277" t="s">
        <v>20</v>
      </c>
      <c r="H277">
        <v>132</v>
      </c>
      <c r="I277" s="5">
        <f t="shared" si="25"/>
        <v>100.17424242424242</v>
      </c>
      <c r="J277" t="s">
        <v>21</v>
      </c>
      <c r="K277" t="s">
        <v>22</v>
      </c>
      <c r="L277">
        <v>1525669200</v>
      </c>
      <c r="M277">
        <v>1526878800</v>
      </c>
      <c r="N277" s="15">
        <f t="shared" si="26"/>
        <v>43227.208333333328</v>
      </c>
      <c r="O277" s="15">
        <f t="shared" si="27"/>
        <v>43241.208333333328</v>
      </c>
      <c r="P277" t="b">
        <v>0</v>
      </c>
      <c r="Q277" t="b">
        <v>1</v>
      </c>
      <c r="R277" t="s">
        <v>53</v>
      </c>
      <c r="S277" t="str">
        <f t="shared" si="28"/>
        <v>film &amp; video</v>
      </c>
      <c r="T277" t="str">
        <f t="shared" si="29"/>
        <v>drama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6"/>
        <v>41018.208333333336</v>
      </c>
      <c r="O278" s="1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6"/>
        <v>40378.208333333336</v>
      </c>
      <c r="O279" s="1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6"/>
        <v>41239.25</v>
      </c>
      <c r="O280" s="1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">
      <c r="A281">
        <v>282</v>
      </c>
      <c r="B281" t="s">
        <v>616</v>
      </c>
      <c r="C281" s="3" t="s">
        <v>617</v>
      </c>
      <c r="D281">
        <v>8400</v>
      </c>
      <c r="E281">
        <v>9076</v>
      </c>
      <c r="F281" s="10">
        <f t="shared" si="24"/>
        <v>108.04761904761904</v>
      </c>
      <c r="G281" t="s">
        <v>20</v>
      </c>
      <c r="H281">
        <v>133</v>
      </c>
      <c r="I281" s="5">
        <f t="shared" si="25"/>
        <v>68.240601503759393</v>
      </c>
      <c r="J281" t="s">
        <v>21</v>
      </c>
      <c r="K281" t="s">
        <v>22</v>
      </c>
      <c r="L281">
        <v>1480226400</v>
      </c>
      <c r="M281">
        <v>1480744800</v>
      </c>
      <c r="N281" s="15">
        <f t="shared" si="26"/>
        <v>42701.25</v>
      </c>
      <c r="O281" s="15">
        <f t="shared" si="27"/>
        <v>42707.25</v>
      </c>
      <c r="P281" t="b">
        <v>0</v>
      </c>
      <c r="Q281" t="b">
        <v>1</v>
      </c>
      <c r="R281" t="s">
        <v>269</v>
      </c>
      <c r="S281" t="str">
        <f t="shared" si="28"/>
        <v>film &amp; video</v>
      </c>
      <c r="T281" t="str">
        <f t="shared" si="29"/>
        <v>television</v>
      </c>
    </row>
    <row r="282" spans="1:20" x14ac:dyDescent="0.3">
      <c r="A282">
        <v>314</v>
      </c>
      <c r="B282" t="s">
        <v>680</v>
      </c>
      <c r="C282" s="3" t="s">
        <v>681</v>
      </c>
      <c r="D282">
        <v>1400</v>
      </c>
      <c r="E282">
        <v>4126</v>
      </c>
      <c r="F282" s="10">
        <f t="shared" si="24"/>
        <v>294.71428571428572</v>
      </c>
      <c r="G282" t="s">
        <v>20</v>
      </c>
      <c r="H282">
        <v>133</v>
      </c>
      <c r="I282" s="5">
        <f t="shared" si="25"/>
        <v>31.022556390977442</v>
      </c>
      <c r="J282" t="s">
        <v>21</v>
      </c>
      <c r="K282" t="s">
        <v>22</v>
      </c>
      <c r="L282">
        <v>1552366800</v>
      </c>
      <c r="M282">
        <v>1552798800</v>
      </c>
      <c r="N282" s="15">
        <f t="shared" si="26"/>
        <v>43536.208333333328</v>
      </c>
      <c r="O282" s="15">
        <f t="shared" si="27"/>
        <v>43541.208333333328</v>
      </c>
      <c r="P282" t="b">
        <v>0</v>
      </c>
      <c r="Q282" t="b">
        <v>1</v>
      </c>
      <c r="R282" t="s">
        <v>42</v>
      </c>
      <c r="S282" t="str">
        <f t="shared" si="28"/>
        <v>film &amp; video</v>
      </c>
      <c r="T282" t="str">
        <f t="shared" si="29"/>
        <v>documentary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6"/>
        <v>40979.25</v>
      </c>
      <c r="O283" s="1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686</v>
      </c>
      <c r="B284" t="s">
        <v>1411</v>
      </c>
      <c r="C284" s="3" t="s">
        <v>1412</v>
      </c>
      <c r="D284">
        <v>7500</v>
      </c>
      <c r="E284">
        <v>14381</v>
      </c>
      <c r="F284" s="10">
        <f t="shared" si="24"/>
        <v>191.74666666666667</v>
      </c>
      <c r="G284" t="s">
        <v>20</v>
      </c>
      <c r="H284">
        <v>134</v>
      </c>
      <c r="I284" s="5">
        <f t="shared" si="25"/>
        <v>107.32089552238806</v>
      </c>
      <c r="J284" t="s">
        <v>21</v>
      </c>
      <c r="K284" t="s">
        <v>22</v>
      </c>
      <c r="L284">
        <v>1522126800</v>
      </c>
      <c r="M284">
        <v>1523077200</v>
      </c>
      <c r="N284" s="15">
        <f t="shared" si="26"/>
        <v>43186.208333333328</v>
      </c>
      <c r="O284" s="15">
        <f t="shared" si="27"/>
        <v>43197.208333333328</v>
      </c>
      <c r="P284" t="b">
        <v>0</v>
      </c>
      <c r="Q284" t="b">
        <v>0</v>
      </c>
      <c r="R284" t="s">
        <v>65</v>
      </c>
      <c r="S284" t="str">
        <f t="shared" si="28"/>
        <v>technology</v>
      </c>
      <c r="T284" t="str">
        <f t="shared" si="29"/>
        <v>wearables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6"/>
        <v>42520.208333333328</v>
      </c>
      <c r="O285" s="1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6"/>
        <v>41030.208333333336</v>
      </c>
      <c r="O286" s="1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144</v>
      </c>
      <c r="B287" t="s">
        <v>340</v>
      </c>
      <c r="C287" s="3" t="s">
        <v>341</v>
      </c>
      <c r="D287">
        <v>9000</v>
      </c>
      <c r="E287">
        <v>11619</v>
      </c>
      <c r="F287" s="10">
        <f t="shared" si="24"/>
        <v>129.1</v>
      </c>
      <c r="G287" t="s">
        <v>20</v>
      </c>
      <c r="H287">
        <v>135</v>
      </c>
      <c r="I287" s="5">
        <f t="shared" si="25"/>
        <v>86.066666666666663</v>
      </c>
      <c r="J287" t="s">
        <v>21</v>
      </c>
      <c r="K287" t="s">
        <v>22</v>
      </c>
      <c r="L287">
        <v>1560747600</v>
      </c>
      <c r="M287">
        <v>1561438800</v>
      </c>
      <c r="N287" s="15">
        <f t="shared" si="26"/>
        <v>43633.208333333328</v>
      </c>
      <c r="O287" s="15">
        <f t="shared" si="27"/>
        <v>43641.208333333328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6"/>
        <v>42697.25</v>
      </c>
      <c r="O288" s="1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975</v>
      </c>
      <c r="B289" t="s">
        <v>1979</v>
      </c>
      <c r="C289" s="3" t="s">
        <v>1980</v>
      </c>
      <c r="D289">
        <v>5400</v>
      </c>
      <c r="E289">
        <v>8366</v>
      </c>
      <c r="F289" s="10">
        <f t="shared" si="24"/>
        <v>154.92592592592592</v>
      </c>
      <c r="G289" t="s">
        <v>20</v>
      </c>
      <c r="H289">
        <v>135</v>
      </c>
      <c r="I289" s="5">
        <f t="shared" si="25"/>
        <v>61.970370370370368</v>
      </c>
      <c r="J289" t="s">
        <v>21</v>
      </c>
      <c r="K289" t="s">
        <v>22</v>
      </c>
      <c r="L289">
        <v>1448776800</v>
      </c>
      <c r="M289">
        <v>1452146400</v>
      </c>
      <c r="N289" s="15">
        <f t="shared" si="26"/>
        <v>42337.25</v>
      </c>
      <c r="O289" s="15">
        <f t="shared" si="27"/>
        <v>42376.25</v>
      </c>
      <c r="P289" t="b">
        <v>0</v>
      </c>
      <c r="Q289" t="b">
        <v>1</v>
      </c>
      <c r="R289" t="s">
        <v>33</v>
      </c>
      <c r="S289" t="str">
        <f t="shared" si="28"/>
        <v>theater</v>
      </c>
      <c r="T289" t="str">
        <f t="shared" si="29"/>
        <v>plays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6"/>
        <v>40982.208333333336</v>
      </c>
      <c r="O290" s="1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708</v>
      </c>
      <c r="B291" t="s">
        <v>1454</v>
      </c>
      <c r="C291" s="3" t="s">
        <v>1455</v>
      </c>
      <c r="D291">
        <v>1700</v>
      </c>
      <c r="E291">
        <v>12020</v>
      </c>
      <c r="F291" s="10">
        <f t="shared" si="24"/>
        <v>707.05882352941171</v>
      </c>
      <c r="G291" t="s">
        <v>20</v>
      </c>
      <c r="H291">
        <v>137</v>
      </c>
      <c r="I291" s="5">
        <f t="shared" si="25"/>
        <v>87.737226277372258</v>
      </c>
      <c r="J291" t="s">
        <v>98</v>
      </c>
      <c r="K291" t="s">
        <v>99</v>
      </c>
      <c r="L291">
        <v>1495429200</v>
      </c>
      <c r="M291">
        <v>1496293200</v>
      </c>
      <c r="N291" s="15">
        <f t="shared" si="26"/>
        <v>42877.208333333328</v>
      </c>
      <c r="O291" s="15">
        <f t="shared" si="27"/>
        <v>42887.208333333328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6"/>
        <v>41404.208333333336</v>
      </c>
      <c r="O292" s="1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6"/>
        <v>40831.208333333336</v>
      </c>
      <c r="O293" s="1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6"/>
        <v>40984.208333333336</v>
      </c>
      <c r="O294" s="1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6"/>
        <v>40456.208333333336</v>
      </c>
      <c r="O295" s="1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1.2" x14ac:dyDescent="0.3">
      <c r="A296">
        <v>467</v>
      </c>
      <c r="B296" t="s">
        <v>982</v>
      </c>
      <c r="C296" s="3" t="s">
        <v>983</v>
      </c>
      <c r="D296">
        <v>1400</v>
      </c>
      <c r="E296">
        <v>8053</v>
      </c>
      <c r="F296" s="10">
        <f t="shared" si="24"/>
        <v>575.21428571428578</v>
      </c>
      <c r="G296" t="s">
        <v>20</v>
      </c>
      <c r="H296">
        <v>139</v>
      </c>
      <c r="I296" s="5">
        <f t="shared" si="25"/>
        <v>57.935251798561154</v>
      </c>
      <c r="J296" t="s">
        <v>15</v>
      </c>
      <c r="K296" t="s">
        <v>16</v>
      </c>
      <c r="L296">
        <v>1448258400</v>
      </c>
      <c r="M296">
        <v>1448863200</v>
      </c>
      <c r="N296" s="15">
        <f t="shared" si="26"/>
        <v>42331.25</v>
      </c>
      <c r="O296" s="15">
        <f t="shared" si="27"/>
        <v>42338.25</v>
      </c>
      <c r="P296" t="b">
        <v>0</v>
      </c>
      <c r="Q296" t="b">
        <v>1</v>
      </c>
      <c r="R296" t="s">
        <v>28</v>
      </c>
      <c r="S296" t="str">
        <f t="shared" si="28"/>
        <v>technology</v>
      </c>
      <c r="T296" t="str">
        <f t="shared" si="29"/>
        <v>web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6"/>
        <v>41562.208333333336</v>
      </c>
      <c r="O297" s="1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6"/>
        <v>43493.25</v>
      </c>
      <c r="O298" s="1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6"/>
        <v>41653.25</v>
      </c>
      <c r="O299" s="1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744</v>
      </c>
      <c r="B300" t="s">
        <v>1524</v>
      </c>
      <c r="C300" s="3" t="s">
        <v>1525</v>
      </c>
      <c r="D300">
        <v>2000</v>
      </c>
      <c r="E300">
        <v>14240</v>
      </c>
      <c r="F300" s="10">
        <f t="shared" si="24"/>
        <v>712</v>
      </c>
      <c r="G300" t="s">
        <v>20</v>
      </c>
      <c r="H300">
        <v>140</v>
      </c>
      <c r="I300" s="5">
        <f t="shared" si="25"/>
        <v>101.71428571428571</v>
      </c>
      <c r="J300" t="s">
        <v>21</v>
      </c>
      <c r="K300" t="s">
        <v>22</v>
      </c>
      <c r="L300">
        <v>1533877200</v>
      </c>
      <c r="M300">
        <v>1534050000</v>
      </c>
      <c r="N300" s="15">
        <f t="shared" si="26"/>
        <v>43322.208333333328</v>
      </c>
      <c r="O300" s="15">
        <f t="shared" si="27"/>
        <v>43324.208333333328</v>
      </c>
      <c r="P300" t="b">
        <v>0</v>
      </c>
      <c r="Q300" t="b">
        <v>1</v>
      </c>
      <c r="R300" t="s">
        <v>33</v>
      </c>
      <c r="S300" t="str">
        <f t="shared" si="28"/>
        <v>theater</v>
      </c>
      <c r="T300" t="str">
        <f t="shared" si="29"/>
        <v>plays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6"/>
        <v>42432.25</v>
      </c>
      <c r="O301" s="1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6"/>
        <v>42977.208333333328</v>
      </c>
      <c r="O302" s="1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3">
      <c r="A303">
        <v>23</v>
      </c>
      <c r="B303" t="s">
        <v>83</v>
      </c>
      <c r="C303" s="3" t="s">
        <v>84</v>
      </c>
      <c r="D303">
        <v>4500</v>
      </c>
      <c r="E303">
        <v>14942</v>
      </c>
      <c r="F303" s="10">
        <f t="shared" si="24"/>
        <v>332.04444444444448</v>
      </c>
      <c r="G303" t="s">
        <v>20</v>
      </c>
      <c r="H303">
        <v>142</v>
      </c>
      <c r="I303" s="5">
        <f t="shared" si="25"/>
        <v>105.22535211267606</v>
      </c>
      <c r="J303" t="s">
        <v>40</v>
      </c>
      <c r="K303" t="s">
        <v>41</v>
      </c>
      <c r="L303">
        <v>1550124000</v>
      </c>
      <c r="M303">
        <v>1554699600</v>
      </c>
      <c r="N303" s="15">
        <f t="shared" si="26"/>
        <v>43510.25</v>
      </c>
      <c r="O303" s="15">
        <f t="shared" si="27"/>
        <v>43563.208333333328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2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6"/>
        <v>43345.208333333328</v>
      </c>
      <c r="O304" s="1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6"/>
        <v>42376.25</v>
      </c>
      <c r="O305" s="1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6"/>
        <v>42589.208333333328</v>
      </c>
      <c r="O306" s="1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1.2" x14ac:dyDescent="0.3">
      <c r="A307">
        <v>802</v>
      </c>
      <c r="B307" t="s">
        <v>1639</v>
      </c>
      <c r="C307" s="3" t="s">
        <v>1640</v>
      </c>
      <c r="D307">
        <v>6200</v>
      </c>
      <c r="E307">
        <v>12216</v>
      </c>
      <c r="F307" s="10">
        <f t="shared" si="24"/>
        <v>197.03225806451613</v>
      </c>
      <c r="G307" t="s">
        <v>20</v>
      </c>
      <c r="H307">
        <v>142</v>
      </c>
      <c r="I307" s="5">
        <f t="shared" si="25"/>
        <v>86.028169014084511</v>
      </c>
      <c r="J307" t="s">
        <v>21</v>
      </c>
      <c r="K307" t="s">
        <v>22</v>
      </c>
      <c r="L307">
        <v>1562216400</v>
      </c>
      <c r="M307">
        <v>1562389200</v>
      </c>
      <c r="N307" s="15">
        <f t="shared" si="26"/>
        <v>43650.208333333328</v>
      </c>
      <c r="O307" s="15">
        <f t="shared" si="27"/>
        <v>43652.208333333328</v>
      </c>
      <c r="P307" t="b">
        <v>0</v>
      </c>
      <c r="Q307" t="b">
        <v>0</v>
      </c>
      <c r="R307" t="s">
        <v>122</v>
      </c>
      <c r="S307" t="str">
        <f t="shared" si="28"/>
        <v>photography</v>
      </c>
      <c r="T307" t="str">
        <f t="shared" si="29"/>
        <v>photography books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6"/>
        <v>42930.208333333328</v>
      </c>
      <c r="O308" s="1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6"/>
        <v>41066.208333333336</v>
      </c>
      <c r="O309" s="1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6"/>
        <v>40651.208333333336</v>
      </c>
      <c r="O310" s="1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6"/>
        <v>40807.208333333336</v>
      </c>
      <c r="O311" s="1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6"/>
        <v>40277.208333333336</v>
      </c>
      <c r="O312" s="1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6"/>
        <v>40590.25</v>
      </c>
      <c r="O313" s="1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6"/>
        <v>41572.208333333336</v>
      </c>
      <c r="O314" s="1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6"/>
        <v>40966.25</v>
      </c>
      <c r="O315" s="1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442</v>
      </c>
      <c r="B316" t="s">
        <v>933</v>
      </c>
      <c r="C316" s="3" t="s">
        <v>934</v>
      </c>
      <c r="D316">
        <v>5400</v>
      </c>
      <c r="E316">
        <v>10731</v>
      </c>
      <c r="F316" s="10">
        <f t="shared" si="24"/>
        <v>198.72222222222223</v>
      </c>
      <c r="G316" t="s">
        <v>20</v>
      </c>
      <c r="H316">
        <v>143</v>
      </c>
      <c r="I316" s="5">
        <f t="shared" si="25"/>
        <v>75.04195804195804</v>
      </c>
      <c r="J316" t="s">
        <v>107</v>
      </c>
      <c r="K316" t="s">
        <v>108</v>
      </c>
      <c r="L316">
        <v>1504328400</v>
      </c>
      <c r="M316">
        <v>1505710800</v>
      </c>
      <c r="N316" s="15">
        <f t="shared" si="26"/>
        <v>42980.208333333328</v>
      </c>
      <c r="O316" s="15">
        <f t="shared" si="27"/>
        <v>42996.208333333328</v>
      </c>
      <c r="P316" t="b">
        <v>0</v>
      </c>
      <c r="Q316" t="b">
        <v>0</v>
      </c>
      <c r="R316" t="s">
        <v>33</v>
      </c>
      <c r="S316" t="str">
        <f t="shared" si="28"/>
        <v>theater</v>
      </c>
      <c r="T316" t="str">
        <f t="shared" si="29"/>
        <v>plays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6"/>
        <v>41783.208333333336</v>
      </c>
      <c r="O317" s="1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6"/>
        <v>43788.25</v>
      </c>
      <c r="O318" s="1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6"/>
        <v>42869.208333333328</v>
      </c>
      <c r="O319" s="1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6"/>
        <v>41684.25</v>
      </c>
      <c r="O320" s="1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6"/>
        <v>40402.208333333336</v>
      </c>
      <c r="O321" s="1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ref="F322:F385" si="30">E322/D322*100</f>
        <v>9.5876777251184837</v>
      </c>
      <c r="G322" t="s">
        <v>14</v>
      </c>
      <c r="H322">
        <v>80</v>
      </c>
      <c r="I322" s="5">
        <f t="shared" ref="I322:I385" si="31">IF(H322&gt;0,E322/H322,0)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ref="N322:N385" si="32">L322/60/60/24+DATE(1970,1,1)</f>
        <v>40673.208333333336</v>
      </c>
      <c r="O322" s="15">
        <f t="shared" ref="O322:O385" si="33">M322/60/60/24+DATE(1970,1,1)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LEFT(R322,SEARCH("/",R322,1)-1)</f>
        <v>publishing</v>
      </c>
      <c r="T322" t="str">
        <f t="shared" ref="T322:T385" si="35">RIGHT(R322, LEN(R322)-SEARCH("/",R322,1))</f>
        <v>fiction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si="30"/>
        <v>94.144366197183089</v>
      </c>
      <c r="G323" t="s">
        <v>14</v>
      </c>
      <c r="H323">
        <v>2468</v>
      </c>
      <c r="I323" s="5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si="32"/>
        <v>40634.208333333336</v>
      </c>
      <c r="O323" s="15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2"/>
        <v>40507.25</v>
      </c>
      <c r="O324" s="1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2"/>
        <v>41725.208333333336</v>
      </c>
      <c r="O325" s="1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1.2" x14ac:dyDescent="0.3">
      <c r="A326">
        <v>490</v>
      </c>
      <c r="B326" t="s">
        <v>1027</v>
      </c>
      <c r="C326" s="3" t="s">
        <v>1028</v>
      </c>
      <c r="D326">
        <v>2400</v>
      </c>
      <c r="E326">
        <v>4596</v>
      </c>
      <c r="F326" s="10">
        <f t="shared" si="30"/>
        <v>191.5</v>
      </c>
      <c r="G326" t="s">
        <v>20</v>
      </c>
      <c r="H326">
        <v>144</v>
      </c>
      <c r="I326" s="5">
        <f t="shared" si="31"/>
        <v>31.916666666666668</v>
      </c>
      <c r="J326" t="s">
        <v>21</v>
      </c>
      <c r="K326" t="s">
        <v>22</v>
      </c>
      <c r="L326">
        <v>1573970400</v>
      </c>
      <c r="M326">
        <v>1574575200</v>
      </c>
      <c r="N326" s="15">
        <f t="shared" si="32"/>
        <v>43786.25</v>
      </c>
      <c r="O326" s="15">
        <f t="shared" si="33"/>
        <v>43793.25</v>
      </c>
      <c r="P326" t="b">
        <v>0</v>
      </c>
      <c r="Q326" t="b">
        <v>0</v>
      </c>
      <c r="R326" t="s">
        <v>1029</v>
      </c>
      <c r="S326" t="str">
        <f t="shared" si="34"/>
        <v>journalism</v>
      </c>
      <c r="T326" t="str">
        <f t="shared" si="35"/>
        <v>audio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2"/>
        <v>43267.208333333328</v>
      </c>
      <c r="O327" s="1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2"/>
        <v>42364.25</v>
      </c>
      <c r="O328" s="1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2"/>
        <v>43705.208333333328</v>
      </c>
      <c r="O329" s="1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3">
      <c r="A330">
        <v>574</v>
      </c>
      <c r="B330" t="s">
        <v>1192</v>
      </c>
      <c r="C330" s="3" t="s">
        <v>1193</v>
      </c>
      <c r="D330">
        <v>2700</v>
      </c>
      <c r="E330">
        <v>9967</v>
      </c>
      <c r="F330" s="10">
        <f t="shared" si="30"/>
        <v>369.14814814814815</v>
      </c>
      <c r="G330" t="s">
        <v>20</v>
      </c>
      <c r="H330">
        <v>144</v>
      </c>
      <c r="I330" s="5">
        <f t="shared" si="31"/>
        <v>69.215277777777771</v>
      </c>
      <c r="J330" t="s">
        <v>21</v>
      </c>
      <c r="K330" t="s">
        <v>22</v>
      </c>
      <c r="L330">
        <v>1575698400</v>
      </c>
      <c r="M330">
        <v>1576562400</v>
      </c>
      <c r="N330" s="15">
        <f t="shared" si="32"/>
        <v>43806.25</v>
      </c>
      <c r="O330" s="15">
        <f t="shared" si="33"/>
        <v>43816.25</v>
      </c>
      <c r="P330" t="b">
        <v>0</v>
      </c>
      <c r="Q330" t="b">
        <v>1</v>
      </c>
      <c r="R330" t="s">
        <v>17</v>
      </c>
      <c r="S330" t="str">
        <f t="shared" si="34"/>
        <v>food</v>
      </c>
      <c r="T330" t="str">
        <f t="shared" si="35"/>
        <v>food trucks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2"/>
        <v>42716.25</v>
      </c>
      <c r="O331" s="1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3">
      <c r="A332">
        <v>723</v>
      </c>
      <c r="B332" t="s">
        <v>1484</v>
      </c>
      <c r="C332" s="3" t="s">
        <v>1485</v>
      </c>
      <c r="D332">
        <v>4900</v>
      </c>
      <c r="E332">
        <v>13250</v>
      </c>
      <c r="F332" s="10">
        <f t="shared" si="30"/>
        <v>270.40816326530609</v>
      </c>
      <c r="G332" t="s">
        <v>20</v>
      </c>
      <c r="H332">
        <v>144</v>
      </c>
      <c r="I332" s="5">
        <f t="shared" si="31"/>
        <v>92.013888888888886</v>
      </c>
      <c r="J332" t="s">
        <v>26</v>
      </c>
      <c r="K332" t="s">
        <v>27</v>
      </c>
      <c r="L332">
        <v>1456898400</v>
      </c>
      <c r="M332">
        <v>1458709200</v>
      </c>
      <c r="N332" s="15">
        <f t="shared" si="32"/>
        <v>42431.25</v>
      </c>
      <c r="O332" s="15">
        <f t="shared" si="33"/>
        <v>42452.208333333328</v>
      </c>
      <c r="P332" t="b">
        <v>0</v>
      </c>
      <c r="Q332" t="b">
        <v>0</v>
      </c>
      <c r="R332" t="s">
        <v>33</v>
      </c>
      <c r="S332" t="str">
        <f t="shared" si="34"/>
        <v>theater</v>
      </c>
      <c r="T332" t="str">
        <f t="shared" si="35"/>
        <v>plays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2"/>
        <v>40896.25</v>
      </c>
      <c r="O333" s="1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2"/>
        <v>41361.208333333336</v>
      </c>
      <c r="O334" s="1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106</v>
      </c>
      <c r="B335" t="s">
        <v>261</v>
      </c>
      <c r="C335" s="3" t="s">
        <v>262</v>
      </c>
      <c r="D335">
        <v>3900</v>
      </c>
      <c r="E335">
        <v>14006</v>
      </c>
      <c r="F335" s="10">
        <f t="shared" si="30"/>
        <v>359.12820512820514</v>
      </c>
      <c r="G335" t="s">
        <v>20</v>
      </c>
      <c r="H335">
        <v>147</v>
      </c>
      <c r="I335" s="5">
        <f t="shared" si="31"/>
        <v>95.278911564625844</v>
      </c>
      <c r="J335" t="s">
        <v>21</v>
      </c>
      <c r="K335" t="s">
        <v>22</v>
      </c>
      <c r="L335">
        <v>1567918800</v>
      </c>
      <c r="M335">
        <v>1568350800</v>
      </c>
      <c r="N335" s="15">
        <f t="shared" si="32"/>
        <v>43716.208333333328</v>
      </c>
      <c r="O335" s="15">
        <f t="shared" si="33"/>
        <v>43721.208333333328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2" x14ac:dyDescent="0.3">
      <c r="A336">
        <v>526</v>
      </c>
      <c r="B336" t="s">
        <v>1097</v>
      </c>
      <c r="C336" s="3" t="s">
        <v>1098</v>
      </c>
      <c r="D336">
        <v>8300</v>
      </c>
      <c r="E336">
        <v>12944</v>
      </c>
      <c r="F336" s="10">
        <f t="shared" si="30"/>
        <v>155.95180722891567</v>
      </c>
      <c r="G336" t="s">
        <v>20</v>
      </c>
      <c r="H336">
        <v>147</v>
      </c>
      <c r="I336" s="5">
        <f t="shared" si="31"/>
        <v>88.054421768707485</v>
      </c>
      <c r="J336" t="s">
        <v>21</v>
      </c>
      <c r="K336" t="s">
        <v>22</v>
      </c>
      <c r="L336">
        <v>1451109600</v>
      </c>
      <c r="M336">
        <v>1454306400</v>
      </c>
      <c r="N336" s="15">
        <f t="shared" si="32"/>
        <v>42364.25</v>
      </c>
      <c r="O336" s="15">
        <f t="shared" si="33"/>
        <v>42401.25</v>
      </c>
      <c r="P336" t="b">
        <v>0</v>
      </c>
      <c r="Q336" t="b">
        <v>1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x14ac:dyDescent="0.3">
      <c r="A337">
        <v>683</v>
      </c>
      <c r="B337" t="s">
        <v>1405</v>
      </c>
      <c r="C337" s="3" t="s">
        <v>1406</v>
      </c>
      <c r="D337">
        <v>2300</v>
      </c>
      <c r="E337">
        <v>8244</v>
      </c>
      <c r="F337" s="10">
        <f t="shared" si="30"/>
        <v>358.43478260869563</v>
      </c>
      <c r="G337" t="s">
        <v>20</v>
      </c>
      <c r="H337">
        <v>147</v>
      </c>
      <c r="I337" s="5">
        <f t="shared" si="31"/>
        <v>56.081632653061227</v>
      </c>
      <c r="J337" t="s">
        <v>21</v>
      </c>
      <c r="K337" t="s">
        <v>22</v>
      </c>
      <c r="L337">
        <v>1537074000</v>
      </c>
      <c r="M337">
        <v>1537246800</v>
      </c>
      <c r="N337" s="15">
        <f t="shared" si="32"/>
        <v>43359.208333333328</v>
      </c>
      <c r="O337" s="15">
        <f t="shared" si="33"/>
        <v>43361.208333333328</v>
      </c>
      <c r="P337" t="b">
        <v>0</v>
      </c>
      <c r="Q337" t="b">
        <v>0</v>
      </c>
      <c r="R337" t="s">
        <v>33</v>
      </c>
      <c r="S337" t="str">
        <f t="shared" si="34"/>
        <v>theater</v>
      </c>
      <c r="T337" t="str">
        <f t="shared" si="35"/>
        <v>plays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2"/>
        <v>40527.25</v>
      </c>
      <c r="O338" s="1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1.2" x14ac:dyDescent="0.3">
      <c r="A339">
        <v>756</v>
      </c>
      <c r="B339" t="s">
        <v>1548</v>
      </c>
      <c r="C339" s="3" t="s">
        <v>1549</v>
      </c>
      <c r="D339">
        <v>1300</v>
      </c>
      <c r="E339">
        <v>10037</v>
      </c>
      <c r="F339" s="10">
        <f t="shared" si="30"/>
        <v>772.07692307692309</v>
      </c>
      <c r="G339" t="s">
        <v>20</v>
      </c>
      <c r="H339">
        <v>148</v>
      </c>
      <c r="I339" s="5">
        <f t="shared" si="31"/>
        <v>67.817567567567565</v>
      </c>
      <c r="J339" t="s">
        <v>21</v>
      </c>
      <c r="K339" t="s">
        <v>22</v>
      </c>
      <c r="L339">
        <v>1421733600</v>
      </c>
      <c r="M339">
        <v>1422252000</v>
      </c>
      <c r="N339" s="15">
        <f t="shared" si="32"/>
        <v>42024.25</v>
      </c>
      <c r="O339" s="15">
        <f t="shared" si="33"/>
        <v>42030.25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2"/>
        <v>40821.208333333336</v>
      </c>
      <c r="O340" s="1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2"/>
        <v>42949.208333333328</v>
      </c>
      <c r="O341" s="1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2"/>
        <v>40889.25</v>
      </c>
      <c r="O342" s="1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2"/>
        <v>42244.208333333328</v>
      </c>
      <c r="O343" s="1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2"/>
        <v>41475.208333333336</v>
      </c>
      <c r="O344" s="1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2"/>
        <v>41597.25</v>
      </c>
      <c r="O345" s="1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2"/>
        <v>43122.25</v>
      </c>
      <c r="O346" s="1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2"/>
        <v>42194.208333333328</v>
      </c>
      <c r="O347" s="1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2"/>
        <v>42971.208333333328</v>
      </c>
      <c r="O348" s="1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234</v>
      </c>
      <c r="B349" t="s">
        <v>520</v>
      </c>
      <c r="C349" s="3" t="s">
        <v>521</v>
      </c>
      <c r="D349">
        <v>7500</v>
      </c>
      <c r="E349">
        <v>8181</v>
      </c>
      <c r="F349" s="10">
        <f t="shared" si="30"/>
        <v>109.08</v>
      </c>
      <c r="G349" t="s">
        <v>20</v>
      </c>
      <c r="H349">
        <v>149</v>
      </c>
      <c r="I349" s="5">
        <f t="shared" si="31"/>
        <v>54.906040268456373</v>
      </c>
      <c r="J349" t="s">
        <v>107</v>
      </c>
      <c r="K349" t="s">
        <v>108</v>
      </c>
      <c r="L349">
        <v>1503378000</v>
      </c>
      <c r="M349">
        <v>1503982800</v>
      </c>
      <c r="N349" s="15">
        <f t="shared" si="32"/>
        <v>42969.208333333328</v>
      </c>
      <c r="O349" s="15">
        <f t="shared" si="33"/>
        <v>42976.208333333328</v>
      </c>
      <c r="P349" t="b">
        <v>0</v>
      </c>
      <c r="Q349" t="b">
        <v>1</v>
      </c>
      <c r="R349" t="s">
        <v>89</v>
      </c>
      <c r="S349" t="str">
        <f t="shared" si="34"/>
        <v>games</v>
      </c>
      <c r="T349" t="str">
        <f t="shared" si="35"/>
        <v>video games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2"/>
        <v>42782.25</v>
      </c>
      <c r="O350" s="1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2"/>
        <v>42930.208333333328</v>
      </c>
      <c r="O351" s="1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2"/>
        <v>42144.208333333328</v>
      </c>
      <c r="O352" s="1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864</v>
      </c>
      <c r="B353" t="s">
        <v>1760</v>
      </c>
      <c r="C353" s="3" t="s">
        <v>1761</v>
      </c>
      <c r="D353">
        <v>4200</v>
      </c>
      <c r="E353">
        <v>14577</v>
      </c>
      <c r="F353" s="10">
        <f t="shared" si="30"/>
        <v>347.07142857142856</v>
      </c>
      <c r="G353" t="s">
        <v>20</v>
      </c>
      <c r="H353">
        <v>150</v>
      </c>
      <c r="I353" s="5">
        <f t="shared" si="31"/>
        <v>97.18</v>
      </c>
      <c r="J353" t="s">
        <v>21</v>
      </c>
      <c r="K353" t="s">
        <v>22</v>
      </c>
      <c r="L353">
        <v>1471582800</v>
      </c>
      <c r="M353">
        <v>1472014800</v>
      </c>
      <c r="N353" s="15">
        <f t="shared" si="32"/>
        <v>42601.208333333328</v>
      </c>
      <c r="O353" s="15">
        <f t="shared" si="33"/>
        <v>42606.208333333328</v>
      </c>
      <c r="P353" t="b">
        <v>0</v>
      </c>
      <c r="Q353" t="b">
        <v>0</v>
      </c>
      <c r="R353" t="s">
        <v>100</v>
      </c>
      <c r="S353" t="str">
        <f t="shared" si="34"/>
        <v>film &amp; video</v>
      </c>
      <c r="T353" t="str">
        <f t="shared" si="35"/>
        <v>shorts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2"/>
        <v>42315.25</v>
      </c>
      <c r="O354" s="1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408</v>
      </c>
      <c r="B355" t="s">
        <v>867</v>
      </c>
      <c r="C355" s="3" t="s">
        <v>868</v>
      </c>
      <c r="D355">
        <v>9200</v>
      </c>
      <c r="E355">
        <v>12129</v>
      </c>
      <c r="F355" s="10">
        <f t="shared" si="30"/>
        <v>131.83695652173913</v>
      </c>
      <c r="G355" t="s">
        <v>20</v>
      </c>
      <c r="H355">
        <v>154</v>
      </c>
      <c r="I355" s="5">
        <f t="shared" si="31"/>
        <v>78.759740259740255</v>
      </c>
      <c r="J355" t="s">
        <v>15</v>
      </c>
      <c r="K355" t="s">
        <v>16</v>
      </c>
      <c r="L355">
        <v>1466398800</v>
      </c>
      <c r="M355">
        <v>1468126800</v>
      </c>
      <c r="N355" s="15">
        <f t="shared" si="32"/>
        <v>42541.208333333328</v>
      </c>
      <c r="O355" s="15">
        <f t="shared" si="33"/>
        <v>42561.208333333328</v>
      </c>
      <c r="P355" t="b">
        <v>0</v>
      </c>
      <c r="Q355" t="b">
        <v>0</v>
      </c>
      <c r="R355" t="s">
        <v>42</v>
      </c>
      <c r="S355" t="str">
        <f t="shared" si="34"/>
        <v>film &amp; video</v>
      </c>
      <c r="T355" t="str">
        <f t="shared" si="35"/>
        <v>documentary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2"/>
        <v>41520.208333333336</v>
      </c>
      <c r="O356" s="1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2"/>
        <v>42757.25</v>
      </c>
      <c r="O357" s="1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2"/>
        <v>40922.25</v>
      </c>
      <c r="O358" s="1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381</v>
      </c>
      <c r="B359" t="s">
        <v>814</v>
      </c>
      <c r="C359" s="3" t="s">
        <v>815</v>
      </c>
      <c r="D359">
        <v>5300</v>
      </c>
      <c r="E359">
        <v>9749</v>
      </c>
      <c r="F359" s="10">
        <f t="shared" si="30"/>
        <v>183.9433962264151</v>
      </c>
      <c r="G359" t="s">
        <v>20</v>
      </c>
      <c r="H359">
        <v>155</v>
      </c>
      <c r="I359" s="5">
        <f t="shared" si="31"/>
        <v>62.896774193548389</v>
      </c>
      <c r="J359" t="s">
        <v>21</v>
      </c>
      <c r="K359" t="s">
        <v>22</v>
      </c>
      <c r="L359">
        <v>1433739600</v>
      </c>
      <c r="M359">
        <v>1437714000</v>
      </c>
      <c r="N359" s="15">
        <f t="shared" si="32"/>
        <v>42163.208333333328</v>
      </c>
      <c r="O359" s="15">
        <f t="shared" si="33"/>
        <v>42209.208333333328</v>
      </c>
      <c r="P359" t="b">
        <v>0</v>
      </c>
      <c r="Q359" t="b">
        <v>0</v>
      </c>
      <c r="R359" t="s">
        <v>33</v>
      </c>
      <c r="S359" t="str">
        <f t="shared" si="34"/>
        <v>theater</v>
      </c>
      <c r="T359" t="str">
        <f t="shared" si="35"/>
        <v>plays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2"/>
        <v>43322.208333333328</v>
      </c>
      <c r="O360" s="1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2"/>
        <v>40782.208333333336</v>
      </c>
      <c r="O361" s="1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2"/>
        <v>40544.25</v>
      </c>
      <c r="O362" s="1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841</v>
      </c>
      <c r="B363" t="s">
        <v>1715</v>
      </c>
      <c r="C363" s="3" t="s">
        <v>1716</v>
      </c>
      <c r="D363">
        <v>9100</v>
      </c>
      <c r="E363">
        <v>12991</v>
      </c>
      <c r="F363" s="10">
        <f t="shared" si="30"/>
        <v>142.75824175824175</v>
      </c>
      <c r="G363" t="s">
        <v>20</v>
      </c>
      <c r="H363">
        <v>155</v>
      </c>
      <c r="I363" s="5">
        <f t="shared" si="31"/>
        <v>83.812903225806451</v>
      </c>
      <c r="J363" t="s">
        <v>21</v>
      </c>
      <c r="K363" t="s">
        <v>22</v>
      </c>
      <c r="L363">
        <v>1455861600</v>
      </c>
      <c r="M363">
        <v>1457244000</v>
      </c>
      <c r="N363" s="15">
        <f t="shared" si="32"/>
        <v>42419.25</v>
      </c>
      <c r="O363" s="15">
        <f t="shared" si="33"/>
        <v>42435.25</v>
      </c>
      <c r="P363" t="b">
        <v>0</v>
      </c>
      <c r="Q363" t="b">
        <v>0</v>
      </c>
      <c r="R363" t="s">
        <v>28</v>
      </c>
      <c r="S363" t="str">
        <f t="shared" si="34"/>
        <v>technology</v>
      </c>
      <c r="T363" t="str">
        <f t="shared" si="35"/>
        <v>web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2"/>
        <v>40570.25</v>
      </c>
      <c r="O364" s="1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2"/>
        <v>40904.25</v>
      </c>
      <c r="O365" s="1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1.2" x14ac:dyDescent="0.3">
      <c r="A366">
        <v>964</v>
      </c>
      <c r="B366" t="s">
        <v>1958</v>
      </c>
      <c r="C366" s="3" t="s">
        <v>1959</v>
      </c>
      <c r="D366">
        <v>3700</v>
      </c>
      <c r="E366">
        <v>13164</v>
      </c>
      <c r="F366" s="10">
        <f t="shared" si="30"/>
        <v>355.7837837837838</v>
      </c>
      <c r="G366" t="s">
        <v>20</v>
      </c>
      <c r="H366">
        <v>155</v>
      </c>
      <c r="I366" s="5">
        <f t="shared" si="31"/>
        <v>84.92903225806451</v>
      </c>
      <c r="J366" t="s">
        <v>21</v>
      </c>
      <c r="K366" t="s">
        <v>22</v>
      </c>
      <c r="L366">
        <v>1431320400</v>
      </c>
      <c r="M366">
        <v>1431752400</v>
      </c>
      <c r="N366" s="15">
        <f t="shared" si="32"/>
        <v>42135.208333333328</v>
      </c>
      <c r="O366" s="15">
        <f t="shared" si="33"/>
        <v>42140.208333333328</v>
      </c>
      <c r="P366" t="b">
        <v>0</v>
      </c>
      <c r="Q366" t="b">
        <v>0</v>
      </c>
      <c r="R366" t="s">
        <v>33</v>
      </c>
      <c r="S366" t="str">
        <f t="shared" si="34"/>
        <v>theater</v>
      </c>
      <c r="T366" t="str">
        <f t="shared" si="35"/>
        <v>plays</v>
      </c>
    </row>
    <row r="367" spans="1:20" x14ac:dyDescent="0.3">
      <c r="A367">
        <v>547</v>
      </c>
      <c r="B367" t="s">
        <v>1139</v>
      </c>
      <c r="C367" s="3" t="s">
        <v>1140</v>
      </c>
      <c r="D367">
        <v>1300</v>
      </c>
      <c r="E367">
        <v>12597</v>
      </c>
      <c r="F367" s="10">
        <f t="shared" si="30"/>
        <v>969</v>
      </c>
      <c r="G367" t="s">
        <v>20</v>
      </c>
      <c r="H367">
        <v>156</v>
      </c>
      <c r="I367" s="5">
        <f t="shared" si="31"/>
        <v>80.75</v>
      </c>
      <c r="J367" t="s">
        <v>21</v>
      </c>
      <c r="K367" t="s">
        <v>22</v>
      </c>
      <c r="L367">
        <v>1422165600</v>
      </c>
      <c r="M367">
        <v>1423202400</v>
      </c>
      <c r="N367" s="15">
        <f t="shared" si="32"/>
        <v>42029.25</v>
      </c>
      <c r="O367" s="15">
        <f t="shared" si="33"/>
        <v>42041.25</v>
      </c>
      <c r="P367" t="b">
        <v>0</v>
      </c>
      <c r="Q367" t="b">
        <v>0</v>
      </c>
      <c r="R367" t="s">
        <v>53</v>
      </c>
      <c r="S367" t="str">
        <f t="shared" si="34"/>
        <v>film &amp; video</v>
      </c>
      <c r="T367" t="str">
        <f t="shared" si="35"/>
        <v>drama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2"/>
        <v>40546.25</v>
      </c>
      <c r="O368" s="1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.2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2"/>
        <v>41930.208333333336</v>
      </c>
      <c r="O369" s="1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2"/>
        <v>40464.208333333336</v>
      </c>
      <c r="O370" s="1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2"/>
        <v>41308.25</v>
      </c>
      <c r="O371" s="1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.2" x14ac:dyDescent="0.3">
      <c r="A372">
        <v>162</v>
      </c>
      <c r="B372" t="s">
        <v>376</v>
      </c>
      <c r="C372" s="3" t="s">
        <v>377</v>
      </c>
      <c r="D372">
        <v>6100</v>
      </c>
      <c r="E372">
        <v>9134</v>
      </c>
      <c r="F372" s="10">
        <f t="shared" si="30"/>
        <v>149.73770491803279</v>
      </c>
      <c r="G372" t="s">
        <v>20</v>
      </c>
      <c r="H372">
        <v>157</v>
      </c>
      <c r="I372" s="5">
        <f t="shared" si="31"/>
        <v>58.178343949044589</v>
      </c>
      <c r="J372" t="s">
        <v>98</v>
      </c>
      <c r="K372" t="s">
        <v>99</v>
      </c>
      <c r="L372">
        <v>1544248800</v>
      </c>
      <c r="M372">
        <v>1546840800</v>
      </c>
      <c r="N372" s="15">
        <f t="shared" si="32"/>
        <v>43442.25</v>
      </c>
      <c r="O372" s="15">
        <f t="shared" si="33"/>
        <v>43472.25</v>
      </c>
      <c r="P372" t="b">
        <v>0</v>
      </c>
      <c r="Q372" t="b">
        <v>0</v>
      </c>
      <c r="R372" t="s">
        <v>23</v>
      </c>
      <c r="S372" t="str">
        <f t="shared" si="34"/>
        <v>music</v>
      </c>
      <c r="T372" t="str">
        <f t="shared" si="35"/>
        <v>rock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2"/>
        <v>42043.25</v>
      </c>
      <c r="O373" s="1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825</v>
      </c>
      <c r="B374" t="s">
        <v>1683</v>
      </c>
      <c r="C374" s="3" t="s">
        <v>1684</v>
      </c>
      <c r="D374">
        <v>3600</v>
      </c>
      <c r="E374">
        <v>13950</v>
      </c>
      <c r="F374" s="10">
        <f t="shared" si="30"/>
        <v>387.5</v>
      </c>
      <c r="G374" t="s">
        <v>20</v>
      </c>
      <c r="H374">
        <v>157</v>
      </c>
      <c r="I374" s="5">
        <f t="shared" si="31"/>
        <v>88.853503184713375</v>
      </c>
      <c r="J374" t="s">
        <v>40</v>
      </c>
      <c r="K374" t="s">
        <v>41</v>
      </c>
      <c r="L374">
        <v>1500958800</v>
      </c>
      <c r="M374">
        <v>1501995600</v>
      </c>
      <c r="N374" s="15">
        <f t="shared" si="32"/>
        <v>42941.208333333328</v>
      </c>
      <c r="O374" s="15">
        <f t="shared" si="33"/>
        <v>42953.208333333328</v>
      </c>
      <c r="P374" t="b">
        <v>0</v>
      </c>
      <c r="Q374" t="b">
        <v>0</v>
      </c>
      <c r="R374" t="s">
        <v>100</v>
      </c>
      <c r="S374" t="str">
        <f t="shared" si="34"/>
        <v>film &amp; video</v>
      </c>
      <c r="T374" t="str">
        <f t="shared" si="35"/>
        <v>shorts</v>
      </c>
    </row>
    <row r="375" spans="1:20" x14ac:dyDescent="0.3">
      <c r="A375">
        <v>469</v>
      </c>
      <c r="B375" t="s">
        <v>986</v>
      </c>
      <c r="C375" s="3" t="s">
        <v>987</v>
      </c>
      <c r="D375">
        <v>5600</v>
      </c>
      <c r="E375">
        <v>10328</v>
      </c>
      <c r="F375" s="10">
        <f t="shared" si="30"/>
        <v>184.42857142857144</v>
      </c>
      <c r="G375" t="s">
        <v>20</v>
      </c>
      <c r="H375">
        <v>159</v>
      </c>
      <c r="I375" s="5">
        <f t="shared" si="31"/>
        <v>64.95597484276729</v>
      </c>
      <c r="J375" t="s">
        <v>21</v>
      </c>
      <c r="K375" t="s">
        <v>22</v>
      </c>
      <c r="L375">
        <v>1431925200</v>
      </c>
      <c r="M375">
        <v>1432098000</v>
      </c>
      <c r="N375" s="15">
        <f t="shared" si="32"/>
        <v>42142.208333333328</v>
      </c>
      <c r="O375" s="15">
        <f t="shared" si="33"/>
        <v>42144.208333333328</v>
      </c>
      <c r="P375" t="b">
        <v>0</v>
      </c>
      <c r="Q375" t="b">
        <v>0</v>
      </c>
      <c r="R375" t="s">
        <v>53</v>
      </c>
      <c r="S375" t="str">
        <f t="shared" si="34"/>
        <v>film &amp; video</v>
      </c>
      <c r="T375" t="str">
        <f t="shared" si="35"/>
        <v>drama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2"/>
        <v>43476.25</v>
      </c>
      <c r="O376" s="1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2"/>
        <v>42293.208333333328</v>
      </c>
      <c r="O377" s="1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2"/>
        <v>41826.208333333336</v>
      </c>
      <c r="O378" s="1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2"/>
        <v>43760.208333333328</v>
      </c>
      <c r="O379" s="1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2"/>
        <v>43241.208333333328</v>
      </c>
      <c r="O380" s="1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2"/>
        <v>40843.208333333336</v>
      </c>
      <c r="O381" s="1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2"/>
        <v>41448.208333333336</v>
      </c>
      <c r="O382" s="1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901</v>
      </c>
      <c r="B383" t="s">
        <v>1834</v>
      </c>
      <c r="C383" s="3" t="s">
        <v>1835</v>
      </c>
      <c r="D383">
        <v>5600</v>
      </c>
      <c r="E383">
        <v>8746</v>
      </c>
      <c r="F383" s="10">
        <f t="shared" si="30"/>
        <v>156.17857142857144</v>
      </c>
      <c r="G383" t="s">
        <v>20</v>
      </c>
      <c r="H383">
        <v>159</v>
      </c>
      <c r="I383" s="5">
        <f t="shared" si="31"/>
        <v>55.0062893081761</v>
      </c>
      <c r="J383" t="s">
        <v>21</v>
      </c>
      <c r="K383" t="s">
        <v>22</v>
      </c>
      <c r="L383">
        <v>1531803600</v>
      </c>
      <c r="M383">
        <v>1534654800</v>
      </c>
      <c r="N383" s="15">
        <f t="shared" si="32"/>
        <v>43298.208333333328</v>
      </c>
      <c r="O383" s="15">
        <f t="shared" si="33"/>
        <v>43331.208333333328</v>
      </c>
      <c r="P383" t="b">
        <v>0</v>
      </c>
      <c r="Q383" t="b">
        <v>1</v>
      </c>
      <c r="R383" t="s">
        <v>23</v>
      </c>
      <c r="S383" t="str">
        <f t="shared" si="34"/>
        <v>music</v>
      </c>
      <c r="T383" t="str">
        <f t="shared" si="35"/>
        <v>rock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2"/>
        <v>43024.208333333328</v>
      </c>
      <c r="O384" s="1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606</v>
      </c>
      <c r="B385" t="s">
        <v>1254</v>
      </c>
      <c r="C385" s="3" t="s">
        <v>1255</v>
      </c>
      <c r="D385">
        <v>3400</v>
      </c>
      <c r="E385">
        <v>6405</v>
      </c>
      <c r="F385" s="10">
        <f t="shared" si="30"/>
        <v>188.38235294117646</v>
      </c>
      <c r="G385" t="s">
        <v>20</v>
      </c>
      <c r="H385">
        <v>160</v>
      </c>
      <c r="I385" s="5">
        <f t="shared" si="31"/>
        <v>40.03125</v>
      </c>
      <c r="J385" t="s">
        <v>40</v>
      </c>
      <c r="K385" t="s">
        <v>41</v>
      </c>
      <c r="L385">
        <v>1457330400</v>
      </c>
      <c r="M385">
        <v>1458277200</v>
      </c>
      <c r="N385" s="15">
        <f t="shared" si="32"/>
        <v>42436.25</v>
      </c>
      <c r="O385" s="15">
        <f t="shared" si="33"/>
        <v>42447.208333333328</v>
      </c>
      <c r="P385" t="b">
        <v>0</v>
      </c>
      <c r="Q385" t="b">
        <v>0</v>
      </c>
      <c r="R385" t="s">
        <v>23</v>
      </c>
      <c r="S385" t="str">
        <f t="shared" si="34"/>
        <v>music</v>
      </c>
      <c r="T385" t="str">
        <f t="shared" si="35"/>
        <v>rock</v>
      </c>
    </row>
    <row r="386" spans="1:20" ht="31.2" x14ac:dyDescent="0.3">
      <c r="A386">
        <v>56</v>
      </c>
      <c r="B386" t="s">
        <v>160</v>
      </c>
      <c r="C386" s="3" t="s">
        <v>161</v>
      </c>
      <c r="D386">
        <v>8000</v>
      </c>
      <c r="E386">
        <v>11493</v>
      </c>
      <c r="F386" s="10">
        <f t="shared" ref="F386:F449" si="36">E386/D386*100</f>
        <v>143.66249999999999</v>
      </c>
      <c r="G386" t="s">
        <v>20</v>
      </c>
      <c r="H386">
        <v>164</v>
      </c>
      <c r="I386" s="5">
        <f t="shared" ref="I386:I449" si="37">IF(H386&gt;0,E386/H386,0)</f>
        <v>70.079268292682926</v>
      </c>
      <c r="J386" t="s">
        <v>21</v>
      </c>
      <c r="K386" t="s">
        <v>22</v>
      </c>
      <c r="L386">
        <v>1420869600</v>
      </c>
      <c r="M386">
        <v>1421474400</v>
      </c>
      <c r="N386" s="15">
        <f t="shared" ref="N386:N449" si="38">L386/60/60/24+DATE(1970,1,1)</f>
        <v>42014.25</v>
      </c>
      <c r="O386" s="15">
        <f t="shared" ref="O386:O449" si="39">M386/60/60/24+DATE(1970,1,1)</f>
        <v>42021.25</v>
      </c>
      <c r="P386" t="b">
        <v>0</v>
      </c>
      <c r="Q386" t="b">
        <v>0</v>
      </c>
      <c r="R386" t="s">
        <v>65</v>
      </c>
      <c r="S386" t="str">
        <f t="shared" ref="S386:S449" si="40">LEFT(R386,SEARCH("/",R386,1)-1)</f>
        <v>technology</v>
      </c>
      <c r="T386" t="str">
        <f t="shared" ref="T386:T449" si="41">RIGHT(R386, LEN(R386)-SEARCH("/",R386,1))</f>
        <v>wearables</v>
      </c>
    </row>
    <row r="387" spans="1:20" x14ac:dyDescent="0.3">
      <c r="A387">
        <v>101</v>
      </c>
      <c r="B387" t="s">
        <v>251</v>
      </c>
      <c r="C387" s="3" t="s">
        <v>252</v>
      </c>
      <c r="D387">
        <v>900</v>
      </c>
      <c r="E387">
        <v>9193</v>
      </c>
      <c r="F387" s="10">
        <f t="shared" si="36"/>
        <v>1021.4444444444445</v>
      </c>
      <c r="G387" t="s">
        <v>20</v>
      </c>
      <c r="H387">
        <v>164</v>
      </c>
      <c r="I387" s="5">
        <f t="shared" si="37"/>
        <v>56.054878048780488</v>
      </c>
      <c r="J387" t="s">
        <v>21</v>
      </c>
      <c r="K387" t="s">
        <v>22</v>
      </c>
      <c r="L387">
        <v>1424498400</v>
      </c>
      <c r="M387">
        <v>1425103200</v>
      </c>
      <c r="N387" s="15">
        <f t="shared" si="38"/>
        <v>42056.25</v>
      </c>
      <c r="O387" s="15">
        <f t="shared" si="39"/>
        <v>42063.25</v>
      </c>
      <c r="P387" t="b">
        <v>0</v>
      </c>
      <c r="Q387" t="b">
        <v>1</v>
      </c>
      <c r="R387" t="s">
        <v>50</v>
      </c>
      <c r="S387" t="str">
        <f t="shared" si="40"/>
        <v>music</v>
      </c>
      <c r="T387" t="str">
        <f t="shared" si="41"/>
        <v>electric music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8"/>
        <v>40355.208333333336</v>
      </c>
      <c r="O388" s="1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8"/>
        <v>41072.208333333336</v>
      </c>
      <c r="O389" s="1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8"/>
        <v>40912.25</v>
      </c>
      <c r="O390" s="1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8"/>
        <v>40479.208333333336</v>
      </c>
      <c r="O391" s="1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8"/>
        <v>41530.208333333336</v>
      </c>
      <c r="O392" s="1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8"/>
        <v>41653.25</v>
      </c>
      <c r="O393" s="1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8"/>
        <v>40549.25</v>
      </c>
      <c r="O394" s="1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160</v>
      </c>
      <c r="B395" t="s">
        <v>372</v>
      </c>
      <c r="C395" s="3" t="s">
        <v>373</v>
      </c>
      <c r="D395">
        <v>8000</v>
      </c>
      <c r="E395">
        <v>12985</v>
      </c>
      <c r="F395" s="10">
        <f t="shared" si="36"/>
        <v>162.3125</v>
      </c>
      <c r="G395" t="s">
        <v>20</v>
      </c>
      <c r="H395">
        <v>164</v>
      </c>
      <c r="I395" s="5">
        <f t="shared" si="37"/>
        <v>79.176829268292678</v>
      </c>
      <c r="J395" t="s">
        <v>21</v>
      </c>
      <c r="K395" t="s">
        <v>22</v>
      </c>
      <c r="L395">
        <v>1556341200</v>
      </c>
      <c r="M395">
        <v>1557723600</v>
      </c>
      <c r="N395" s="15">
        <f t="shared" si="38"/>
        <v>43582.208333333328</v>
      </c>
      <c r="O395" s="15">
        <f t="shared" si="39"/>
        <v>43598.208333333328</v>
      </c>
      <c r="P395" t="b">
        <v>0</v>
      </c>
      <c r="Q395" t="b">
        <v>0</v>
      </c>
      <c r="R395" t="s">
        <v>65</v>
      </c>
      <c r="S395" t="str">
        <f t="shared" si="40"/>
        <v>technology</v>
      </c>
      <c r="T395" t="str">
        <f t="shared" si="41"/>
        <v>wearables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8"/>
        <v>41484.208333333336</v>
      </c>
      <c r="O396" s="1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8"/>
        <v>40885.25</v>
      </c>
      <c r="O397" s="1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1.2" x14ac:dyDescent="0.3">
      <c r="A398">
        <v>780</v>
      </c>
      <c r="B398" t="s">
        <v>1595</v>
      </c>
      <c r="C398" s="3" t="s">
        <v>1596</v>
      </c>
      <c r="D398">
        <v>5100</v>
      </c>
      <c r="E398">
        <v>5421</v>
      </c>
      <c r="F398" s="10">
        <f t="shared" si="36"/>
        <v>106.29411764705883</v>
      </c>
      <c r="G398" t="s">
        <v>20</v>
      </c>
      <c r="H398">
        <v>164</v>
      </c>
      <c r="I398" s="5">
        <f t="shared" si="37"/>
        <v>33.054878048780488</v>
      </c>
      <c r="J398" t="s">
        <v>21</v>
      </c>
      <c r="K398" t="s">
        <v>22</v>
      </c>
      <c r="L398">
        <v>1469163600</v>
      </c>
      <c r="M398">
        <v>1470805200</v>
      </c>
      <c r="N398" s="15">
        <f t="shared" si="38"/>
        <v>42573.208333333328</v>
      </c>
      <c r="O398" s="15">
        <f t="shared" si="39"/>
        <v>42592.208333333328</v>
      </c>
      <c r="P398" t="b">
        <v>0</v>
      </c>
      <c r="Q398" t="b">
        <v>1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8"/>
        <v>41417.208333333336</v>
      </c>
      <c r="O399" s="1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34</v>
      </c>
      <c r="B400" t="s">
        <v>111</v>
      </c>
      <c r="C400" s="3" t="s">
        <v>112</v>
      </c>
      <c r="D400">
        <v>9300</v>
      </c>
      <c r="E400">
        <v>14025</v>
      </c>
      <c r="F400" s="10">
        <f t="shared" si="36"/>
        <v>150.80645161290323</v>
      </c>
      <c r="G400" t="s">
        <v>20</v>
      </c>
      <c r="H400">
        <v>165</v>
      </c>
      <c r="I400" s="5">
        <f t="shared" si="37"/>
        <v>85</v>
      </c>
      <c r="J400" t="s">
        <v>21</v>
      </c>
      <c r="K400" t="s">
        <v>22</v>
      </c>
      <c r="L400">
        <v>1490245200</v>
      </c>
      <c r="M400">
        <v>1490677200</v>
      </c>
      <c r="N400" s="15">
        <f t="shared" si="38"/>
        <v>42817.208333333328</v>
      </c>
      <c r="O400" s="15">
        <f t="shared" si="39"/>
        <v>42822.208333333328</v>
      </c>
      <c r="P400" t="b">
        <v>0</v>
      </c>
      <c r="Q400" t="b">
        <v>0</v>
      </c>
      <c r="R400" t="s">
        <v>42</v>
      </c>
      <c r="S400" t="str">
        <f t="shared" si="40"/>
        <v>film &amp; video</v>
      </c>
      <c r="T400" t="str">
        <f t="shared" si="41"/>
        <v>documentary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8"/>
        <v>40576.25</v>
      </c>
      <c r="O401" s="1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8"/>
        <v>41502.208333333336</v>
      </c>
      <c r="O402" s="1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761</v>
      </c>
      <c r="B403" t="s">
        <v>1558</v>
      </c>
      <c r="C403" s="3" t="s">
        <v>1559</v>
      </c>
      <c r="D403">
        <v>2200</v>
      </c>
      <c r="E403">
        <v>14420</v>
      </c>
      <c r="F403" s="10">
        <f t="shared" si="36"/>
        <v>655.4545454545455</v>
      </c>
      <c r="G403" t="s">
        <v>20</v>
      </c>
      <c r="H403">
        <v>166</v>
      </c>
      <c r="I403" s="5">
        <f t="shared" si="37"/>
        <v>86.867469879518069</v>
      </c>
      <c r="J403" t="s">
        <v>21</v>
      </c>
      <c r="K403" t="s">
        <v>22</v>
      </c>
      <c r="L403">
        <v>1500699600</v>
      </c>
      <c r="M403">
        <v>1501131600</v>
      </c>
      <c r="N403" s="15">
        <f t="shared" si="38"/>
        <v>42938.208333333328</v>
      </c>
      <c r="O403" s="15">
        <f t="shared" si="39"/>
        <v>42943.208333333328</v>
      </c>
      <c r="P403" t="b">
        <v>0</v>
      </c>
      <c r="Q403" t="b">
        <v>0</v>
      </c>
      <c r="R403" t="s">
        <v>23</v>
      </c>
      <c r="S403" t="str">
        <f t="shared" si="40"/>
        <v>music</v>
      </c>
      <c r="T403" t="str">
        <f t="shared" si="41"/>
        <v>rock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8"/>
        <v>40914.25</v>
      </c>
      <c r="O404" s="1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8"/>
        <v>40310.208333333336</v>
      </c>
      <c r="O405" s="1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.2" x14ac:dyDescent="0.3">
      <c r="A406">
        <v>212</v>
      </c>
      <c r="B406" t="s">
        <v>477</v>
      </c>
      <c r="C406" s="3" t="s">
        <v>478</v>
      </c>
      <c r="D406">
        <v>8100</v>
      </c>
      <c r="E406">
        <v>12300</v>
      </c>
      <c r="F406" s="10">
        <f t="shared" si="36"/>
        <v>151.85185185185185</v>
      </c>
      <c r="G406" t="s">
        <v>20</v>
      </c>
      <c r="H406">
        <v>168</v>
      </c>
      <c r="I406" s="5">
        <f t="shared" si="37"/>
        <v>73.214285714285708</v>
      </c>
      <c r="J406" t="s">
        <v>21</v>
      </c>
      <c r="K406" t="s">
        <v>22</v>
      </c>
      <c r="L406">
        <v>1576389600</v>
      </c>
      <c r="M406">
        <v>1580364000</v>
      </c>
      <c r="N406" s="15">
        <f t="shared" si="38"/>
        <v>43814.25</v>
      </c>
      <c r="O406" s="15">
        <f t="shared" si="39"/>
        <v>43860.25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8"/>
        <v>43255.208333333328</v>
      </c>
      <c r="O407" s="1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8"/>
        <v>41304.25</v>
      </c>
      <c r="O408" s="1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2" x14ac:dyDescent="0.3">
      <c r="A409">
        <v>707</v>
      </c>
      <c r="B409" t="s">
        <v>1452</v>
      </c>
      <c r="C409" s="3" t="s">
        <v>1453</v>
      </c>
      <c r="D409">
        <v>7300</v>
      </c>
      <c r="E409">
        <v>11579</v>
      </c>
      <c r="F409" s="10">
        <f t="shared" si="36"/>
        <v>158.61643835616439</v>
      </c>
      <c r="G409" t="s">
        <v>20</v>
      </c>
      <c r="H409">
        <v>168</v>
      </c>
      <c r="I409" s="5">
        <f t="shared" si="37"/>
        <v>68.922619047619051</v>
      </c>
      <c r="J409" t="s">
        <v>21</v>
      </c>
      <c r="K409" t="s">
        <v>22</v>
      </c>
      <c r="L409">
        <v>1544248800</v>
      </c>
      <c r="M409">
        <v>1547359200</v>
      </c>
      <c r="N409" s="15">
        <f t="shared" si="38"/>
        <v>43442.25</v>
      </c>
      <c r="O409" s="15">
        <f t="shared" si="39"/>
        <v>43478.25</v>
      </c>
      <c r="P409" t="b">
        <v>0</v>
      </c>
      <c r="Q409" t="b">
        <v>0</v>
      </c>
      <c r="R409" t="s">
        <v>53</v>
      </c>
      <c r="S409" t="str">
        <f t="shared" si="40"/>
        <v>film &amp; video</v>
      </c>
      <c r="T409" t="str">
        <f t="shared" si="41"/>
        <v>drama</v>
      </c>
    </row>
    <row r="410" spans="1:20" ht="31.2" x14ac:dyDescent="0.3">
      <c r="A410">
        <v>372</v>
      </c>
      <c r="B410" t="s">
        <v>796</v>
      </c>
      <c r="C410" s="3" t="s">
        <v>797</v>
      </c>
      <c r="D410">
        <v>900</v>
      </c>
      <c r="E410">
        <v>14324</v>
      </c>
      <c r="F410" s="10">
        <f t="shared" si="36"/>
        <v>1591.5555555555554</v>
      </c>
      <c r="G410" t="s">
        <v>20</v>
      </c>
      <c r="H410">
        <v>169</v>
      </c>
      <c r="I410" s="5">
        <f t="shared" si="37"/>
        <v>84.757396449704146</v>
      </c>
      <c r="J410" t="s">
        <v>21</v>
      </c>
      <c r="K410" t="s">
        <v>22</v>
      </c>
      <c r="L410">
        <v>1420696800</v>
      </c>
      <c r="M410">
        <v>1422424800</v>
      </c>
      <c r="N410" s="15">
        <f t="shared" si="38"/>
        <v>42012.25</v>
      </c>
      <c r="O410" s="15">
        <f t="shared" si="39"/>
        <v>42032.25</v>
      </c>
      <c r="P410" t="b">
        <v>0</v>
      </c>
      <c r="Q410" t="b">
        <v>1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8"/>
        <v>42843.208333333328</v>
      </c>
      <c r="O411" s="1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2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8"/>
        <v>42122.208333333328</v>
      </c>
      <c r="O412" s="1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75</v>
      </c>
      <c r="B413" t="s">
        <v>198</v>
      </c>
      <c r="C413" s="3" t="s">
        <v>199</v>
      </c>
      <c r="D413">
        <v>9700</v>
      </c>
      <c r="E413">
        <v>14606</v>
      </c>
      <c r="F413" s="10">
        <f t="shared" si="36"/>
        <v>150.57731958762886</v>
      </c>
      <c r="G413" t="s">
        <v>20</v>
      </c>
      <c r="H413">
        <v>170</v>
      </c>
      <c r="I413" s="5">
        <f t="shared" si="37"/>
        <v>85.917647058823533</v>
      </c>
      <c r="J413" t="s">
        <v>21</v>
      </c>
      <c r="K413" t="s">
        <v>22</v>
      </c>
      <c r="L413">
        <v>1531630800</v>
      </c>
      <c r="M413">
        <v>1532322000</v>
      </c>
      <c r="N413" s="15">
        <f t="shared" si="38"/>
        <v>43296.208333333328</v>
      </c>
      <c r="O413" s="15">
        <f t="shared" si="39"/>
        <v>43304.208333333328</v>
      </c>
      <c r="P413" t="b">
        <v>0</v>
      </c>
      <c r="Q413" t="b">
        <v>0</v>
      </c>
      <c r="R413" t="s">
        <v>122</v>
      </c>
      <c r="S413" t="str">
        <f t="shared" si="40"/>
        <v>photography</v>
      </c>
      <c r="T413" t="str">
        <f t="shared" si="41"/>
        <v>photography books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8"/>
        <v>41642.25</v>
      </c>
      <c r="O414" s="1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8"/>
        <v>43431.25</v>
      </c>
      <c r="O415" s="1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2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8"/>
        <v>40288.208333333336</v>
      </c>
      <c r="O416" s="1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8"/>
        <v>40921.25</v>
      </c>
      <c r="O417" s="1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8"/>
        <v>40560.25</v>
      </c>
      <c r="O418" s="1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8"/>
        <v>43407.208333333328</v>
      </c>
      <c r="O419" s="1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8"/>
        <v>41035.208333333336</v>
      </c>
      <c r="O420" s="1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8"/>
        <v>40899.25</v>
      </c>
      <c r="O421" s="1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615</v>
      </c>
      <c r="B422" t="s">
        <v>1272</v>
      </c>
      <c r="C422" s="3" t="s">
        <v>1273</v>
      </c>
      <c r="D422">
        <v>8500</v>
      </c>
      <c r="E422">
        <v>14488</v>
      </c>
      <c r="F422" s="10">
        <f t="shared" si="36"/>
        <v>170.44705882352943</v>
      </c>
      <c r="G422" t="s">
        <v>20</v>
      </c>
      <c r="H422">
        <v>170</v>
      </c>
      <c r="I422" s="5">
        <f t="shared" si="37"/>
        <v>85.223529411764702</v>
      </c>
      <c r="J422" t="s">
        <v>107</v>
      </c>
      <c r="K422" t="s">
        <v>108</v>
      </c>
      <c r="L422">
        <v>1461906000</v>
      </c>
      <c r="M422">
        <v>1462770000</v>
      </c>
      <c r="N422" s="15">
        <f t="shared" si="38"/>
        <v>42489.208333333328</v>
      </c>
      <c r="O422" s="15">
        <f t="shared" si="39"/>
        <v>42499.208333333328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8"/>
        <v>42915.208333333328</v>
      </c>
      <c r="O423" s="1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8"/>
        <v>40285.208333333336</v>
      </c>
      <c r="O424" s="1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8"/>
        <v>40808.208333333336</v>
      </c>
      <c r="O425" s="1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8"/>
        <v>43208.208333333328</v>
      </c>
      <c r="O426" s="1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479</v>
      </c>
      <c r="B427" t="s">
        <v>1005</v>
      </c>
      <c r="C427" s="3" t="s">
        <v>1006</v>
      </c>
      <c r="D427">
        <v>2400</v>
      </c>
      <c r="E427">
        <v>12310</v>
      </c>
      <c r="F427" s="10">
        <f t="shared" si="36"/>
        <v>512.91666666666663</v>
      </c>
      <c r="G427" t="s">
        <v>20</v>
      </c>
      <c r="H427">
        <v>173</v>
      </c>
      <c r="I427" s="5">
        <f t="shared" si="37"/>
        <v>71.156069364161851</v>
      </c>
      <c r="J427" t="s">
        <v>40</v>
      </c>
      <c r="K427" t="s">
        <v>41</v>
      </c>
      <c r="L427">
        <v>1501304400</v>
      </c>
      <c r="M427">
        <v>1501477200</v>
      </c>
      <c r="N427" s="15">
        <f t="shared" si="38"/>
        <v>42945.208333333328</v>
      </c>
      <c r="O427" s="15">
        <f t="shared" si="39"/>
        <v>42947.208333333328</v>
      </c>
      <c r="P427" t="b">
        <v>0</v>
      </c>
      <c r="Q427" t="b">
        <v>0</v>
      </c>
      <c r="R427" t="s">
        <v>17</v>
      </c>
      <c r="S427" t="str">
        <f t="shared" si="40"/>
        <v>food</v>
      </c>
      <c r="T427" t="str">
        <f t="shared" si="41"/>
        <v>food trucks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8"/>
        <v>41332.25</v>
      </c>
      <c r="O428" s="1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8"/>
        <v>41895.208333333336</v>
      </c>
      <c r="O429" s="1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8"/>
        <v>40585.25</v>
      </c>
      <c r="O430" s="1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8"/>
        <v>41680.25</v>
      </c>
      <c r="O431" s="1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8"/>
        <v>43737.208333333328</v>
      </c>
      <c r="O432" s="1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688</v>
      </c>
      <c r="B433" t="s">
        <v>1415</v>
      </c>
      <c r="C433" s="3" t="s">
        <v>1416</v>
      </c>
      <c r="D433">
        <v>2900</v>
      </c>
      <c r="E433">
        <v>12449</v>
      </c>
      <c r="F433" s="10">
        <f t="shared" si="36"/>
        <v>429.27586206896552</v>
      </c>
      <c r="G433" t="s">
        <v>20</v>
      </c>
      <c r="H433">
        <v>175</v>
      </c>
      <c r="I433" s="5">
        <f t="shared" si="37"/>
        <v>71.137142857142862</v>
      </c>
      <c r="J433" t="s">
        <v>21</v>
      </c>
      <c r="K433" t="s">
        <v>22</v>
      </c>
      <c r="L433">
        <v>1547100000</v>
      </c>
      <c r="M433">
        <v>1548482400</v>
      </c>
      <c r="N433" s="15">
        <f t="shared" si="38"/>
        <v>43475.25</v>
      </c>
      <c r="O433" s="15">
        <f t="shared" si="39"/>
        <v>43491.25</v>
      </c>
      <c r="P433" t="b">
        <v>0</v>
      </c>
      <c r="Q433" t="b">
        <v>1</v>
      </c>
      <c r="R433" t="s">
        <v>269</v>
      </c>
      <c r="S433" t="str">
        <f t="shared" si="40"/>
        <v>film &amp; video</v>
      </c>
      <c r="T433" t="str">
        <f t="shared" si="41"/>
        <v>television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8"/>
        <v>41761.208333333336</v>
      </c>
      <c r="O434" s="1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8"/>
        <v>41603.25</v>
      </c>
      <c r="O435" s="1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8"/>
        <v>42705.25</v>
      </c>
      <c r="O436" s="1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8"/>
        <v>41988.25</v>
      </c>
      <c r="O437" s="1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287</v>
      </c>
      <c r="B438" t="s">
        <v>626</v>
      </c>
      <c r="C438" s="3" t="s">
        <v>627</v>
      </c>
      <c r="D438">
        <v>6300</v>
      </c>
      <c r="E438">
        <v>13213</v>
      </c>
      <c r="F438" s="10">
        <f t="shared" si="36"/>
        <v>209.73015873015873</v>
      </c>
      <c r="G438" t="s">
        <v>20</v>
      </c>
      <c r="H438">
        <v>176</v>
      </c>
      <c r="I438" s="5">
        <f t="shared" si="37"/>
        <v>75.07386363636364</v>
      </c>
      <c r="J438" t="s">
        <v>21</v>
      </c>
      <c r="K438" t="s">
        <v>22</v>
      </c>
      <c r="L438">
        <v>1430197200</v>
      </c>
      <c r="M438">
        <v>1430197200</v>
      </c>
      <c r="N438" s="15">
        <f t="shared" si="38"/>
        <v>42122.208333333328</v>
      </c>
      <c r="O438" s="15">
        <f t="shared" si="39"/>
        <v>42122.208333333328</v>
      </c>
      <c r="P438" t="b">
        <v>0</v>
      </c>
      <c r="Q438" t="b">
        <v>0</v>
      </c>
      <c r="R438" t="s">
        <v>50</v>
      </c>
      <c r="S438" t="str">
        <f t="shared" si="40"/>
        <v>music</v>
      </c>
      <c r="T438" t="str">
        <f t="shared" si="41"/>
        <v>electric music</v>
      </c>
    </row>
    <row r="439" spans="1:20" x14ac:dyDescent="0.3">
      <c r="A439">
        <v>82</v>
      </c>
      <c r="B439" t="s">
        <v>213</v>
      </c>
      <c r="C439" s="3" t="s">
        <v>214</v>
      </c>
      <c r="D439">
        <v>1000</v>
      </c>
      <c r="E439">
        <v>14973</v>
      </c>
      <c r="F439" s="10">
        <f t="shared" si="36"/>
        <v>1497.3000000000002</v>
      </c>
      <c r="G439" t="s">
        <v>20</v>
      </c>
      <c r="H439">
        <v>180</v>
      </c>
      <c r="I439" s="5">
        <f t="shared" si="37"/>
        <v>83.183333333333337</v>
      </c>
      <c r="J439" t="s">
        <v>40</v>
      </c>
      <c r="K439" t="s">
        <v>41</v>
      </c>
      <c r="L439">
        <v>1547704800</v>
      </c>
      <c r="M439">
        <v>1548309600</v>
      </c>
      <c r="N439" s="15">
        <f t="shared" si="38"/>
        <v>43482.25</v>
      </c>
      <c r="O439" s="15">
        <f t="shared" si="39"/>
        <v>43489.25</v>
      </c>
      <c r="P439" t="b">
        <v>0</v>
      </c>
      <c r="Q439" t="b">
        <v>1</v>
      </c>
      <c r="R439" t="s">
        <v>89</v>
      </c>
      <c r="S439" t="str">
        <f t="shared" si="40"/>
        <v>games</v>
      </c>
      <c r="T439" t="str">
        <f t="shared" si="41"/>
        <v>video games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8"/>
        <v>41337.25</v>
      </c>
      <c r="O440" s="1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.2" x14ac:dyDescent="0.3">
      <c r="A441">
        <v>94</v>
      </c>
      <c r="B441" t="s">
        <v>237</v>
      </c>
      <c r="C441" s="3" t="s">
        <v>238</v>
      </c>
      <c r="D441">
        <v>2900</v>
      </c>
      <c r="E441">
        <v>8807</v>
      </c>
      <c r="F441" s="10">
        <f t="shared" si="36"/>
        <v>303.68965517241378</v>
      </c>
      <c r="G441" t="s">
        <v>20</v>
      </c>
      <c r="H441">
        <v>180</v>
      </c>
      <c r="I441" s="5">
        <f t="shared" si="37"/>
        <v>48.927777777777777</v>
      </c>
      <c r="J441" t="s">
        <v>40</v>
      </c>
      <c r="K441" t="s">
        <v>41</v>
      </c>
      <c r="L441">
        <v>1554613200</v>
      </c>
      <c r="M441">
        <v>1555563600</v>
      </c>
      <c r="N441" s="15">
        <f t="shared" si="38"/>
        <v>43562.208333333328</v>
      </c>
      <c r="O441" s="15">
        <f t="shared" si="39"/>
        <v>43573.208333333328</v>
      </c>
      <c r="P441" t="b">
        <v>0</v>
      </c>
      <c r="Q441" t="b">
        <v>0</v>
      </c>
      <c r="R441" t="s">
        <v>28</v>
      </c>
      <c r="S441" t="str">
        <f t="shared" si="40"/>
        <v>technology</v>
      </c>
      <c r="T441" t="str">
        <f t="shared" si="41"/>
        <v>web</v>
      </c>
    </row>
    <row r="442" spans="1:20" ht="31.2" x14ac:dyDescent="0.3">
      <c r="A442">
        <v>125</v>
      </c>
      <c r="B442" t="s">
        <v>301</v>
      </c>
      <c r="C442" s="3" t="s">
        <v>302</v>
      </c>
      <c r="D442">
        <v>5300</v>
      </c>
      <c r="E442">
        <v>8475</v>
      </c>
      <c r="F442" s="10">
        <f t="shared" si="36"/>
        <v>159.90566037735849</v>
      </c>
      <c r="G442" t="s">
        <v>20</v>
      </c>
      <c r="H442">
        <v>180</v>
      </c>
      <c r="I442" s="5">
        <f t="shared" si="37"/>
        <v>47.083333333333336</v>
      </c>
      <c r="J442" t="s">
        <v>21</v>
      </c>
      <c r="K442" t="s">
        <v>22</v>
      </c>
      <c r="L442">
        <v>1537333200</v>
      </c>
      <c r="M442">
        <v>1537678800</v>
      </c>
      <c r="N442" s="15">
        <f t="shared" si="38"/>
        <v>43362.208333333328</v>
      </c>
      <c r="O442" s="15">
        <f t="shared" si="39"/>
        <v>43366.208333333328</v>
      </c>
      <c r="P442" t="b">
        <v>0</v>
      </c>
      <c r="Q442" t="b">
        <v>0</v>
      </c>
      <c r="R442" t="s">
        <v>33</v>
      </c>
      <c r="S442" t="str">
        <f t="shared" si="40"/>
        <v>theater</v>
      </c>
      <c r="T442" t="str">
        <f t="shared" si="41"/>
        <v>plays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8"/>
        <v>41025.208333333336</v>
      </c>
      <c r="O443" s="1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.2" x14ac:dyDescent="0.3">
      <c r="A444">
        <v>737</v>
      </c>
      <c r="B444" t="s">
        <v>1512</v>
      </c>
      <c r="C444" s="3" t="s">
        <v>1513</v>
      </c>
      <c r="D444">
        <v>3700</v>
      </c>
      <c r="E444">
        <v>5028</v>
      </c>
      <c r="F444" s="10">
        <f t="shared" si="36"/>
        <v>135.8918918918919</v>
      </c>
      <c r="G444" t="s">
        <v>20</v>
      </c>
      <c r="H444">
        <v>180</v>
      </c>
      <c r="I444" s="5">
        <f t="shared" si="37"/>
        <v>27.933333333333334</v>
      </c>
      <c r="J444" t="s">
        <v>21</v>
      </c>
      <c r="K444" t="s">
        <v>22</v>
      </c>
      <c r="L444">
        <v>1478844000</v>
      </c>
      <c r="M444">
        <v>1479880800</v>
      </c>
      <c r="N444" s="15">
        <f t="shared" si="38"/>
        <v>42685.25</v>
      </c>
      <c r="O444" s="15">
        <f t="shared" si="39"/>
        <v>42697.25</v>
      </c>
      <c r="P444" t="b">
        <v>0</v>
      </c>
      <c r="Q444" t="b">
        <v>0</v>
      </c>
      <c r="R444" t="s">
        <v>60</v>
      </c>
      <c r="S444" t="str">
        <f t="shared" si="40"/>
        <v>music</v>
      </c>
      <c r="T444" t="str">
        <f t="shared" si="41"/>
        <v>indie rock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8"/>
        <v>40451.208333333336</v>
      </c>
      <c r="O445" s="1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8"/>
        <v>40748.208333333336</v>
      </c>
      <c r="O446" s="1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8"/>
        <v>40515.25</v>
      </c>
      <c r="O447" s="1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8"/>
        <v>41261.25</v>
      </c>
      <c r="O448" s="1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8"/>
        <v>43088.25</v>
      </c>
      <c r="O449" s="1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2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ref="F450:F513" si="42">E450/D450*100</f>
        <v>50.482758620689658</v>
      </c>
      <c r="G450" t="s">
        <v>14</v>
      </c>
      <c r="H450">
        <v>605</v>
      </c>
      <c r="I450" s="5">
        <f t="shared" ref="I450:I513" si="43">IF(H450&gt;0,E450/H450,0)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ref="N450:N513" si="44">L450/60/60/24+DATE(1970,1,1)</f>
        <v>41378.208333333336</v>
      </c>
      <c r="O450" s="15">
        <f t="shared" ref="O450:O513" si="45">M450/60/60/24+DATE(1970,1,1)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LEFT(R450,SEARCH("/",R450,1)-1)</f>
        <v>games</v>
      </c>
      <c r="T450" t="str">
        <f t="shared" ref="T450:T513" si="47">RIGHT(R450, LEN(R450)-SEARCH("/",R450,1))</f>
        <v>video games</v>
      </c>
    </row>
    <row r="451" spans="1:20" ht="31.2" x14ac:dyDescent="0.3">
      <c r="A451">
        <v>727</v>
      </c>
      <c r="B451" t="s">
        <v>1492</v>
      </c>
      <c r="C451" s="3" t="s">
        <v>1493</v>
      </c>
      <c r="D451">
        <v>8900</v>
      </c>
      <c r="E451">
        <v>14685</v>
      </c>
      <c r="F451" s="10">
        <f t="shared" si="42"/>
        <v>165</v>
      </c>
      <c r="G451" t="s">
        <v>20</v>
      </c>
      <c r="H451">
        <v>181</v>
      </c>
      <c r="I451" s="5">
        <f t="shared" si="43"/>
        <v>81.132596685082873</v>
      </c>
      <c r="J451" t="s">
        <v>21</v>
      </c>
      <c r="K451" t="s">
        <v>22</v>
      </c>
      <c r="L451">
        <v>1547964000</v>
      </c>
      <c r="M451">
        <v>1552971600</v>
      </c>
      <c r="N451" s="15">
        <f t="shared" si="44"/>
        <v>43485.25</v>
      </c>
      <c r="O451" s="15">
        <f t="shared" si="45"/>
        <v>43543.208333333328</v>
      </c>
      <c r="P451" t="b">
        <v>0</v>
      </c>
      <c r="Q451" t="b">
        <v>0</v>
      </c>
      <c r="R451" t="s">
        <v>28</v>
      </c>
      <c r="S451" t="str">
        <f t="shared" si="46"/>
        <v>technology</v>
      </c>
      <c r="T451" t="str">
        <f t="shared" si="47"/>
        <v>web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4"/>
        <v>43394.208333333328</v>
      </c>
      <c r="O452" s="1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294</v>
      </c>
      <c r="B453" t="s">
        <v>640</v>
      </c>
      <c r="C453" s="3" t="s">
        <v>641</v>
      </c>
      <c r="D453">
        <v>600</v>
      </c>
      <c r="E453">
        <v>8038</v>
      </c>
      <c r="F453" s="10">
        <f t="shared" si="42"/>
        <v>1339.6666666666667</v>
      </c>
      <c r="G453" t="s">
        <v>20</v>
      </c>
      <c r="H453">
        <v>183</v>
      </c>
      <c r="I453" s="5">
        <f t="shared" si="43"/>
        <v>43.923497267759565</v>
      </c>
      <c r="J453" t="s">
        <v>21</v>
      </c>
      <c r="K453" t="s">
        <v>22</v>
      </c>
      <c r="L453">
        <v>1540530000</v>
      </c>
      <c r="M453">
        <v>1541570400</v>
      </c>
      <c r="N453" s="15">
        <f t="shared" si="44"/>
        <v>43399.208333333328</v>
      </c>
      <c r="O453" s="15">
        <f t="shared" si="45"/>
        <v>43411.25</v>
      </c>
      <c r="P453" t="b">
        <v>0</v>
      </c>
      <c r="Q453" t="b">
        <v>0</v>
      </c>
      <c r="R453" t="s">
        <v>33</v>
      </c>
      <c r="S453" t="str">
        <f t="shared" si="46"/>
        <v>theater</v>
      </c>
      <c r="T453" t="str">
        <f t="shared" si="47"/>
        <v>plays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4"/>
        <v>40365.208333333336</v>
      </c>
      <c r="O454" s="1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4"/>
        <v>42705.25</v>
      </c>
      <c r="O455" s="1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4"/>
        <v>41568.208333333336</v>
      </c>
      <c r="O456" s="1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4"/>
        <v>40809.208333333336</v>
      </c>
      <c r="O457" s="1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815</v>
      </c>
      <c r="B458" t="s">
        <v>1664</v>
      </c>
      <c r="C458" s="3" t="s">
        <v>1665</v>
      </c>
      <c r="D458">
        <v>9000</v>
      </c>
      <c r="E458">
        <v>11721</v>
      </c>
      <c r="F458" s="10">
        <f t="shared" si="42"/>
        <v>130.23333333333335</v>
      </c>
      <c r="G458" t="s">
        <v>20</v>
      </c>
      <c r="H458">
        <v>183</v>
      </c>
      <c r="I458" s="5">
        <f t="shared" si="43"/>
        <v>64.049180327868854</v>
      </c>
      <c r="J458" t="s">
        <v>15</v>
      </c>
      <c r="K458" t="s">
        <v>16</v>
      </c>
      <c r="L458">
        <v>1511935200</v>
      </c>
      <c r="M458">
        <v>1514181600</v>
      </c>
      <c r="N458" s="15">
        <f t="shared" si="44"/>
        <v>43068.25</v>
      </c>
      <c r="O458" s="15">
        <f t="shared" si="45"/>
        <v>43094.25</v>
      </c>
      <c r="P458" t="b">
        <v>0</v>
      </c>
      <c r="Q458" t="b">
        <v>0</v>
      </c>
      <c r="R458" t="s">
        <v>23</v>
      </c>
      <c r="S458" t="str">
        <f t="shared" si="46"/>
        <v>music</v>
      </c>
      <c r="T458" t="str">
        <f t="shared" si="47"/>
        <v>rock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4"/>
        <v>42657.208333333328</v>
      </c>
      <c r="O459" s="1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4"/>
        <v>40265.208333333336</v>
      </c>
      <c r="O460" s="1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2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4"/>
        <v>42001.25</v>
      </c>
      <c r="O461" s="1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4"/>
        <v>40399.208333333336</v>
      </c>
      <c r="O462" s="1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4"/>
        <v>41757.208333333336</v>
      </c>
      <c r="O463" s="1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4"/>
        <v>41304.25</v>
      </c>
      <c r="O464" s="1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4"/>
        <v>41639.25</v>
      </c>
      <c r="O465" s="1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929</v>
      </c>
      <c r="B466" t="s">
        <v>1890</v>
      </c>
      <c r="C466" s="3" t="s">
        <v>1891</v>
      </c>
      <c r="D466">
        <v>5500</v>
      </c>
      <c r="E466">
        <v>11952</v>
      </c>
      <c r="F466" s="10">
        <f t="shared" si="42"/>
        <v>217.30909090909088</v>
      </c>
      <c r="G466" t="s">
        <v>20</v>
      </c>
      <c r="H466">
        <v>184</v>
      </c>
      <c r="I466" s="5">
        <f t="shared" si="43"/>
        <v>64.956521739130437</v>
      </c>
      <c r="J466" t="s">
        <v>40</v>
      </c>
      <c r="K466" t="s">
        <v>41</v>
      </c>
      <c r="L466">
        <v>1493787600</v>
      </c>
      <c r="M466">
        <v>1494997200</v>
      </c>
      <c r="N466" s="15">
        <f t="shared" si="44"/>
        <v>42858.208333333328</v>
      </c>
      <c r="O466" s="15">
        <f t="shared" si="45"/>
        <v>42872.208333333328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797</v>
      </c>
      <c r="B467" t="s">
        <v>1629</v>
      </c>
      <c r="C467" s="3" t="s">
        <v>1630</v>
      </c>
      <c r="D467">
        <v>7600</v>
      </c>
      <c r="E467">
        <v>8332</v>
      </c>
      <c r="F467" s="10">
        <f t="shared" si="42"/>
        <v>109.63157894736841</v>
      </c>
      <c r="G467" t="s">
        <v>20</v>
      </c>
      <c r="H467">
        <v>185</v>
      </c>
      <c r="I467" s="5">
        <f t="shared" si="43"/>
        <v>45.037837837837834</v>
      </c>
      <c r="J467" t="s">
        <v>21</v>
      </c>
      <c r="K467" t="s">
        <v>22</v>
      </c>
      <c r="L467">
        <v>1546149600</v>
      </c>
      <c r="M467">
        <v>1548136800</v>
      </c>
      <c r="N467" s="15">
        <f t="shared" si="44"/>
        <v>43464.25</v>
      </c>
      <c r="O467" s="15">
        <f t="shared" si="45"/>
        <v>43487.25</v>
      </c>
      <c r="P467" t="b">
        <v>0</v>
      </c>
      <c r="Q467" t="b">
        <v>0</v>
      </c>
      <c r="R467" t="s">
        <v>28</v>
      </c>
      <c r="S467" t="str">
        <f t="shared" si="46"/>
        <v>technology</v>
      </c>
      <c r="T467" t="str">
        <f t="shared" si="47"/>
        <v>web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4"/>
        <v>41409.208333333336</v>
      </c>
      <c r="O468" s="1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140</v>
      </c>
      <c r="B469" t="s">
        <v>332</v>
      </c>
      <c r="C469" s="3" t="s">
        <v>333</v>
      </c>
      <c r="D469">
        <v>5500</v>
      </c>
      <c r="E469">
        <v>12274</v>
      </c>
      <c r="F469" s="10">
        <f t="shared" si="42"/>
        <v>223.16363636363636</v>
      </c>
      <c r="G469" t="s">
        <v>20</v>
      </c>
      <c r="H469">
        <v>186</v>
      </c>
      <c r="I469" s="5">
        <f t="shared" si="43"/>
        <v>65.989247311827953</v>
      </c>
      <c r="J469" t="s">
        <v>21</v>
      </c>
      <c r="K469" t="s">
        <v>22</v>
      </c>
      <c r="L469">
        <v>1519538400</v>
      </c>
      <c r="M469">
        <v>1519970400</v>
      </c>
      <c r="N469" s="15">
        <f t="shared" si="44"/>
        <v>43156.25</v>
      </c>
      <c r="O469" s="15">
        <f t="shared" si="45"/>
        <v>43161.25</v>
      </c>
      <c r="P469" t="b">
        <v>0</v>
      </c>
      <c r="Q469" t="b">
        <v>0</v>
      </c>
      <c r="R469" t="s">
        <v>42</v>
      </c>
      <c r="S469" t="str">
        <f t="shared" si="46"/>
        <v>film &amp; video</v>
      </c>
      <c r="T469" t="str">
        <f t="shared" si="47"/>
        <v>documentary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4"/>
        <v>43569.208333333328</v>
      </c>
      <c r="O470" s="1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258</v>
      </c>
      <c r="B471" t="s">
        <v>568</v>
      </c>
      <c r="C471" s="3" t="s">
        <v>569</v>
      </c>
      <c r="D471">
        <v>5000</v>
      </c>
      <c r="E471">
        <v>13424</v>
      </c>
      <c r="F471" s="10">
        <f t="shared" si="42"/>
        <v>268.48</v>
      </c>
      <c r="G471" t="s">
        <v>20</v>
      </c>
      <c r="H471">
        <v>186</v>
      </c>
      <c r="I471" s="5">
        <f t="shared" si="43"/>
        <v>72.172043010752688</v>
      </c>
      <c r="J471" t="s">
        <v>21</v>
      </c>
      <c r="K471" t="s">
        <v>22</v>
      </c>
      <c r="L471">
        <v>1481176800</v>
      </c>
      <c r="M471">
        <v>1482904800</v>
      </c>
      <c r="N471" s="15">
        <f t="shared" si="44"/>
        <v>42712.25</v>
      </c>
      <c r="O471" s="15">
        <f t="shared" si="45"/>
        <v>42732.25</v>
      </c>
      <c r="P471" t="b">
        <v>0</v>
      </c>
      <c r="Q471" t="b">
        <v>1</v>
      </c>
      <c r="R471" t="s">
        <v>33</v>
      </c>
      <c r="S471" t="str">
        <f t="shared" si="46"/>
        <v>theater</v>
      </c>
      <c r="T471" t="str">
        <f t="shared" si="47"/>
        <v>plays</v>
      </c>
    </row>
    <row r="472" spans="1:20" x14ac:dyDescent="0.3">
      <c r="A472">
        <v>364</v>
      </c>
      <c r="B472" t="s">
        <v>780</v>
      </c>
      <c r="C472" s="3" t="s">
        <v>781</v>
      </c>
      <c r="D472">
        <v>900</v>
      </c>
      <c r="E472">
        <v>14547</v>
      </c>
      <c r="F472" s="10">
        <f t="shared" si="42"/>
        <v>1616.3333333333335</v>
      </c>
      <c r="G472" t="s">
        <v>20</v>
      </c>
      <c r="H472">
        <v>186</v>
      </c>
      <c r="I472" s="5">
        <f t="shared" si="43"/>
        <v>78.209677419354833</v>
      </c>
      <c r="J472" t="s">
        <v>21</v>
      </c>
      <c r="K472" t="s">
        <v>22</v>
      </c>
      <c r="L472">
        <v>1520229600</v>
      </c>
      <c r="M472">
        <v>1522818000</v>
      </c>
      <c r="N472" s="15">
        <f t="shared" si="44"/>
        <v>43164.25</v>
      </c>
      <c r="O472" s="15">
        <f t="shared" si="45"/>
        <v>43194.208333333328</v>
      </c>
      <c r="P472" t="b">
        <v>0</v>
      </c>
      <c r="Q472" t="b">
        <v>0</v>
      </c>
      <c r="R472" t="s">
        <v>60</v>
      </c>
      <c r="S472" t="str">
        <f t="shared" si="46"/>
        <v>music</v>
      </c>
      <c r="T472" t="str">
        <f t="shared" si="47"/>
        <v>indie rock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4"/>
        <v>41031.208333333336</v>
      </c>
      <c r="O473" s="1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4"/>
        <v>43535.208333333328</v>
      </c>
      <c r="O474" s="1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383</v>
      </c>
      <c r="B475" t="s">
        <v>818</v>
      </c>
      <c r="C475" s="3" t="s">
        <v>819</v>
      </c>
      <c r="D475">
        <v>6300</v>
      </c>
      <c r="E475">
        <v>14199</v>
      </c>
      <c r="F475" s="10">
        <f t="shared" si="42"/>
        <v>225.38095238095238</v>
      </c>
      <c r="G475" t="s">
        <v>20</v>
      </c>
      <c r="H475">
        <v>189</v>
      </c>
      <c r="I475" s="5">
        <f t="shared" si="43"/>
        <v>75.126984126984127</v>
      </c>
      <c r="J475" t="s">
        <v>21</v>
      </c>
      <c r="K475" t="s">
        <v>22</v>
      </c>
      <c r="L475">
        <v>1550037600</v>
      </c>
      <c r="M475">
        <v>1550556000</v>
      </c>
      <c r="N475" s="15">
        <f t="shared" si="44"/>
        <v>43509.25</v>
      </c>
      <c r="O475" s="15">
        <f t="shared" si="45"/>
        <v>43515.25</v>
      </c>
      <c r="P475" t="b">
        <v>0</v>
      </c>
      <c r="Q475" t="b">
        <v>1</v>
      </c>
      <c r="R475" t="s">
        <v>17</v>
      </c>
      <c r="S475" t="str">
        <f t="shared" si="46"/>
        <v>food</v>
      </c>
      <c r="T475" t="str">
        <f t="shared" si="47"/>
        <v>food trucks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4"/>
        <v>41989.25</v>
      </c>
      <c r="O476" s="1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4"/>
        <v>41450.208333333336</v>
      </c>
      <c r="O477" s="1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4"/>
        <v>43322.208333333328</v>
      </c>
      <c r="O478" s="1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4"/>
        <v>40720.208333333336</v>
      </c>
      <c r="O479" s="1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347</v>
      </c>
      <c r="B480" t="s">
        <v>746</v>
      </c>
      <c r="C480" s="3" t="s">
        <v>747</v>
      </c>
      <c r="D480">
        <v>900</v>
      </c>
      <c r="E480">
        <v>12607</v>
      </c>
      <c r="F480" s="10">
        <f t="shared" si="42"/>
        <v>1400.7777777777778</v>
      </c>
      <c r="G480" t="s">
        <v>20</v>
      </c>
      <c r="H480">
        <v>191</v>
      </c>
      <c r="I480" s="5">
        <f t="shared" si="43"/>
        <v>66.005235602094245</v>
      </c>
      <c r="J480" t="s">
        <v>21</v>
      </c>
      <c r="K480" t="s">
        <v>22</v>
      </c>
      <c r="L480">
        <v>1423634400</v>
      </c>
      <c r="M480">
        <v>1425708000</v>
      </c>
      <c r="N480" s="15">
        <f t="shared" si="44"/>
        <v>42046.25</v>
      </c>
      <c r="O480" s="15">
        <f t="shared" si="45"/>
        <v>42070.25</v>
      </c>
      <c r="P480" t="b">
        <v>0</v>
      </c>
      <c r="Q480" t="b">
        <v>0</v>
      </c>
      <c r="R480" t="s">
        <v>28</v>
      </c>
      <c r="S480" t="str">
        <f t="shared" si="46"/>
        <v>technology</v>
      </c>
      <c r="T480" t="str">
        <f t="shared" si="47"/>
        <v>web</v>
      </c>
    </row>
    <row r="481" spans="1:20" ht="31.2" x14ac:dyDescent="0.3">
      <c r="A481">
        <v>906</v>
      </c>
      <c r="B481" t="s">
        <v>1844</v>
      </c>
      <c r="C481" s="3" t="s">
        <v>1845</v>
      </c>
      <c r="D481">
        <v>5500</v>
      </c>
      <c r="E481">
        <v>8964</v>
      </c>
      <c r="F481" s="10">
        <f t="shared" si="42"/>
        <v>162.98181818181817</v>
      </c>
      <c r="G481" t="s">
        <v>20</v>
      </c>
      <c r="H481">
        <v>191</v>
      </c>
      <c r="I481" s="5">
        <f t="shared" si="43"/>
        <v>46.931937172774866</v>
      </c>
      <c r="J481" t="s">
        <v>21</v>
      </c>
      <c r="K481" t="s">
        <v>22</v>
      </c>
      <c r="L481">
        <v>1494651600</v>
      </c>
      <c r="M481">
        <v>1497762000</v>
      </c>
      <c r="N481" s="15">
        <f t="shared" si="44"/>
        <v>42868.208333333328</v>
      </c>
      <c r="O481" s="15">
        <f t="shared" si="45"/>
        <v>42904.208333333328</v>
      </c>
      <c r="P481" t="b">
        <v>1</v>
      </c>
      <c r="Q481" t="b">
        <v>1</v>
      </c>
      <c r="R481" t="s">
        <v>42</v>
      </c>
      <c r="S481" t="str">
        <f t="shared" si="46"/>
        <v>film &amp; video</v>
      </c>
      <c r="T481" t="str">
        <f t="shared" si="47"/>
        <v>documentary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4"/>
        <v>40248.25</v>
      </c>
      <c r="O482" s="1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4"/>
        <v>41913.208333333336</v>
      </c>
      <c r="O483" s="1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4"/>
        <v>40963.25</v>
      </c>
      <c r="O484" s="1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4"/>
        <v>43811.25</v>
      </c>
      <c r="O485" s="1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4"/>
        <v>41855.208333333336</v>
      </c>
      <c r="O486" s="1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4"/>
        <v>43626.208333333328</v>
      </c>
      <c r="O487" s="1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4"/>
        <v>43168.25</v>
      </c>
      <c r="O488" s="1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437</v>
      </c>
      <c r="B489" t="s">
        <v>923</v>
      </c>
      <c r="C489" s="3" t="s">
        <v>924</v>
      </c>
      <c r="D489">
        <v>8100</v>
      </c>
      <c r="E489">
        <v>9969</v>
      </c>
      <c r="F489" s="10">
        <f t="shared" si="42"/>
        <v>123.07407407407408</v>
      </c>
      <c r="G489" t="s">
        <v>20</v>
      </c>
      <c r="H489">
        <v>192</v>
      </c>
      <c r="I489" s="5">
        <f t="shared" si="43"/>
        <v>51.921875</v>
      </c>
      <c r="J489" t="s">
        <v>21</v>
      </c>
      <c r="K489" t="s">
        <v>22</v>
      </c>
      <c r="L489">
        <v>1442120400</v>
      </c>
      <c r="M489">
        <v>1442379600</v>
      </c>
      <c r="N489" s="15">
        <f t="shared" si="44"/>
        <v>42260.208333333328</v>
      </c>
      <c r="O489" s="15">
        <f t="shared" si="45"/>
        <v>42263.208333333328</v>
      </c>
      <c r="P489" t="b">
        <v>0</v>
      </c>
      <c r="Q489" t="b">
        <v>1</v>
      </c>
      <c r="R489" t="s">
        <v>71</v>
      </c>
      <c r="S489" t="str">
        <f t="shared" si="46"/>
        <v>film &amp; video</v>
      </c>
      <c r="T489" t="str">
        <f t="shared" si="47"/>
        <v>animation</v>
      </c>
    </row>
    <row r="490" spans="1:20" ht="31.2" x14ac:dyDescent="0.3">
      <c r="A490">
        <v>641</v>
      </c>
      <c r="B490" t="s">
        <v>1324</v>
      </c>
      <c r="C490" s="3" t="s">
        <v>1325</v>
      </c>
      <c r="D490">
        <v>9400</v>
      </c>
      <c r="E490">
        <v>11277</v>
      </c>
      <c r="F490" s="10">
        <f t="shared" si="42"/>
        <v>119.96808510638297</v>
      </c>
      <c r="G490" t="s">
        <v>20</v>
      </c>
      <c r="H490">
        <v>194</v>
      </c>
      <c r="I490" s="5">
        <f t="shared" si="43"/>
        <v>58.128865979381445</v>
      </c>
      <c r="J490" t="s">
        <v>98</v>
      </c>
      <c r="K490" t="s">
        <v>99</v>
      </c>
      <c r="L490">
        <v>1487570400</v>
      </c>
      <c r="M490">
        <v>1489986000</v>
      </c>
      <c r="N490" s="15">
        <f t="shared" si="44"/>
        <v>42786.25</v>
      </c>
      <c r="O490" s="15">
        <f t="shared" si="45"/>
        <v>42814.208333333328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4"/>
        <v>40406.208333333336</v>
      </c>
      <c r="O491" s="1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">
      <c r="A492">
        <v>695</v>
      </c>
      <c r="B492" t="s">
        <v>1429</v>
      </c>
      <c r="C492" s="3" t="s">
        <v>1430</v>
      </c>
      <c r="D492">
        <v>9200</v>
      </c>
      <c r="E492">
        <v>12322</v>
      </c>
      <c r="F492" s="10">
        <f t="shared" si="42"/>
        <v>133.93478260869566</v>
      </c>
      <c r="G492" t="s">
        <v>20</v>
      </c>
      <c r="H492">
        <v>196</v>
      </c>
      <c r="I492" s="5">
        <f t="shared" si="43"/>
        <v>62.867346938775512</v>
      </c>
      <c r="J492" t="s">
        <v>107</v>
      </c>
      <c r="K492" t="s">
        <v>108</v>
      </c>
      <c r="L492">
        <v>1447480800</v>
      </c>
      <c r="M492">
        <v>1448863200</v>
      </c>
      <c r="N492" s="15">
        <f t="shared" si="44"/>
        <v>42322.25</v>
      </c>
      <c r="O492" s="15">
        <f t="shared" si="45"/>
        <v>42338.25</v>
      </c>
      <c r="P492" t="b">
        <v>1</v>
      </c>
      <c r="Q492" t="b">
        <v>0</v>
      </c>
      <c r="R492" t="s">
        <v>23</v>
      </c>
      <c r="S492" t="str">
        <f t="shared" si="46"/>
        <v>music</v>
      </c>
      <c r="T492" t="str">
        <f t="shared" si="47"/>
        <v>rock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4"/>
        <v>41456.208333333336</v>
      </c>
      <c r="O493" s="1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4"/>
        <v>40336.208333333336</v>
      </c>
      <c r="O494" s="1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765</v>
      </c>
      <c r="B495" t="s">
        <v>1565</v>
      </c>
      <c r="C495" s="3" t="s">
        <v>1566</v>
      </c>
      <c r="D495">
        <v>3900</v>
      </c>
      <c r="E495">
        <v>8125</v>
      </c>
      <c r="F495" s="10">
        <f t="shared" si="42"/>
        <v>208.33333333333334</v>
      </c>
      <c r="G495" t="s">
        <v>20</v>
      </c>
      <c r="H495">
        <v>198</v>
      </c>
      <c r="I495" s="5">
        <f t="shared" si="43"/>
        <v>41.035353535353536</v>
      </c>
      <c r="J495" t="s">
        <v>21</v>
      </c>
      <c r="K495" t="s">
        <v>22</v>
      </c>
      <c r="L495">
        <v>1492232400</v>
      </c>
      <c r="M495">
        <v>1494392400</v>
      </c>
      <c r="N495" s="15">
        <f t="shared" si="44"/>
        <v>42840.208333333328</v>
      </c>
      <c r="O495" s="15">
        <f t="shared" si="45"/>
        <v>42865.208333333328</v>
      </c>
      <c r="P495" t="b">
        <v>1</v>
      </c>
      <c r="Q495" t="b">
        <v>1</v>
      </c>
      <c r="R495" t="s">
        <v>60</v>
      </c>
      <c r="S495" t="str">
        <f t="shared" si="46"/>
        <v>music</v>
      </c>
      <c r="T495" t="str">
        <f t="shared" si="47"/>
        <v>indie rock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4"/>
        <v>40990.208333333336</v>
      </c>
      <c r="O496" s="1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4"/>
        <v>41800.208333333336</v>
      </c>
      <c r="O497" s="1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4"/>
        <v>42876.208333333328</v>
      </c>
      <c r="O498" s="1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4"/>
        <v>42724.25</v>
      </c>
      <c r="O499" s="1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4"/>
        <v>42005.25</v>
      </c>
      <c r="O500" s="1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4"/>
        <v>42444.208333333328</v>
      </c>
      <c r="O501" s="1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4"/>
        <v>41395.208333333336</v>
      </c>
      <c r="O502" s="1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4"/>
        <v>41345.208333333336</v>
      </c>
      <c r="O503" s="1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4"/>
        <v>41117.208333333336</v>
      </c>
      <c r="O504" s="1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147</v>
      </c>
      <c r="B505" t="s">
        <v>346</v>
      </c>
      <c r="C505" s="3" t="s">
        <v>347</v>
      </c>
      <c r="D505">
        <v>8300</v>
      </c>
      <c r="E505">
        <v>9337</v>
      </c>
      <c r="F505" s="10">
        <f t="shared" si="42"/>
        <v>112.49397590361446</v>
      </c>
      <c r="G505" t="s">
        <v>20</v>
      </c>
      <c r="H505">
        <v>199</v>
      </c>
      <c r="I505" s="5">
        <f t="shared" si="43"/>
        <v>46.91959798994975</v>
      </c>
      <c r="J505" t="s">
        <v>21</v>
      </c>
      <c r="K505" t="s">
        <v>22</v>
      </c>
      <c r="L505">
        <v>1465794000</v>
      </c>
      <c r="M505">
        <v>1466312400</v>
      </c>
      <c r="N505" s="15">
        <f t="shared" si="44"/>
        <v>42534.208333333328</v>
      </c>
      <c r="O505" s="15">
        <f t="shared" si="45"/>
        <v>42540.208333333328</v>
      </c>
      <c r="P505" t="b">
        <v>0</v>
      </c>
      <c r="Q505" t="b">
        <v>1</v>
      </c>
      <c r="R505" t="s">
        <v>33</v>
      </c>
      <c r="S505" t="str">
        <f t="shared" si="46"/>
        <v>theater</v>
      </c>
      <c r="T505" t="str">
        <f t="shared" si="47"/>
        <v>plays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4"/>
        <v>42142.208333333328</v>
      </c>
      <c r="O506" s="1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4"/>
        <v>41341.25</v>
      </c>
      <c r="O507" s="1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893</v>
      </c>
      <c r="B508" t="s">
        <v>1818</v>
      </c>
      <c r="C508" s="3" t="s">
        <v>1819</v>
      </c>
      <c r="D508">
        <v>8400</v>
      </c>
      <c r="E508">
        <v>10770</v>
      </c>
      <c r="F508" s="10">
        <f t="shared" si="42"/>
        <v>128.21428571428572</v>
      </c>
      <c r="G508" t="s">
        <v>20</v>
      </c>
      <c r="H508">
        <v>199</v>
      </c>
      <c r="I508" s="5">
        <f t="shared" si="43"/>
        <v>54.120603015075375</v>
      </c>
      <c r="J508" t="s">
        <v>107</v>
      </c>
      <c r="K508" t="s">
        <v>108</v>
      </c>
      <c r="L508">
        <v>1434344400</v>
      </c>
      <c r="M508">
        <v>1434690000</v>
      </c>
      <c r="N508" s="15">
        <f t="shared" si="44"/>
        <v>42170.208333333328</v>
      </c>
      <c r="O508" s="15">
        <f t="shared" si="45"/>
        <v>42174.208333333328</v>
      </c>
      <c r="P508" t="b">
        <v>0</v>
      </c>
      <c r="Q508" t="b">
        <v>1</v>
      </c>
      <c r="R508" t="s">
        <v>42</v>
      </c>
      <c r="S508" t="str">
        <f t="shared" si="46"/>
        <v>film &amp; video</v>
      </c>
      <c r="T508" t="str">
        <f t="shared" si="47"/>
        <v>documentary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4"/>
        <v>41373.208333333336</v>
      </c>
      <c r="O509" s="1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57</v>
      </c>
      <c r="B510" t="s">
        <v>162</v>
      </c>
      <c r="C510" s="3" t="s">
        <v>163</v>
      </c>
      <c r="D510">
        <v>2900</v>
      </c>
      <c r="E510">
        <v>6243</v>
      </c>
      <c r="F510" s="10">
        <f t="shared" si="42"/>
        <v>215.27586206896552</v>
      </c>
      <c r="G510" t="s">
        <v>20</v>
      </c>
      <c r="H510">
        <v>201</v>
      </c>
      <c r="I510" s="5">
        <f t="shared" si="43"/>
        <v>31.059701492537314</v>
      </c>
      <c r="J510" t="s">
        <v>21</v>
      </c>
      <c r="K510" t="s">
        <v>22</v>
      </c>
      <c r="L510">
        <v>1504242000</v>
      </c>
      <c r="M510">
        <v>1505278800</v>
      </c>
      <c r="N510" s="15">
        <f t="shared" si="44"/>
        <v>42979.208333333328</v>
      </c>
      <c r="O510" s="15">
        <f t="shared" si="45"/>
        <v>42991.208333333328</v>
      </c>
      <c r="P510" t="b">
        <v>0</v>
      </c>
      <c r="Q510" t="b">
        <v>0</v>
      </c>
      <c r="R510" t="s">
        <v>89</v>
      </c>
      <c r="S510" t="str">
        <f t="shared" si="46"/>
        <v>games</v>
      </c>
      <c r="T510" t="str">
        <f t="shared" si="47"/>
        <v>video games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4"/>
        <v>41034.208333333336</v>
      </c>
      <c r="O511" s="1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535</v>
      </c>
      <c r="B512" t="s">
        <v>1115</v>
      </c>
      <c r="C512" s="3" t="s">
        <v>1116</v>
      </c>
      <c r="D512">
        <v>2600</v>
      </c>
      <c r="E512">
        <v>12533</v>
      </c>
      <c r="F512" s="10">
        <f t="shared" si="42"/>
        <v>482.03846153846149</v>
      </c>
      <c r="G512" t="s">
        <v>20</v>
      </c>
      <c r="H512">
        <v>202</v>
      </c>
      <c r="I512" s="5">
        <f t="shared" si="43"/>
        <v>62.044554455445542</v>
      </c>
      <c r="J512" t="s">
        <v>107</v>
      </c>
      <c r="K512" t="s">
        <v>108</v>
      </c>
      <c r="L512">
        <v>1528434000</v>
      </c>
      <c r="M512">
        <v>1528606800</v>
      </c>
      <c r="N512" s="15">
        <f t="shared" si="44"/>
        <v>43259.208333333328</v>
      </c>
      <c r="O512" s="15">
        <f t="shared" si="45"/>
        <v>43261.208333333328</v>
      </c>
      <c r="P512" t="b">
        <v>0</v>
      </c>
      <c r="Q512" t="b">
        <v>1</v>
      </c>
      <c r="R512" t="s">
        <v>33</v>
      </c>
      <c r="S512" t="str">
        <f t="shared" si="46"/>
        <v>theater</v>
      </c>
      <c r="T512" t="str">
        <f t="shared" si="47"/>
        <v>plays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4"/>
        <v>43671.208333333328</v>
      </c>
      <c r="O513" s="1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ref="F514:F577" si="48">E514/D514*100</f>
        <v>139.31868131868131</v>
      </c>
      <c r="G514" t="s">
        <v>20</v>
      </c>
      <c r="H514">
        <v>239</v>
      </c>
      <c r="I514" s="5">
        <f t="shared" ref="I514:I577" si="49">IF(H514&gt;0,E514/H514,0)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ref="N514:N577" si="50">L514/60/60/24+DATE(1970,1,1)</f>
        <v>41825.208333333336</v>
      </c>
      <c r="O514" s="15">
        <f t="shared" ref="O514:O577" si="51">M514/60/60/24+DATE(1970,1,1)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LEFT(R514,SEARCH("/",R514,1)-1)</f>
        <v>games</v>
      </c>
      <c r="T514" t="str">
        <f t="shared" ref="T514:T577" si="53">RIGHT(R514, LEN(R514)-SEARCH("/",R514,1))</f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si="48"/>
        <v>39.277108433734945</v>
      </c>
      <c r="G515" t="s">
        <v>74</v>
      </c>
      <c r="H515">
        <v>35</v>
      </c>
      <c r="I515" s="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si="50"/>
        <v>40430.208333333336</v>
      </c>
      <c r="O515" s="15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50"/>
        <v>41614.25</v>
      </c>
      <c r="O516" s="1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50"/>
        <v>40900.25</v>
      </c>
      <c r="O517" s="1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50"/>
        <v>40396.208333333336</v>
      </c>
      <c r="O518" s="1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1.2" x14ac:dyDescent="0.3">
      <c r="A519">
        <v>712</v>
      </c>
      <c r="B519" t="s">
        <v>1462</v>
      </c>
      <c r="C519" s="3" t="s">
        <v>1463</v>
      </c>
      <c r="D519">
        <v>800</v>
      </c>
      <c r="E519">
        <v>14725</v>
      </c>
      <c r="F519" s="10">
        <f t="shared" si="48"/>
        <v>1840.625</v>
      </c>
      <c r="G519" t="s">
        <v>20</v>
      </c>
      <c r="H519">
        <v>202</v>
      </c>
      <c r="I519" s="5">
        <f t="shared" si="49"/>
        <v>72.896039603960389</v>
      </c>
      <c r="J519" t="s">
        <v>21</v>
      </c>
      <c r="K519" t="s">
        <v>22</v>
      </c>
      <c r="L519">
        <v>1467954000</v>
      </c>
      <c r="M519">
        <v>1471496400</v>
      </c>
      <c r="N519" s="15">
        <f t="shared" si="50"/>
        <v>42559.208333333328</v>
      </c>
      <c r="O519" s="15">
        <f t="shared" si="51"/>
        <v>42600.208333333328</v>
      </c>
      <c r="P519" t="b">
        <v>0</v>
      </c>
      <c r="Q519" t="b">
        <v>0</v>
      </c>
      <c r="R519" t="s">
        <v>33</v>
      </c>
      <c r="S519" t="str">
        <f t="shared" si="52"/>
        <v>theater</v>
      </c>
      <c r="T519" t="str">
        <f t="shared" si="53"/>
        <v>plays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50"/>
        <v>43154.25</v>
      </c>
      <c r="O520" s="1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86</v>
      </c>
      <c r="B521" t="s">
        <v>221</v>
      </c>
      <c r="C521" s="3" t="s">
        <v>222</v>
      </c>
      <c r="D521">
        <v>7400</v>
      </c>
      <c r="E521">
        <v>12405</v>
      </c>
      <c r="F521" s="10">
        <f t="shared" si="48"/>
        <v>167.63513513513513</v>
      </c>
      <c r="G521" t="s">
        <v>20</v>
      </c>
      <c r="H521">
        <v>203</v>
      </c>
      <c r="I521" s="5">
        <f t="shared" si="49"/>
        <v>61.108374384236456</v>
      </c>
      <c r="J521" t="s">
        <v>21</v>
      </c>
      <c r="K521" t="s">
        <v>22</v>
      </c>
      <c r="L521">
        <v>1430715600</v>
      </c>
      <c r="M521">
        <v>1431838800</v>
      </c>
      <c r="N521" s="15">
        <f t="shared" si="50"/>
        <v>42128.208333333328</v>
      </c>
      <c r="O521" s="15">
        <f t="shared" si="51"/>
        <v>42141.208333333328</v>
      </c>
      <c r="P521" t="b">
        <v>1</v>
      </c>
      <c r="Q521" t="b">
        <v>0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ht="31.2" x14ac:dyDescent="0.3">
      <c r="A522">
        <v>949</v>
      </c>
      <c r="B522" t="s">
        <v>1928</v>
      </c>
      <c r="C522" s="3" t="s">
        <v>1929</v>
      </c>
      <c r="D522">
        <v>5900</v>
      </c>
      <c r="E522">
        <v>9520</v>
      </c>
      <c r="F522" s="10">
        <f t="shared" si="48"/>
        <v>161.35593220338984</v>
      </c>
      <c r="G522" t="s">
        <v>20</v>
      </c>
      <c r="H522">
        <v>203</v>
      </c>
      <c r="I522" s="5">
        <f t="shared" si="49"/>
        <v>46.896551724137929</v>
      </c>
      <c r="J522" t="s">
        <v>21</v>
      </c>
      <c r="K522" t="s">
        <v>22</v>
      </c>
      <c r="L522">
        <v>1429333200</v>
      </c>
      <c r="M522">
        <v>1430974800</v>
      </c>
      <c r="N522" s="15">
        <f t="shared" si="50"/>
        <v>42112.208333333328</v>
      </c>
      <c r="O522" s="15">
        <f t="shared" si="51"/>
        <v>42131.208333333328</v>
      </c>
      <c r="P522" t="b">
        <v>0</v>
      </c>
      <c r="Q522" t="b">
        <v>0</v>
      </c>
      <c r="R522" t="s">
        <v>28</v>
      </c>
      <c r="S522" t="str">
        <f t="shared" si="52"/>
        <v>technology</v>
      </c>
      <c r="T522" t="str">
        <f t="shared" si="53"/>
        <v>web</v>
      </c>
    </row>
    <row r="523" spans="1:20" x14ac:dyDescent="0.3">
      <c r="A523">
        <v>786</v>
      </c>
      <c r="B523" t="s">
        <v>1607</v>
      </c>
      <c r="C523" s="3" t="s">
        <v>1608</v>
      </c>
      <c r="D523">
        <v>1500</v>
      </c>
      <c r="E523">
        <v>10946</v>
      </c>
      <c r="F523" s="10">
        <f t="shared" si="48"/>
        <v>729.73333333333335</v>
      </c>
      <c r="G523" t="s">
        <v>20</v>
      </c>
      <c r="H523">
        <v>207</v>
      </c>
      <c r="I523" s="5">
        <f t="shared" si="49"/>
        <v>52.879227053140099</v>
      </c>
      <c r="J523" t="s">
        <v>107</v>
      </c>
      <c r="K523" t="s">
        <v>108</v>
      </c>
      <c r="L523">
        <v>1522126800</v>
      </c>
      <c r="M523">
        <v>1522731600</v>
      </c>
      <c r="N523" s="15">
        <f t="shared" si="50"/>
        <v>43186.208333333328</v>
      </c>
      <c r="O523" s="15">
        <f t="shared" si="51"/>
        <v>43193.208333333328</v>
      </c>
      <c r="P523" t="b">
        <v>0</v>
      </c>
      <c r="Q523" t="b">
        <v>1</v>
      </c>
      <c r="R523" t="s">
        <v>159</v>
      </c>
      <c r="S523" t="str">
        <f t="shared" si="52"/>
        <v>music</v>
      </c>
      <c r="T523" t="str">
        <f t="shared" si="53"/>
        <v>jazz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50"/>
        <v>41093.208333333336</v>
      </c>
      <c r="O524" s="1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50"/>
        <v>40241.25</v>
      </c>
      <c r="O525" s="1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50"/>
        <v>40294.208333333336</v>
      </c>
      <c r="O526" s="1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50"/>
        <v>40505.25</v>
      </c>
      <c r="O527" s="1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3">
      <c r="A528">
        <v>821</v>
      </c>
      <c r="B528" t="s">
        <v>1675</v>
      </c>
      <c r="C528" s="3" t="s">
        <v>1676</v>
      </c>
      <c r="D528">
        <v>4900</v>
      </c>
      <c r="E528">
        <v>14273</v>
      </c>
      <c r="F528" s="10">
        <f t="shared" si="48"/>
        <v>291.28571428571428</v>
      </c>
      <c r="G528" t="s">
        <v>20</v>
      </c>
      <c r="H528">
        <v>210</v>
      </c>
      <c r="I528" s="5">
        <f t="shared" si="49"/>
        <v>67.966666666666669</v>
      </c>
      <c r="J528" t="s">
        <v>21</v>
      </c>
      <c r="K528" t="s">
        <v>22</v>
      </c>
      <c r="L528">
        <v>1488261600</v>
      </c>
      <c r="M528">
        <v>1489381200</v>
      </c>
      <c r="N528" s="15">
        <f t="shared" si="50"/>
        <v>42794.25</v>
      </c>
      <c r="O528" s="15">
        <f t="shared" si="51"/>
        <v>42807.208333333328</v>
      </c>
      <c r="P528" t="b">
        <v>0</v>
      </c>
      <c r="Q528" t="b">
        <v>0</v>
      </c>
      <c r="R528" t="s">
        <v>42</v>
      </c>
      <c r="S528" t="str">
        <f t="shared" si="52"/>
        <v>film &amp; video</v>
      </c>
      <c r="T528" t="str">
        <f t="shared" si="53"/>
        <v>documentary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50"/>
        <v>42405.25</v>
      </c>
      <c r="O529" s="1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50"/>
        <v>41601.25</v>
      </c>
      <c r="O530" s="1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50"/>
        <v>41769.208333333336</v>
      </c>
      <c r="O531" s="1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50"/>
        <v>40421.208333333336</v>
      </c>
      <c r="O532" s="1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50"/>
        <v>41589.25</v>
      </c>
      <c r="O533" s="1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58</v>
      </c>
      <c r="B534" t="s">
        <v>164</v>
      </c>
      <c r="C534" s="3" t="s">
        <v>165</v>
      </c>
      <c r="D534">
        <v>2700</v>
      </c>
      <c r="E534">
        <v>6132</v>
      </c>
      <c r="F534" s="10">
        <f t="shared" si="48"/>
        <v>227.11111111111114</v>
      </c>
      <c r="G534" t="s">
        <v>20</v>
      </c>
      <c r="H534">
        <v>211</v>
      </c>
      <c r="I534" s="5">
        <f t="shared" si="49"/>
        <v>29.061611374407583</v>
      </c>
      <c r="J534" t="s">
        <v>21</v>
      </c>
      <c r="K534" t="s">
        <v>22</v>
      </c>
      <c r="L534">
        <v>1442811600</v>
      </c>
      <c r="M534">
        <v>1443934800</v>
      </c>
      <c r="N534" s="15">
        <f t="shared" si="50"/>
        <v>42268.208333333328</v>
      </c>
      <c r="O534" s="15">
        <f t="shared" si="51"/>
        <v>42281.208333333328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50"/>
        <v>41479.208333333336</v>
      </c>
      <c r="O535" s="1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50"/>
        <v>43329.208333333328</v>
      </c>
      <c r="O536" s="1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863</v>
      </c>
      <c r="B537" t="s">
        <v>1758</v>
      </c>
      <c r="C537" s="3" t="s">
        <v>1759</v>
      </c>
      <c r="D537">
        <v>1400</v>
      </c>
      <c r="E537">
        <v>5415</v>
      </c>
      <c r="F537" s="10">
        <f t="shared" si="48"/>
        <v>386.78571428571428</v>
      </c>
      <c r="G537" t="s">
        <v>20</v>
      </c>
      <c r="H537">
        <v>217</v>
      </c>
      <c r="I537" s="5">
        <f t="shared" si="49"/>
        <v>24.953917050691246</v>
      </c>
      <c r="J537" t="s">
        <v>21</v>
      </c>
      <c r="K537" t="s">
        <v>22</v>
      </c>
      <c r="L537">
        <v>1434517200</v>
      </c>
      <c r="M537">
        <v>1436504400</v>
      </c>
      <c r="N537" s="15">
        <f t="shared" si="50"/>
        <v>42172.208333333328</v>
      </c>
      <c r="O537" s="15">
        <f t="shared" si="51"/>
        <v>42195.208333333328</v>
      </c>
      <c r="P537" t="b">
        <v>0</v>
      </c>
      <c r="Q537" t="b">
        <v>1</v>
      </c>
      <c r="R537" t="s">
        <v>269</v>
      </c>
      <c r="S537" t="str">
        <f t="shared" si="52"/>
        <v>film &amp; video</v>
      </c>
      <c r="T537" t="str">
        <f t="shared" si="53"/>
        <v>television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50"/>
        <v>40414.208333333336</v>
      </c>
      <c r="O538" s="1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804</v>
      </c>
      <c r="B539" t="s">
        <v>1643</v>
      </c>
      <c r="C539" s="3" t="s">
        <v>1644</v>
      </c>
      <c r="D539">
        <v>2600</v>
      </c>
      <c r="E539">
        <v>6987</v>
      </c>
      <c r="F539" s="10">
        <f t="shared" si="48"/>
        <v>268.73076923076923</v>
      </c>
      <c r="G539" t="s">
        <v>20</v>
      </c>
      <c r="H539">
        <v>218</v>
      </c>
      <c r="I539" s="5">
        <f t="shared" si="49"/>
        <v>32.050458715596328</v>
      </c>
      <c r="J539" t="s">
        <v>21</v>
      </c>
      <c r="K539" t="s">
        <v>22</v>
      </c>
      <c r="L539">
        <v>1514872800</v>
      </c>
      <c r="M539">
        <v>1516600800</v>
      </c>
      <c r="N539" s="15">
        <f t="shared" si="50"/>
        <v>43102.25</v>
      </c>
      <c r="O539" s="15">
        <f t="shared" si="51"/>
        <v>43122.25</v>
      </c>
      <c r="P539" t="b">
        <v>0</v>
      </c>
      <c r="Q539" t="b">
        <v>0</v>
      </c>
      <c r="R539" t="s">
        <v>23</v>
      </c>
      <c r="S539" t="str">
        <f t="shared" si="52"/>
        <v>music</v>
      </c>
      <c r="T539" t="str">
        <f t="shared" si="53"/>
        <v>rock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50"/>
        <v>41539.208333333336</v>
      </c>
      <c r="O540" s="1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50"/>
        <v>43647.208333333328</v>
      </c>
      <c r="O541" s="1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557</v>
      </c>
      <c r="B542" t="s">
        <v>1158</v>
      </c>
      <c r="C542" s="3" t="s">
        <v>1159</v>
      </c>
      <c r="D542">
        <v>6000</v>
      </c>
      <c r="E542">
        <v>11960</v>
      </c>
      <c r="F542" s="10">
        <f t="shared" si="48"/>
        <v>199.33333333333334</v>
      </c>
      <c r="G542" t="s">
        <v>20</v>
      </c>
      <c r="H542">
        <v>221</v>
      </c>
      <c r="I542" s="5">
        <f t="shared" si="49"/>
        <v>54.117647058823529</v>
      </c>
      <c r="J542" t="s">
        <v>21</v>
      </c>
      <c r="K542" t="s">
        <v>22</v>
      </c>
      <c r="L542">
        <v>1443762000</v>
      </c>
      <c r="M542">
        <v>1444021200</v>
      </c>
      <c r="N542" s="15">
        <f t="shared" si="50"/>
        <v>42279.208333333328</v>
      </c>
      <c r="O542" s="15">
        <f t="shared" si="51"/>
        <v>42282.208333333328</v>
      </c>
      <c r="P542" t="b">
        <v>0</v>
      </c>
      <c r="Q542" t="b">
        <v>1</v>
      </c>
      <c r="R542" t="s">
        <v>474</v>
      </c>
      <c r="S542" t="str">
        <f t="shared" si="52"/>
        <v>film &amp; video</v>
      </c>
      <c r="T542" t="str">
        <f t="shared" si="53"/>
        <v>science fiction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50"/>
        <v>42165.208333333328</v>
      </c>
      <c r="O543" s="1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50"/>
        <v>42391.25</v>
      </c>
      <c r="O544" s="1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50"/>
        <v>41528.208333333336</v>
      </c>
      <c r="O545" s="1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810</v>
      </c>
      <c r="B546" t="s">
        <v>1654</v>
      </c>
      <c r="C546" s="3" t="s">
        <v>1655</v>
      </c>
      <c r="D546">
        <v>6400</v>
      </c>
      <c r="E546">
        <v>12360</v>
      </c>
      <c r="F546" s="10">
        <f t="shared" si="48"/>
        <v>193.125</v>
      </c>
      <c r="G546" t="s">
        <v>20</v>
      </c>
      <c r="H546">
        <v>221</v>
      </c>
      <c r="I546" s="5">
        <f t="shared" si="49"/>
        <v>55.927601809954751</v>
      </c>
      <c r="J546" t="s">
        <v>21</v>
      </c>
      <c r="K546" t="s">
        <v>22</v>
      </c>
      <c r="L546">
        <v>1511848800</v>
      </c>
      <c r="M546">
        <v>1512712800</v>
      </c>
      <c r="N546" s="15">
        <f t="shared" si="50"/>
        <v>43067.25</v>
      </c>
      <c r="O546" s="15">
        <f t="shared" si="51"/>
        <v>43077.25</v>
      </c>
      <c r="P546" t="b">
        <v>0</v>
      </c>
      <c r="Q546" t="b">
        <v>1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50"/>
        <v>43824.25</v>
      </c>
      <c r="O547" s="1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31</v>
      </c>
      <c r="B548" t="s">
        <v>103</v>
      </c>
      <c r="C548" s="3" t="s">
        <v>104</v>
      </c>
      <c r="D548">
        <v>3500</v>
      </c>
      <c r="E548">
        <v>10850</v>
      </c>
      <c r="F548" s="10">
        <f t="shared" si="48"/>
        <v>310</v>
      </c>
      <c r="G548" t="s">
        <v>20</v>
      </c>
      <c r="H548">
        <v>226</v>
      </c>
      <c r="I548" s="5">
        <f t="shared" si="49"/>
        <v>48.008849557522126</v>
      </c>
      <c r="J548" t="s">
        <v>40</v>
      </c>
      <c r="K548" t="s">
        <v>41</v>
      </c>
      <c r="L548">
        <v>1451973600</v>
      </c>
      <c r="M548">
        <v>1454392800</v>
      </c>
      <c r="N548" s="15">
        <f t="shared" si="50"/>
        <v>42374.25</v>
      </c>
      <c r="O548" s="15">
        <f t="shared" si="51"/>
        <v>42402.25</v>
      </c>
      <c r="P548" t="b">
        <v>0</v>
      </c>
      <c r="Q548" t="b">
        <v>0</v>
      </c>
      <c r="R548" t="s">
        <v>89</v>
      </c>
      <c r="S548" t="str">
        <f t="shared" si="52"/>
        <v>games</v>
      </c>
      <c r="T548" t="str">
        <f t="shared" si="53"/>
        <v>video games</v>
      </c>
    </row>
    <row r="549" spans="1:20" x14ac:dyDescent="0.3">
      <c r="A549">
        <v>989</v>
      </c>
      <c r="B549" t="s">
        <v>2006</v>
      </c>
      <c r="C549" s="3" t="s">
        <v>2007</v>
      </c>
      <c r="D549">
        <v>2400</v>
      </c>
      <c r="E549">
        <v>11990</v>
      </c>
      <c r="F549" s="10">
        <f t="shared" si="48"/>
        <v>499.58333333333337</v>
      </c>
      <c r="G549" t="s">
        <v>20</v>
      </c>
      <c r="H549">
        <v>226</v>
      </c>
      <c r="I549" s="5">
        <f t="shared" si="49"/>
        <v>53.053097345132741</v>
      </c>
      <c r="J549" t="s">
        <v>21</v>
      </c>
      <c r="K549" t="s">
        <v>22</v>
      </c>
      <c r="L549">
        <v>1555390800</v>
      </c>
      <c r="M549">
        <v>1555822800</v>
      </c>
      <c r="N549" s="15">
        <f t="shared" si="50"/>
        <v>43571.208333333328</v>
      </c>
      <c r="O549" s="15">
        <f t="shared" si="51"/>
        <v>43576.208333333328</v>
      </c>
      <c r="P549" t="b">
        <v>0</v>
      </c>
      <c r="Q549" t="b">
        <v>0</v>
      </c>
      <c r="R549" t="s">
        <v>206</v>
      </c>
      <c r="S549" t="str">
        <f t="shared" si="52"/>
        <v>publishing</v>
      </c>
      <c r="T549" t="str">
        <f t="shared" si="53"/>
        <v>translations</v>
      </c>
    </row>
    <row r="550" spans="1:20" x14ac:dyDescent="0.3">
      <c r="A550">
        <v>7</v>
      </c>
      <c r="B550" t="s">
        <v>43</v>
      </c>
      <c r="C550" s="3" t="s">
        <v>44</v>
      </c>
      <c r="D550">
        <v>4500</v>
      </c>
      <c r="E550">
        <v>14741</v>
      </c>
      <c r="F550" s="10">
        <f t="shared" si="48"/>
        <v>327.57777777777778</v>
      </c>
      <c r="G550" t="s">
        <v>20</v>
      </c>
      <c r="H550">
        <v>227</v>
      </c>
      <c r="I550" s="5">
        <f t="shared" si="49"/>
        <v>64.93832599118943</v>
      </c>
      <c r="J550" t="s">
        <v>36</v>
      </c>
      <c r="K550" t="s">
        <v>37</v>
      </c>
      <c r="L550">
        <v>1439442000</v>
      </c>
      <c r="M550">
        <v>1439614800</v>
      </c>
      <c r="N550" s="15">
        <f t="shared" si="50"/>
        <v>42229.208333333328</v>
      </c>
      <c r="O550" s="15">
        <f t="shared" si="51"/>
        <v>42231.208333333328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50"/>
        <v>41422.208333333336</v>
      </c>
      <c r="O551" s="1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50"/>
        <v>40968.25</v>
      </c>
      <c r="O552" s="1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50"/>
        <v>41993.25</v>
      </c>
      <c r="O553" s="1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50"/>
        <v>42700.25</v>
      </c>
      <c r="O554" s="1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50"/>
        <v>40545.25</v>
      </c>
      <c r="O555" s="1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803</v>
      </c>
      <c r="B556" t="s">
        <v>1641</v>
      </c>
      <c r="C556" s="3" t="s">
        <v>1642</v>
      </c>
      <c r="D556">
        <v>6100</v>
      </c>
      <c r="E556">
        <v>6527</v>
      </c>
      <c r="F556" s="10">
        <f t="shared" si="48"/>
        <v>107</v>
      </c>
      <c r="G556" t="s">
        <v>20</v>
      </c>
      <c r="H556">
        <v>233</v>
      </c>
      <c r="I556" s="5">
        <f t="shared" si="49"/>
        <v>28.012875536480685</v>
      </c>
      <c r="J556" t="s">
        <v>21</v>
      </c>
      <c r="K556" t="s">
        <v>22</v>
      </c>
      <c r="L556">
        <v>1548568800</v>
      </c>
      <c r="M556">
        <v>1551506400</v>
      </c>
      <c r="N556" s="15">
        <f t="shared" si="50"/>
        <v>43492.25</v>
      </c>
      <c r="O556" s="15">
        <f t="shared" si="51"/>
        <v>43526.25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50"/>
        <v>41731.208333333336</v>
      </c>
      <c r="O557" s="1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50"/>
        <v>40792.208333333336</v>
      </c>
      <c r="O558" s="1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2" x14ac:dyDescent="0.3">
      <c r="A559">
        <v>653</v>
      </c>
      <c r="B559" t="s">
        <v>1348</v>
      </c>
      <c r="C559" s="3" t="s">
        <v>1349</v>
      </c>
      <c r="D559">
        <v>600</v>
      </c>
      <c r="E559">
        <v>14033</v>
      </c>
      <c r="F559" s="10">
        <f t="shared" si="48"/>
        <v>2338.833333333333</v>
      </c>
      <c r="G559" t="s">
        <v>20</v>
      </c>
      <c r="H559">
        <v>234</v>
      </c>
      <c r="I559" s="5">
        <f t="shared" si="49"/>
        <v>59.970085470085472</v>
      </c>
      <c r="J559" t="s">
        <v>21</v>
      </c>
      <c r="K559" t="s">
        <v>22</v>
      </c>
      <c r="L559">
        <v>1460091600</v>
      </c>
      <c r="M559">
        <v>1460264400</v>
      </c>
      <c r="N559" s="15">
        <f t="shared" si="50"/>
        <v>42468.208333333328</v>
      </c>
      <c r="O559" s="15">
        <f t="shared" si="51"/>
        <v>42470.208333333328</v>
      </c>
      <c r="P559" t="b">
        <v>0</v>
      </c>
      <c r="Q559" t="b">
        <v>0</v>
      </c>
      <c r="R559" t="s">
        <v>28</v>
      </c>
      <c r="S559" t="str">
        <f t="shared" si="52"/>
        <v>technology</v>
      </c>
      <c r="T559" t="str">
        <f t="shared" si="53"/>
        <v>web</v>
      </c>
    </row>
    <row r="560" spans="1:20" ht="31.2" x14ac:dyDescent="0.3">
      <c r="A560">
        <v>243</v>
      </c>
      <c r="B560" t="s">
        <v>538</v>
      </c>
      <c r="C560" s="3" t="s">
        <v>539</v>
      </c>
      <c r="D560">
        <v>2300</v>
      </c>
      <c r="E560">
        <v>10240</v>
      </c>
      <c r="F560" s="10">
        <f t="shared" si="48"/>
        <v>445.21739130434781</v>
      </c>
      <c r="G560" t="s">
        <v>20</v>
      </c>
      <c r="H560">
        <v>238</v>
      </c>
      <c r="I560" s="5">
        <f t="shared" si="49"/>
        <v>43.025210084033617</v>
      </c>
      <c r="J560" t="s">
        <v>21</v>
      </c>
      <c r="K560" t="s">
        <v>22</v>
      </c>
      <c r="L560">
        <v>1520143200</v>
      </c>
      <c r="M560">
        <v>1520402400</v>
      </c>
      <c r="N560" s="15">
        <f t="shared" si="50"/>
        <v>43163.25</v>
      </c>
      <c r="O560" s="15">
        <f t="shared" si="51"/>
        <v>43166.25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966</v>
      </c>
      <c r="B561" t="s">
        <v>878</v>
      </c>
      <c r="C561" s="3" t="s">
        <v>1962</v>
      </c>
      <c r="D561">
        <v>1700</v>
      </c>
      <c r="E561">
        <v>13468</v>
      </c>
      <c r="F561" s="10">
        <f t="shared" si="48"/>
        <v>792.23529411764707</v>
      </c>
      <c r="G561" t="s">
        <v>20</v>
      </c>
      <c r="H561">
        <v>245</v>
      </c>
      <c r="I561" s="5">
        <f t="shared" si="49"/>
        <v>54.971428571428568</v>
      </c>
      <c r="J561" t="s">
        <v>21</v>
      </c>
      <c r="K561" t="s">
        <v>22</v>
      </c>
      <c r="L561">
        <v>1497502800</v>
      </c>
      <c r="M561">
        <v>1497675600</v>
      </c>
      <c r="N561" s="15">
        <f t="shared" si="50"/>
        <v>42901.208333333328</v>
      </c>
      <c r="O561" s="15">
        <f t="shared" si="51"/>
        <v>42903.208333333328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50"/>
        <v>40865.25</v>
      </c>
      <c r="O562" s="1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50"/>
        <v>40833.208333333336</v>
      </c>
      <c r="O563" s="1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50"/>
        <v>43536.208333333328</v>
      </c>
      <c r="O564" s="1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68</v>
      </c>
      <c r="B565" t="s">
        <v>184</v>
      </c>
      <c r="C565" s="3" t="s">
        <v>185</v>
      </c>
      <c r="D565">
        <v>5700</v>
      </c>
      <c r="E565">
        <v>14508</v>
      </c>
      <c r="F565" s="10">
        <f t="shared" si="48"/>
        <v>254.52631578947367</v>
      </c>
      <c r="G565" t="s">
        <v>20</v>
      </c>
      <c r="H565">
        <v>246</v>
      </c>
      <c r="I565" s="5">
        <f t="shared" si="49"/>
        <v>58.975609756097562</v>
      </c>
      <c r="J565" t="s">
        <v>107</v>
      </c>
      <c r="K565" t="s">
        <v>108</v>
      </c>
      <c r="L565">
        <v>1501131600</v>
      </c>
      <c r="M565">
        <v>1505192400</v>
      </c>
      <c r="N565" s="15">
        <f t="shared" si="50"/>
        <v>42943.208333333328</v>
      </c>
      <c r="O565" s="15">
        <f t="shared" si="51"/>
        <v>42990.208333333328</v>
      </c>
      <c r="P565" t="b">
        <v>0</v>
      </c>
      <c r="Q565" t="b">
        <v>1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50"/>
        <v>42078.208333333328</v>
      </c>
      <c r="O566" s="1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50"/>
        <v>40862.25</v>
      </c>
      <c r="O567" s="1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.2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50"/>
        <v>42424.25</v>
      </c>
      <c r="O568" s="1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50"/>
        <v>41830.208333333336</v>
      </c>
      <c r="O569" s="1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50"/>
        <v>40374.208333333336</v>
      </c>
      <c r="O570" s="1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50"/>
        <v>40554.25</v>
      </c>
      <c r="O571" s="1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50"/>
        <v>41993.25</v>
      </c>
      <c r="O572" s="1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50"/>
        <v>42174.208333333328</v>
      </c>
      <c r="O573" s="1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50"/>
        <v>42275.208333333328</v>
      </c>
      <c r="O574" s="1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50"/>
        <v>41761.208333333336</v>
      </c>
      <c r="O575" s="1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163</v>
      </c>
      <c r="B576" t="s">
        <v>378</v>
      </c>
      <c r="C576" s="3" t="s">
        <v>379</v>
      </c>
      <c r="D576">
        <v>3500</v>
      </c>
      <c r="E576">
        <v>8864</v>
      </c>
      <c r="F576" s="10">
        <f t="shared" si="48"/>
        <v>253.25714285714284</v>
      </c>
      <c r="G576" t="s">
        <v>20</v>
      </c>
      <c r="H576">
        <v>246</v>
      </c>
      <c r="I576" s="5">
        <f t="shared" si="49"/>
        <v>36.032520325203251</v>
      </c>
      <c r="J576" t="s">
        <v>21</v>
      </c>
      <c r="K576" t="s">
        <v>22</v>
      </c>
      <c r="L576">
        <v>1508475600</v>
      </c>
      <c r="M576">
        <v>1512712800</v>
      </c>
      <c r="N576" s="15">
        <f t="shared" si="50"/>
        <v>43028.208333333328</v>
      </c>
      <c r="O576" s="15">
        <f t="shared" si="51"/>
        <v>43077.25</v>
      </c>
      <c r="P576" t="b">
        <v>0</v>
      </c>
      <c r="Q576" t="b">
        <v>1</v>
      </c>
      <c r="R576" t="s">
        <v>122</v>
      </c>
      <c r="S576" t="str">
        <f t="shared" si="52"/>
        <v>photography</v>
      </c>
      <c r="T576" t="str">
        <f t="shared" si="53"/>
        <v>photography books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50"/>
        <v>41779.208333333336</v>
      </c>
      <c r="O577" s="1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ref="F578:F641" si="54">E578/D578*100</f>
        <v>64.927835051546396</v>
      </c>
      <c r="G578" t="s">
        <v>14</v>
      </c>
      <c r="H578">
        <v>64</v>
      </c>
      <c r="I578" s="5">
        <f t="shared" ref="I578:I641" si="55">IF(H578&gt;0,E578/H578,0)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ref="N578:N641" si="56">L578/60/60/24+DATE(1970,1,1)</f>
        <v>43040.208333333328</v>
      </c>
      <c r="O578" s="15">
        <f t="shared" ref="O578:O641" si="57">M578/60/60/24+DATE(1970,1,1)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LEFT(R578,SEARCH("/",R578,1)-1)</f>
        <v>theater</v>
      </c>
      <c r="T578" t="str">
        <f t="shared" ref="T578:T641" si="59">RIGHT(R578, LEN(R578)-SEARCH("/",R578,1))</f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si="54"/>
        <v>18.853658536585368</v>
      </c>
      <c r="G579" t="s">
        <v>74</v>
      </c>
      <c r="H579">
        <v>37</v>
      </c>
      <c r="I579" s="5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si="56"/>
        <v>40613.25</v>
      </c>
      <c r="O579" s="15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6"/>
        <v>40878.25</v>
      </c>
      <c r="O580" s="1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6"/>
        <v>40762.208333333336</v>
      </c>
      <c r="O581" s="1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6"/>
        <v>41696.25</v>
      </c>
      <c r="O582" s="1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6"/>
        <v>40662.208333333336</v>
      </c>
      <c r="O583" s="1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6"/>
        <v>42165.208333333328</v>
      </c>
      <c r="O584" s="1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6"/>
        <v>40959.25</v>
      </c>
      <c r="O585" s="1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6"/>
        <v>41024.208333333336</v>
      </c>
      <c r="O586" s="1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6"/>
        <v>40255.208333333336</v>
      </c>
      <c r="O587" s="1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6"/>
        <v>40499.25</v>
      </c>
      <c r="O588" s="1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6"/>
        <v>43484.25</v>
      </c>
      <c r="O589" s="1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6"/>
        <v>40262.208333333336</v>
      </c>
      <c r="O590" s="1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6"/>
        <v>42190.208333333328</v>
      </c>
      <c r="O591" s="1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6"/>
        <v>41994.25</v>
      </c>
      <c r="O592" s="1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6"/>
        <v>40373.208333333336</v>
      </c>
      <c r="O593" s="1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6"/>
        <v>41789.208333333336</v>
      </c>
      <c r="O594" s="1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6"/>
        <v>41724.208333333336</v>
      </c>
      <c r="O595" s="1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6"/>
        <v>42548.208333333328</v>
      </c>
      <c r="O596" s="1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6"/>
        <v>40253.208333333336</v>
      </c>
      <c r="O597" s="1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6"/>
        <v>42434.25</v>
      </c>
      <c r="O598" s="1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540</v>
      </c>
      <c r="B599" t="s">
        <v>1125</v>
      </c>
      <c r="C599" s="3" t="s">
        <v>1126</v>
      </c>
      <c r="D599">
        <v>5300</v>
      </c>
      <c r="E599">
        <v>14097</v>
      </c>
      <c r="F599" s="10">
        <f t="shared" si="54"/>
        <v>265.98113207547169</v>
      </c>
      <c r="G599" t="s">
        <v>20</v>
      </c>
      <c r="H599">
        <v>247</v>
      </c>
      <c r="I599" s="5">
        <f t="shared" si="55"/>
        <v>57.072874493927124</v>
      </c>
      <c r="J599" t="s">
        <v>21</v>
      </c>
      <c r="K599" t="s">
        <v>22</v>
      </c>
      <c r="L599">
        <v>1525496400</v>
      </c>
      <c r="M599">
        <v>1527397200</v>
      </c>
      <c r="N599" s="15">
        <f t="shared" si="56"/>
        <v>43225.208333333328</v>
      </c>
      <c r="O599" s="15">
        <f t="shared" si="57"/>
        <v>43247.208333333328</v>
      </c>
      <c r="P599" t="b">
        <v>0</v>
      </c>
      <c r="Q599" t="b">
        <v>0</v>
      </c>
      <c r="R599" t="s">
        <v>122</v>
      </c>
      <c r="S599" t="str">
        <f t="shared" si="58"/>
        <v>photography</v>
      </c>
      <c r="T599" t="str">
        <f t="shared" si="59"/>
        <v>photography books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6"/>
        <v>40344.208333333336</v>
      </c>
      <c r="O600" s="1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6"/>
        <v>42047.25</v>
      </c>
      <c r="O601" s="1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6"/>
        <v>41485.208333333336</v>
      </c>
      <c r="O602" s="1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6"/>
        <v>41789.208333333336</v>
      </c>
      <c r="O603" s="1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62</v>
      </c>
      <c r="B604" t="s">
        <v>172</v>
      </c>
      <c r="C604" s="3" t="s">
        <v>173</v>
      </c>
      <c r="D604">
        <v>2000</v>
      </c>
      <c r="E604">
        <v>14452</v>
      </c>
      <c r="F604" s="10">
        <f t="shared" si="54"/>
        <v>722.6</v>
      </c>
      <c r="G604" t="s">
        <v>20</v>
      </c>
      <c r="H604">
        <v>249</v>
      </c>
      <c r="I604" s="5">
        <f t="shared" si="55"/>
        <v>58.040160642570278</v>
      </c>
      <c r="J604" t="s">
        <v>21</v>
      </c>
      <c r="K604" t="s">
        <v>22</v>
      </c>
      <c r="L604">
        <v>1433480400</v>
      </c>
      <c r="M604">
        <v>1433566800</v>
      </c>
      <c r="N604" s="15">
        <f t="shared" si="56"/>
        <v>42160.208333333328</v>
      </c>
      <c r="O604" s="15">
        <f t="shared" si="57"/>
        <v>42161.208333333328</v>
      </c>
      <c r="P604" t="b">
        <v>0</v>
      </c>
      <c r="Q604" t="b">
        <v>0</v>
      </c>
      <c r="R604" t="s">
        <v>28</v>
      </c>
      <c r="S604" t="str">
        <f t="shared" si="58"/>
        <v>technology</v>
      </c>
      <c r="T604" t="str">
        <f t="shared" si="59"/>
        <v>web</v>
      </c>
    </row>
    <row r="605" spans="1:20" ht="31.2" x14ac:dyDescent="0.3">
      <c r="A605">
        <v>436</v>
      </c>
      <c r="B605" t="s">
        <v>921</v>
      </c>
      <c r="C605" s="3" t="s">
        <v>922</v>
      </c>
      <c r="D605">
        <v>1300</v>
      </c>
      <c r="E605">
        <v>13678</v>
      </c>
      <c r="F605" s="10">
        <f t="shared" si="54"/>
        <v>1052.1538461538462</v>
      </c>
      <c r="G605" t="s">
        <v>20</v>
      </c>
      <c r="H605">
        <v>249</v>
      </c>
      <c r="I605" s="5">
        <f t="shared" si="55"/>
        <v>54.931726907630519</v>
      </c>
      <c r="J605" t="s">
        <v>21</v>
      </c>
      <c r="K605" t="s">
        <v>22</v>
      </c>
      <c r="L605">
        <v>1555736400</v>
      </c>
      <c r="M605">
        <v>1555822800</v>
      </c>
      <c r="N605" s="15">
        <f t="shared" si="56"/>
        <v>43575.208333333328</v>
      </c>
      <c r="O605" s="15">
        <f t="shared" si="57"/>
        <v>43576.208333333328</v>
      </c>
      <c r="P605" t="b">
        <v>0</v>
      </c>
      <c r="Q605" t="b">
        <v>0</v>
      </c>
      <c r="R605" t="s">
        <v>159</v>
      </c>
      <c r="S605" t="str">
        <f t="shared" si="58"/>
        <v>music</v>
      </c>
      <c r="T605" t="str">
        <f t="shared" si="59"/>
        <v>jazz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6"/>
        <v>40565.25</v>
      </c>
      <c r="O606" s="1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242</v>
      </c>
      <c r="B607" t="s">
        <v>536</v>
      </c>
      <c r="C607" s="3" t="s">
        <v>537</v>
      </c>
      <c r="D607">
        <v>8400</v>
      </c>
      <c r="E607">
        <v>10729</v>
      </c>
      <c r="F607" s="10">
        <f t="shared" si="54"/>
        <v>127.72619047619047</v>
      </c>
      <c r="G607" t="s">
        <v>20</v>
      </c>
      <c r="H607">
        <v>250</v>
      </c>
      <c r="I607" s="5">
        <f t="shared" si="55"/>
        <v>42.915999999999997</v>
      </c>
      <c r="J607" t="s">
        <v>21</v>
      </c>
      <c r="K607" t="s">
        <v>22</v>
      </c>
      <c r="L607">
        <v>1494392400</v>
      </c>
      <c r="M607">
        <v>1495256400</v>
      </c>
      <c r="N607" s="15">
        <f t="shared" si="56"/>
        <v>42865.208333333328</v>
      </c>
      <c r="O607" s="15">
        <f t="shared" si="57"/>
        <v>42875.208333333328</v>
      </c>
      <c r="P607" t="b">
        <v>0</v>
      </c>
      <c r="Q607" t="b">
        <v>1</v>
      </c>
      <c r="R607" t="s">
        <v>23</v>
      </c>
      <c r="S607" t="str">
        <f t="shared" si="58"/>
        <v>music</v>
      </c>
      <c r="T607" t="str">
        <f t="shared" si="59"/>
        <v>rock</v>
      </c>
    </row>
    <row r="608" spans="1:20" x14ac:dyDescent="0.3">
      <c r="A608">
        <v>333</v>
      </c>
      <c r="B608" t="s">
        <v>718</v>
      </c>
      <c r="C608" s="3" t="s">
        <v>719</v>
      </c>
      <c r="D608">
        <v>9600</v>
      </c>
      <c r="E608">
        <v>11900</v>
      </c>
      <c r="F608" s="10">
        <f t="shared" si="54"/>
        <v>123.95833333333333</v>
      </c>
      <c r="G608" t="s">
        <v>20</v>
      </c>
      <c r="H608">
        <v>253</v>
      </c>
      <c r="I608" s="5">
        <f t="shared" si="55"/>
        <v>47.035573122529641</v>
      </c>
      <c r="J608" t="s">
        <v>21</v>
      </c>
      <c r="K608" t="s">
        <v>22</v>
      </c>
      <c r="L608">
        <v>1542693600</v>
      </c>
      <c r="M608">
        <v>1545112800</v>
      </c>
      <c r="N608" s="15">
        <f t="shared" si="56"/>
        <v>43424.25</v>
      </c>
      <c r="O608" s="15">
        <f t="shared" si="57"/>
        <v>43452.25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6"/>
        <v>41721.208333333336</v>
      </c>
      <c r="O609" s="1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285</v>
      </c>
      <c r="B610" t="s">
        <v>622</v>
      </c>
      <c r="C610" s="3" t="s">
        <v>623</v>
      </c>
      <c r="D610">
        <v>900</v>
      </c>
      <c r="E610">
        <v>6357</v>
      </c>
      <c r="F610" s="10">
        <f t="shared" si="54"/>
        <v>706.33333333333337</v>
      </c>
      <c r="G610" t="s">
        <v>20</v>
      </c>
      <c r="H610">
        <v>254</v>
      </c>
      <c r="I610" s="5">
        <f t="shared" si="55"/>
        <v>25.027559055118111</v>
      </c>
      <c r="J610" t="s">
        <v>21</v>
      </c>
      <c r="K610" t="s">
        <v>22</v>
      </c>
      <c r="L610">
        <v>1473483600</v>
      </c>
      <c r="M610">
        <v>1476766800</v>
      </c>
      <c r="N610" s="15">
        <f t="shared" si="56"/>
        <v>42623.208333333328</v>
      </c>
      <c r="O610" s="15">
        <f t="shared" si="57"/>
        <v>42661.208333333328</v>
      </c>
      <c r="P610" t="b">
        <v>0</v>
      </c>
      <c r="Q610" t="b">
        <v>0</v>
      </c>
      <c r="R610" t="s">
        <v>33</v>
      </c>
      <c r="S610" t="str">
        <f t="shared" si="58"/>
        <v>theater</v>
      </c>
      <c r="T610" t="str">
        <f t="shared" si="59"/>
        <v>plays</v>
      </c>
    </row>
    <row r="611" spans="1:20" x14ac:dyDescent="0.3">
      <c r="A611">
        <v>920</v>
      </c>
      <c r="B611" t="s">
        <v>1872</v>
      </c>
      <c r="C611" s="3" t="s">
        <v>1873</v>
      </c>
      <c r="D611">
        <v>5300</v>
      </c>
      <c r="E611">
        <v>9676</v>
      </c>
      <c r="F611" s="10">
        <f t="shared" si="54"/>
        <v>182.56603773584905</v>
      </c>
      <c r="G611" t="s">
        <v>20</v>
      </c>
      <c r="H611">
        <v>255</v>
      </c>
      <c r="I611" s="5">
        <f t="shared" si="55"/>
        <v>37.945098039215686</v>
      </c>
      <c r="J611" t="s">
        <v>21</v>
      </c>
      <c r="K611" t="s">
        <v>22</v>
      </c>
      <c r="L611">
        <v>1549519200</v>
      </c>
      <c r="M611">
        <v>1551247200</v>
      </c>
      <c r="N611" s="15">
        <f t="shared" si="56"/>
        <v>43503.25</v>
      </c>
      <c r="O611" s="15">
        <f t="shared" si="57"/>
        <v>43523.25</v>
      </c>
      <c r="P611" t="b">
        <v>1</v>
      </c>
      <c r="Q611" t="b">
        <v>0</v>
      </c>
      <c r="R611" t="s">
        <v>71</v>
      </c>
      <c r="S611" t="str">
        <f t="shared" si="58"/>
        <v>film &amp; video</v>
      </c>
      <c r="T611" t="str">
        <f t="shared" si="59"/>
        <v>animation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6"/>
        <v>41259.25</v>
      </c>
      <c r="O612" s="1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6"/>
        <v>41480.208333333336</v>
      </c>
      <c r="O613" s="1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6"/>
        <v>40474.208333333336</v>
      </c>
      <c r="O614" s="1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">
      <c r="A615">
        <v>838</v>
      </c>
      <c r="B615" t="s">
        <v>1709</v>
      </c>
      <c r="C615" s="3" t="s">
        <v>1710</v>
      </c>
      <c r="D615">
        <v>6400</v>
      </c>
      <c r="E615">
        <v>8890</v>
      </c>
      <c r="F615" s="10">
        <f t="shared" si="54"/>
        <v>138.90625</v>
      </c>
      <c r="G615" t="s">
        <v>20</v>
      </c>
      <c r="H615">
        <v>261</v>
      </c>
      <c r="I615" s="5">
        <f t="shared" si="55"/>
        <v>34.061302681992338</v>
      </c>
      <c r="J615" t="s">
        <v>21</v>
      </c>
      <c r="K615" t="s">
        <v>22</v>
      </c>
      <c r="L615">
        <v>1538024400</v>
      </c>
      <c r="M615">
        <v>1538802000</v>
      </c>
      <c r="N615" s="15">
        <f t="shared" si="56"/>
        <v>43370.208333333328</v>
      </c>
      <c r="O615" s="15">
        <f t="shared" si="57"/>
        <v>43379.208333333328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655</v>
      </c>
      <c r="B616" t="s">
        <v>1352</v>
      </c>
      <c r="C616" s="3" t="s">
        <v>1353</v>
      </c>
      <c r="D616">
        <v>6900</v>
      </c>
      <c r="E616">
        <v>13212</v>
      </c>
      <c r="F616" s="10">
        <f t="shared" si="54"/>
        <v>191.47826086956522</v>
      </c>
      <c r="G616" t="s">
        <v>20</v>
      </c>
      <c r="H616">
        <v>264</v>
      </c>
      <c r="I616" s="5">
        <f t="shared" si="55"/>
        <v>50.045454545454547</v>
      </c>
      <c r="J616" t="s">
        <v>21</v>
      </c>
      <c r="K616" t="s">
        <v>22</v>
      </c>
      <c r="L616">
        <v>1488434400</v>
      </c>
      <c r="M616">
        <v>1489554000</v>
      </c>
      <c r="N616" s="15">
        <f t="shared" si="56"/>
        <v>42796.25</v>
      </c>
      <c r="O616" s="15">
        <f t="shared" si="57"/>
        <v>42809.208333333328</v>
      </c>
      <c r="P616" t="b">
        <v>1</v>
      </c>
      <c r="Q616" t="b">
        <v>0</v>
      </c>
      <c r="R616" t="s">
        <v>122</v>
      </c>
      <c r="S616" t="str">
        <f t="shared" si="58"/>
        <v>photography</v>
      </c>
      <c r="T616" t="str">
        <f t="shared" si="59"/>
        <v>photography books</v>
      </c>
    </row>
    <row r="617" spans="1:20" x14ac:dyDescent="0.3">
      <c r="A617">
        <v>687</v>
      </c>
      <c r="B617" t="s">
        <v>1413</v>
      </c>
      <c r="C617" s="3" t="s">
        <v>1414</v>
      </c>
      <c r="D617">
        <v>1500</v>
      </c>
      <c r="E617">
        <v>13980</v>
      </c>
      <c r="F617" s="10">
        <f t="shared" si="54"/>
        <v>932</v>
      </c>
      <c r="G617" t="s">
        <v>20</v>
      </c>
      <c r="H617">
        <v>269</v>
      </c>
      <c r="I617" s="5">
        <f t="shared" si="55"/>
        <v>51.970260223048328</v>
      </c>
      <c r="J617" t="s">
        <v>21</v>
      </c>
      <c r="K617" t="s">
        <v>22</v>
      </c>
      <c r="L617">
        <v>1489298400</v>
      </c>
      <c r="M617">
        <v>1489554000</v>
      </c>
      <c r="N617" s="15">
        <f t="shared" si="56"/>
        <v>42806.25</v>
      </c>
      <c r="O617" s="15">
        <f t="shared" si="57"/>
        <v>42809.208333333328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6"/>
        <v>41537.208333333336</v>
      </c>
      <c r="O618" s="1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6"/>
        <v>41794.208333333336</v>
      </c>
      <c r="O619" s="1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6"/>
        <v>41396.208333333336</v>
      </c>
      <c r="O620" s="1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1.2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6"/>
        <v>40669.208333333336</v>
      </c>
      <c r="O621" s="1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10">
        <f t="shared" si="54"/>
        <v>232.30555555555554</v>
      </c>
      <c r="G622" t="s">
        <v>20</v>
      </c>
      <c r="H622">
        <v>270</v>
      </c>
      <c r="I622" s="5">
        <f t="shared" si="55"/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s="15">
        <f t="shared" si="56"/>
        <v>42446.208333333328</v>
      </c>
      <c r="O622" s="15">
        <f t="shared" si="57"/>
        <v>42461.208333333328</v>
      </c>
      <c r="P622" t="b">
        <v>1</v>
      </c>
      <c r="Q622" t="b">
        <v>1</v>
      </c>
      <c r="R622" t="s">
        <v>68</v>
      </c>
      <c r="S622" t="str">
        <f t="shared" si="58"/>
        <v>publishing</v>
      </c>
      <c r="T622" t="str">
        <f t="shared" si="59"/>
        <v>nonfiction</v>
      </c>
    </row>
    <row r="623" spans="1:20" x14ac:dyDescent="0.3">
      <c r="A623">
        <v>820</v>
      </c>
      <c r="B623" t="s">
        <v>1673</v>
      </c>
      <c r="C623" s="3" t="s">
        <v>1674</v>
      </c>
      <c r="D623">
        <v>1500</v>
      </c>
      <c r="E623">
        <v>12009</v>
      </c>
      <c r="F623" s="10">
        <f t="shared" si="54"/>
        <v>800.6</v>
      </c>
      <c r="G623" t="s">
        <v>20</v>
      </c>
      <c r="H623">
        <v>279</v>
      </c>
      <c r="I623" s="5">
        <f t="shared" si="55"/>
        <v>43.043010752688176</v>
      </c>
      <c r="J623" t="s">
        <v>40</v>
      </c>
      <c r="K623" t="s">
        <v>41</v>
      </c>
      <c r="L623">
        <v>1532840400</v>
      </c>
      <c r="M623">
        <v>1533963600</v>
      </c>
      <c r="N623" s="15">
        <f t="shared" si="56"/>
        <v>43310.208333333328</v>
      </c>
      <c r="O623" s="15">
        <f t="shared" si="57"/>
        <v>43323.208333333328</v>
      </c>
      <c r="P623" t="b">
        <v>0</v>
      </c>
      <c r="Q623" t="b">
        <v>1</v>
      </c>
      <c r="R623" t="s">
        <v>23</v>
      </c>
      <c r="S623" t="str">
        <f t="shared" si="58"/>
        <v>music</v>
      </c>
      <c r="T623" t="str">
        <f t="shared" si="59"/>
        <v>rock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6"/>
        <v>43205.208333333328</v>
      </c>
      <c r="O624" s="1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273</v>
      </c>
      <c r="B625" t="s">
        <v>598</v>
      </c>
      <c r="C625" s="3" t="s">
        <v>599</v>
      </c>
      <c r="D625">
        <v>7800</v>
      </c>
      <c r="E625">
        <v>10704</v>
      </c>
      <c r="F625" s="10">
        <f t="shared" si="54"/>
        <v>137.23076923076923</v>
      </c>
      <c r="G625" t="s">
        <v>20</v>
      </c>
      <c r="H625">
        <v>282</v>
      </c>
      <c r="I625" s="5">
        <f t="shared" si="55"/>
        <v>37.957446808510639</v>
      </c>
      <c r="J625" t="s">
        <v>15</v>
      </c>
      <c r="K625" t="s">
        <v>16</v>
      </c>
      <c r="L625">
        <v>1505624400</v>
      </c>
      <c r="M625">
        <v>1505883600</v>
      </c>
      <c r="N625" s="15">
        <f t="shared" si="56"/>
        <v>42995.208333333328</v>
      </c>
      <c r="O625" s="15">
        <f t="shared" si="57"/>
        <v>42998.208333333328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755</v>
      </c>
      <c r="B626" t="s">
        <v>1546</v>
      </c>
      <c r="C626" s="3" t="s">
        <v>1547</v>
      </c>
      <c r="D626">
        <v>4500</v>
      </c>
      <c r="E626">
        <v>7496</v>
      </c>
      <c r="F626" s="10">
        <f t="shared" si="54"/>
        <v>166.57777777777778</v>
      </c>
      <c r="G626" t="s">
        <v>20</v>
      </c>
      <c r="H626">
        <v>288</v>
      </c>
      <c r="I626" s="5">
        <f t="shared" si="55"/>
        <v>26.027777777777779</v>
      </c>
      <c r="J626" t="s">
        <v>36</v>
      </c>
      <c r="K626" t="s">
        <v>37</v>
      </c>
      <c r="L626">
        <v>1514354400</v>
      </c>
      <c r="M626">
        <v>1515391200</v>
      </c>
      <c r="N626" s="15">
        <f t="shared" si="56"/>
        <v>43096.25</v>
      </c>
      <c r="O626" s="15">
        <f t="shared" si="57"/>
        <v>43108.25</v>
      </c>
      <c r="P626" t="b">
        <v>0</v>
      </c>
      <c r="Q626" t="b">
        <v>1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6"/>
        <v>43857.25</v>
      </c>
      <c r="O627" s="1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6"/>
        <v>40449.208333333336</v>
      </c>
      <c r="O628" s="1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6"/>
        <v>40345.208333333336</v>
      </c>
      <c r="O629" s="1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6"/>
        <v>40455.208333333336</v>
      </c>
      <c r="O630" s="1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6"/>
        <v>42557.208333333328</v>
      </c>
      <c r="O631" s="1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6"/>
        <v>43586.208333333328</v>
      </c>
      <c r="O632" s="1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.2" x14ac:dyDescent="0.3">
      <c r="A633">
        <v>888</v>
      </c>
      <c r="B633" t="s">
        <v>1808</v>
      </c>
      <c r="C633" s="3" t="s">
        <v>1809</v>
      </c>
      <c r="D633">
        <v>5800</v>
      </c>
      <c r="E633">
        <v>12174</v>
      </c>
      <c r="F633" s="10">
        <f t="shared" si="54"/>
        <v>209.89655172413794</v>
      </c>
      <c r="G633" t="s">
        <v>20</v>
      </c>
      <c r="H633">
        <v>290</v>
      </c>
      <c r="I633" s="5">
        <f t="shared" si="55"/>
        <v>41.979310344827589</v>
      </c>
      <c r="J633" t="s">
        <v>21</v>
      </c>
      <c r="K633" t="s">
        <v>22</v>
      </c>
      <c r="L633">
        <v>1491886800</v>
      </c>
      <c r="M633">
        <v>1493528400</v>
      </c>
      <c r="N633" s="15">
        <f t="shared" si="56"/>
        <v>42836.208333333328</v>
      </c>
      <c r="O633" s="15">
        <f t="shared" si="57"/>
        <v>42855.208333333328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6"/>
        <v>41945.208333333336</v>
      </c>
      <c r="O634" s="1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6"/>
        <v>42315.25</v>
      </c>
      <c r="O635" s="1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6"/>
        <v>42819.208333333328</v>
      </c>
      <c r="O636" s="1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6"/>
        <v>41314.25</v>
      </c>
      <c r="O637" s="1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6"/>
        <v>40926.25</v>
      </c>
      <c r="O638" s="1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6"/>
        <v>42688.25</v>
      </c>
      <c r="O639" s="1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6"/>
        <v>40386.208333333336</v>
      </c>
      <c r="O640" s="1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6"/>
        <v>43309.208333333328</v>
      </c>
      <c r="O641" s="1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.2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ref="F642:F705" si="60">E642/D642*100</f>
        <v>16.501669449081803</v>
      </c>
      <c r="G642" t="s">
        <v>14</v>
      </c>
      <c r="H642">
        <v>257</v>
      </c>
      <c r="I642" s="5">
        <f t="shared" ref="I642:I705" si="61">IF(H642&gt;0,E642/H642,0)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ref="N642:N705" si="62">L642/60/60/24+DATE(1970,1,1)</f>
        <v>42387.25</v>
      </c>
      <c r="O642" s="15">
        <f t="shared" ref="O642:O705" si="63">M642/60/60/24+DATE(1970,1,1)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LEFT(R642,SEARCH("/",R642,1)-1)</f>
        <v>theater</v>
      </c>
      <c r="T642" t="str">
        <f t="shared" ref="T642:T705" si="65">RIGHT(R642, LEN(R642)-SEARCH("/",R642,1))</f>
        <v>plays</v>
      </c>
    </row>
    <row r="643" spans="1:20" ht="31.2" x14ac:dyDescent="0.3">
      <c r="A643">
        <v>301</v>
      </c>
      <c r="B643" t="s">
        <v>654</v>
      </c>
      <c r="C643" s="3" t="s">
        <v>655</v>
      </c>
      <c r="D643">
        <v>900</v>
      </c>
      <c r="E643">
        <v>12102</v>
      </c>
      <c r="F643" s="10">
        <f t="shared" si="60"/>
        <v>1344.6666666666667</v>
      </c>
      <c r="G643" t="s">
        <v>20</v>
      </c>
      <c r="H643">
        <v>295</v>
      </c>
      <c r="I643" s="5">
        <f t="shared" si="61"/>
        <v>41.023728813559323</v>
      </c>
      <c r="J643" t="s">
        <v>21</v>
      </c>
      <c r="K643" t="s">
        <v>22</v>
      </c>
      <c r="L643">
        <v>1424930400</v>
      </c>
      <c r="M643">
        <v>1426395600</v>
      </c>
      <c r="N643" s="15">
        <f t="shared" si="62"/>
        <v>42061.25</v>
      </c>
      <c r="O643" s="15">
        <f t="shared" si="63"/>
        <v>42078.208333333328</v>
      </c>
      <c r="P643" t="b">
        <v>0</v>
      </c>
      <c r="Q643" t="b">
        <v>0</v>
      </c>
      <c r="R643" t="s">
        <v>42</v>
      </c>
      <c r="S643" t="str">
        <f t="shared" si="64"/>
        <v>film &amp; video</v>
      </c>
      <c r="T643" t="str">
        <f t="shared" si="65"/>
        <v>documentary</v>
      </c>
    </row>
    <row r="644" spans="1:20" x14ac:dyDescent="0.3">
      <c r="A644">
        <v>401</v>
      </c>
      <c r="B644" t="s">
        <v>853</v>
      </c>
      <c r="C644" s="3" t="s">
        <v>854</v>
      </c>
      <c r="D644">
        <v>900</v>
      </c>
      <c r="E644">
        <v>13772</v>
      </c>
      <c r="F644" s="10">
        <f t="shared" si="60"/>
        <v>1530.2222222222222</v>
      </c>
      <c r="G644" t="s">
        <v>20</v>
      </c>
      <c r="H644">
        <v>299</v>
      </c>
      <c r="I644" s="5">
        <f t="shared" si="61"/>
        <v>46.060200668896321</v>
      </c>
      <c r="J644" t="s">
        <v>21</v>
      </c>
      <c r="K644" t="s">
        <v>22</v>
      </c>
      <c r="L644">
        <v>1572152400</v>
      </c>
      <c r="M644">
        <v>1572152400</v>
      </c>
      <c r="N644" s="15">
        <f t="shared" si="62"/>
        <v>43765.208333333328</v>
      </c>
      <c r="O644" s="15">
        <f t="shared" si="63"/>
        <v>43765.208333333328</v>
      </c>
      <c r="P644" t="b">
        <v>0</v>
      </c>
      <c r="Q644" t="b">
        <v>0</v>
      </c>
      <c r="R644" t="s">
        <v>33</v>
      </c>
      <c r="S644" t="str">
        <f t="shared" si="64"/>
        <v>theater</v>
      </c>
      <c r="T644" t="str">
        <f t="shared" si="65"/>
        <v>plays</v>
      </c>
    </row>
    <row r="645" spans="1:20" ht="31.2" x14ac:dyDescent="0.3">
      <c r="A645">
        <v>867</v>
      </c>
      <c r="B645" t="s">
        <v>1766</v>
      </c>
      <c r="C645" s="3" t="s">
        <v>1767</v>
      </c>
      <c r="D645">
        <v>4800</v>
      </c>
      <c r="E645">
        <v>7797</v>
      </c>
      <c r="F645" s="10">
        <f t="shared" si="60"/>
        <v>162.4375</v>
      </c>
      <c r="G645" t="s">
        <v>20</v>
      </c>
      <c r="H645">
        <v>300</v>
      </c>
      <c r="I645" s="5">
        <f t="shared" si="61"/>
        <v>25.99</v>
      </c>
      <c r="J645" t="s">
        <v>21</v>
      </c>
      <c r="K645" t="s">
        <v>22</v>
      </c>
      <c r="L645">
        <v>1539061200</v>
      </c>
      <c r="M645">
        <v>1539579600</v>
      </c>
      <c r="N645" s="15">
        <f t="shared" si="62"/>
        <v>43382.208333333328</v>
      </c>
      <c r="O645" s="15">
        <f t="shared" si="63"/>
        <v>43388.208333333328</v>
      </c>
      <c r="P645" t="b">
        <v>0</v>
      </c>
      <c r="Q645" t="b">
        <v>0</v>
      </c>
      <c r="R645" t="s">
        <v>17</v>
      </c>
      <c r="S645" t="str">
        <f t="shared" si="64"/>
        <v>food</v>
      </c>
      <c r="T645" t="str">
        <f t="shared" si="65"/>
        <v>food trucks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2"/>
        <v>43452.25</v>
      </c>
      <c r="O646" s="1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2"/>
        <v>43369.208333333328</v>
      </c>
      <c r="O647" s="1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2"/>
        <v>41346.208333333336</v>
      </c>
      <c r="O648" s="1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.2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2"/>
        <v>43199.208333333328</v>
      </c>
      <c r="O649" s="1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2"/>
        <v>42922.208333333328</v>
      </c>
      <c r="O650" s="1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2"/>
        <v>40471.208333333336</v>
      </c>
      <c r="O651" s="1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2"/>
        <v>41828.208333333336</v>
      </c>
      <c r="O652" s="1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2"/>
        <v>41692.25</v>
      </c>
      <c r="O653" s="1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49</v>
      </c>
      <c r="B654" t="s">
        <v>144</v>
      </c>
      <c r="C654" s="3" t="s">
        <v>145</v>
      </c>
      <c r="D654">
        <v>7200</v>
      </c>
      <c r="E654">
        <v>13653</v>
      </c>
      <c r="F654" s="10">
        <f t="shared" si="60"/>
        <v>189.625</v>
      </c>
      <c r="G654" t="s">
        <v>20</v>
      </c>
      <c r="H654">
        <v>303</v>
      </c>
      <c r="I654" s="5">
        <f t="shared" si="61"/>
        <v>45.059405940594061</v>
      </c>
      <c r="J654" t="s">
        <v>21</v>
      </c>
      <c r="K654" t="s">
        <v>22</v>
      </c>
      <c r="L654">
        <v>1571547600</v>
      </c>
      <c r="M654">
        <v>1575439200</v>
      </c>
      <c r="N654" s="15">
        <f t="shared" si="62"/>
        <v>43758.208333333328</v>
      </c>
      <c r="O654" s="15">
        <f t="shared" si="63"/>
        <v>43803.25</v>
      </c>
      <c r="P654" t="b">
        <v>0</v>
      </c>
      <c r="Q654" t="b">
        <v>0</v>
      </c>
      <c r="R654" t="s">
        <v>23</v>
      </c>
      <c r="S654" t="str">
        <f t="shared" si="64"/>
        <v>music</v>
      </c>
      <c r="T654" t="str">
        <f t="shared" si="65"/>
        <v>rock</v>
      </c>
    </row>
    <row r="655" spans="1:20" x14ac:dyDescent="0.3">
      <c r="A655">
        <v>324</v>
      </c>
      <c r="B655" t="s">
        <v>700</v>
      </c>
      <c r="C655" s="3" t="s">
        <v>701</v>
      </c>
      <c r="D655">
        <v>7100</v>
      </c>
      <c r="E655">
        <v>11648</v>
      </c>
      <c r="F655" s="10">
        <f t="shared" si="60"/>
        <v>164.05633802816902</v>
      </c>
      <c r="G655" t="s">
        <v>20</v>
      </c>
      <c r="H655">
        <v>307</v>
      </c>
      <c r="I655" s="5">
        <f t="shared" si="61"/>
        <v>37.941368078175898</v>
      </c>
      <c r="J655" t="s">
        <v>21</v>
      </c>
      <c r="K655" t="s">
        <v>22</v>
      </c>
      <c r="L655">
        <v>1434862800</v>
      </c>
      <c r="M655">
        <v>1435899600</v>
      </c>
      <c r="N655" s="15">
        <f t="shared" si="62"/>
        <v>42176.208333333328</v>
      </c>
      <c r="O655" s="15">
        <f t="shared" si="63"/>
        <v>42188.208333333328</v>
      </c>
      <c r="P655" t="b">
        <v>0</v>
      </c>
      <c r="Q655" t="b">
        <v>1</v>
      </c>
      <c r="R655" t="s">
        <v>33</v>
      </c>
      <c r="S655" t="str">
        <f t="shared" si="64"/>
        <v>theater</v>
      </c>
      <c r="T655" t="str">
        <f t="shared" si="65"/>
        <v>plays</v>
      </c>
    </row>
    <row r="656" spans="1:20" x14ac:dyDescent="0.3">
      <c r="A656">
        <v>608</v>
      </c>
      <c r="B656" t="s">
        <v>1258</v>
      </c>
      <c r="C656" s="3" t="s">
        <v>1259</v>
      </c>
      <c r="D656">
        <v>3900</v>
      </c>
      <c r="E656">
        <v>11075</v>
      </c>
      <c r="F656" s="10">
        <f t="shared" si="60"/>
        <v>283.97435897435901</v>
      </c>
      <c r="G656" t="s">
        <v>20</v>
      </c>
      <c r="H656">
        <v>316</v>
      </c>
      <c r="I656" s="5">
        <f t="shared" si="61"/>
        <v>35.047468354430379</v>
      </c>
      <c r="J656" t="s">
        <v>21</v>
      </c>
      <c r="K656" t="s">
        <v>22</v>
      </c>
      <c r="L656">
        <v>1551852000</v>
      </c>
      <c r="M656">
        <v>1552197600</v>
      </c>
      <c r="N656" s="15">
        <f t="shared" si="62"/>
        <v>43530.25</v>
      </c>
      <c r="O656" s="15">
        <f t="shared" si="63"/>
        <v>43534.25</v>
      </c>
      <c r="P656" t="b">
        <v>0</v>
      </c>
      <c r="Q656" t="b">
        <v>1</v>
      </c>
      <c r="R656" t="s">
        <v>159</v>
      </c>
      <c r="S656" t="str">
        <f t="shared" si="64"/>
        <v>music</v>
      </c>
      <c r="T656" t="str">
        <f t="shared" si="65"/>
        <v>jazz</v>
      </c>
    </row>
    <row r="657" spans="1:20" x14ac:dyDescent="0.3">
      <c r="A657">
        <v>981</v>
      </c>
      <c r="B657" t="s">
        <v>1990</v>
      </c>
      <c r="C657" s="3" t="s">
        <v>1991</v>
      </c>
      <c r="D657">
        <v>6700</v>
      </c>
      <c r="E657">
        <v>11941</v>
      </c>
      <c r="F657" s="10">
        <f t="shared" si="60"/>
        <v>178.22388059701493</v>
      </c>
      <c r="G657" t="s">
        <v>20</v>
      </c>
      <c r="H657">
        <v>323</v>
      </c>
      <c r="I657" s="5">
        <f t="shared" si="61"/>
        <v>36.969040247678016</v>
      </c>
      <c r="J657" t="s">
        <v>21</v>
      </c>
      <c r="K657" t="s">
        <v>22</v>
      </c>
      <c r="L657">
        <v>1514181600</v>
      </c>
      <c r="M657">
        <v>1517032800</v>
      </c>
      <c r="N657" s="15">
        <f t="shared" si="62"/>
        <v>43094.25</v>
      </c>
      <c r="O657" s="15">
        <f t="shared" si="63"/>
        <v>43127.25</v>
      </c>
      <c r="P657" t="b">
        <v>0</v>
      </c>
      <c r="Q657" t="b">
        <v>0</v>
      </c>
      <c r="R657" t="s">
        <v>28</v>
      </c>
      <c r="S657" t="str">
        <f t="shared" si="64"/>
        <v>technology</v>
      </c>
      <c r="T657" t="str">
        <f t="shared" si="65"/>
        <v>web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2"/>
        <v>43097.25</v>
      </c>
      <c r="O658" s="1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2"/>
        <v>43096.25</v>
      </c>
      <c r="O659" s="1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2"/>
        <v>42246.208333333328</v>
      </c>
      <c r="O660" s="1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2"/>
        <v>40570.25</v>
      </c>
      <c r="O661" s="1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.2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2"/>
        <v>42237.208333333328</v>
      </c>
      <c r="O662" s="1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2"/>
        <v>40996.208333333336</v>
      </c>
      <c r="O663" s="1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2"/>
        <v>43443.25</v>
      </c>
      <c r="O664" s="1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2"/>
        <v>40458.208333333336</v>
      </c>
      <c r="O665" s="1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2"/>
        <v>40959.25</v>
      </c>
      <c r="O666" s="1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2"/>
        <v>40733.208333333336</v>
      </c>
      <c r="O667" s="1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2"/>
        <v>41516.208333333336</v>
      </c>
      <c r="O668" s="1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2"/>
        <v>41892.208333333336</v>
      </c>
      <c r="O669" s="1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2"/>
        <v>41122.208333333336</v>
      </c>
      <c r="O670" s="1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.2" x14ac:dyDescent="0.3">
      <c r="A671">
        <v>78</v>
      </c>
      <c r="B671" t="s">
        <v>204</v>
      </c>
      <c r="C671" s="3" t="s">
        <v>205</v>
      </c>
      <c r="D671">
        <v>4500</v>
      </c>
      <c r="E671">
        <v>13536</v>
      </c>
      <c r="F671" s="10">
        <f t="shared" si="60"/>
        <v>300.8</v>
      </c>
      <c r="G671" t="s">
        <v>20</v>
      </c>
      <c r="H671">
        <v>330</v>
      </c>
      <c r="I671" s="5">
        <f t="shared" si="61"/>
        <v>41.018181818181816</v>
      </c>
      <c r="J671" t="s">
        <v>21</v>
      </c>
      <c r="K671" t="s">
        <v>22</v>
      </c>
      <c r="L671">
        <v>1523854800</v>
      </c>
      <c r="M671">
        <v>1523941200</v>
      </c>
      <c r="N671" s="15">
        <f t="shared" si="62"/>
        <v>43206.208333333328</v>
      </c>
      <c r="O671" s="15">
        <f t="shared" si="63"/>
        <v>43207.208333333328</v>
      </c>
      <c r="P671" t="b">
        <v>0</v>
      </c>
      <c r="Q671" t="b">
        <v>0</v>
      </c>
      <c r="R671" t="s">
        <v>206</v>
      </c>
      <c r="S671" t="str">
        <f t="shared" si="64"/>
        <v>publishing</v>
      </c>
      <c r="T671" t="str">
        <f t="shared" si="65"/>
        <v>translations</v>
      </c>
    </row>
    <row r="672" spans="1:20" x14ac:dyDescent="0.3">
      <c r="A672">
        <v>675</v>
      </c>
      <c r="B672" t="s">
        <v>1390</v>
      </c>
      <c r="C672" s="3" t="s">
        <v>1391</v>
      </c>
      <c r="D672">
        <v>9700</v>
      </c>
      <c r="E672">
        <v>11929</v>
      </c>
      <c r="F672" s="10">
        <f t="shared" si="60"/>
        <v>122.97938144329896</v>
      </c>
      <c r="G672" t="s">
        <v>20</v>
      </c>
      <c r="H672">
        <v>331</v>
      </c>
      <c r="I672" s="5">
        <f t="shared" si="61"/>
        <v>36.0392749244713</v>
      </c>
      <c r="J672" t="s">
        <v>21</v>
      </c>
      <c r="K672" t="s">
        <v>22</v>
      </c>
      <c r="L672">
        <v>1568178000</v>
      </c>
      <c r="M672">
        <v>1568782800</v>
      </c>
      <c r="N672" s="15">
        <f t="shared" si="62"/>
        <v>43719.208333333328</v>
      </c>
      <c r="O672" s="15">
        <f t="shared" si="63"/>
        <v>43726.208333333328</v>
      </c>
      <c r="P672" t="b">
        <v>0</v>
      </c>
      <c r="Q672" t="b">
        <v>0</v>
      </c>
      <c r="R672" t="s">
        <v>1029</v>
      </c>
      <c r="S672" t="str">
        <f t="shared" si="64"/>
        <v>journalism</v>
      </c>
      <c r="T672" t="str">
        <f t="shared" si="65"/>
        <v>audio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2"/>
        <v>40390.208333333336</v>
      </c>
      <c r="O673" s="1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2"/>
        <v>43180.208333333328</v>
      </c>
      <c r="O674" s="1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2"/>
        <v>42475.208333333328</v>
      </c>
      <c r="O675" s="1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2"/>
        <v>40774.208333333336</v>
      </c>
      <c r="O676" s="1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102</v>
      </c>
      <c r="B677" t="s">
        <v>253</v>
      </c>
      <c r="C677" s="3" t="s">
        <v>254</v>
      </c>
      <c r="D677">
        <v>3700</v>
      </c>
      <c r="E677">
        <v>10422</v>
      </c>
      <c r="F677" s="10">
        <f t="shared" si="60"/>
        <v>281.67567567567568</v>
      </c>
      <c r="G677" t="s">
        <v>20</v>
      </c>
      <c r="H677">
        <v>336</v>
      </c>
      <c r="I677" s="5">
        <f t="shared" si="61"/>
        <v>31.017857142857142</v>
      </c>
      <c r="J677" t="s">
        <v>21</v>
      </c>
      <c r="K677" t="s">
        <v>22</v>
      </c>
      <c r="L677">
        <v>1526274000</v>
      </c>
      <c r="M677">
        <v>1526878800</v>
      </c>
      <c r="N677" s="15">
        <f t="shared" si="62"/>
        <v>43234.208333333328</v>
      </c>
      <c r="O677" s="15">
        <f t="shared" si="63"/>
        <v>43241.208333333328</v>
      </c>
      <c r="P677" t="b">
        <v>0</v>
      </c>
      <c r="Q677" t="b">
        <v>1</v>
      </c>
      <c r="R677" t="s">
        <v>65</v>
      </c>
      <c r="S677" t="str">
        <f t="shared" si="64"/>
        <v>technology</v>
      </c>
      <c r="T677" t="str">
        <f t="shared" si="65"/>
        <v>wearables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2"/>
        <v>41178.208333333336</v>
      </c>
      <c r="O678" s="1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2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2"/>
        <v>42561.208333333328</v>
      </c>
      <c r="O679" s="1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2"/>
        <v>43484.25</v>
      </c>
      <c r="O680" s="1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.2" x14ac:dyDescent="0.3">
      <c r="A681">
        <v>289</v>
      </c>
      <c r="B681" t="s">
        <v>630</v>
      </c>
      <c r="C681" s="3" t="s">
        <v>631</v>
      </c>
      <c r="D681">
        <v>800</v>
      </c>
      <c r="E681">
        <v>13474</v>
      </c>
      <c r="F681" s="10">
        <f t="shared" si="60"/>
        <v>1684.25</v>
      </c>
      <c r="G681" t="s">
        <v>20</v>
      </c>
      <c r="H681">
        <v>337</v>
      </c>
      <c r="I681" s="5">
        <f t="shared" si="61"/>
        <v>39.982195845697326</v>
      </c>
      <c r="J681" t="s">
        <v>15</v>
      </c>
      <c r="K681" t="s">
        <v>16</v>
      </c>
      <c r="L681">
        <v>1438578000</v>
      </c>
      <c r="M681">
        <v>1438837200</v>
      </c>
      <c r="N681" s="15">
        <f t="shared" si="62"/>
        <v>42219.208333333328</v>
      </c>
      <c r="O681" s="15">
        <f t="shared" si="63"/>
        <v>42222.208333333328</v>
      </c>
      <c r="P681" t="b">
        <v>0</v>
      </c>
      <c r="Q681" t="b">
        <v>0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2"/>
        <v>43813.25</v>
      </c>
      <c r="O682" s="1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2"/>
        <v>40898.25</v>
      </c>
      <c r="O683" s="1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2"/>
        <v>41619.25</v>
      </c>
      <c r="O684" s="1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184</v>
      </c>
      <c r="B685" t="s">
        <v>420</v>
      </c>
      <c r="C685" s="3" t="s">
        <v>421</v>
      </c>
      <c r="D685">
        <v>3600</v>
      </c>
      <c r="E685">
        <v>10550</v>
      </c>
      <c r="F685" s="10">
        <f t="shared" si="60"/>
        <v>293.05555555555554</v>
      </c>
      <c r="G685" t="s">
        <v>20</v>
      </c>
      <c r="H685">
        <v>340</v>
      </c>
      <c r="I685" s="5">
        <f t="shared" si="61"/>
        <v>31.029411764705884</v>
      </c>
      <c r="J685" t="s">
        <v>21</v>
      </c>
      <c r="K685" t="s">
        <v>22</v>
      </c>
      <c r="L685">
        <v>1556859600</v>
      </c>
      <c r="M685">
        <v>1556946000</v>
      </c>
      <c r="N685" s="15">
        <f t="shared" si="62"/>
        <v>43588.208333333328</v>
      </c>
      <c r="O685" s="15">
        <f t="shared" si="63"/>
        <v>43589.208333333328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2"/>
        <v>40358.208333333336</v>
      </c>
      <c r="O686" s="1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1.2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2"/>
        <v>42239.208333333328</v>
      </c>
      <c r="O687" s="1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679</v>
      </c>
      <c r="B688" t="s">
        <v>668</v>
      </c>
      <c r="C688" s="3" t="s">
        <v>1398</v>
      </c>
      <c r="D688">
        <v>1400</v>
      </c>
      <c r="E688">
        <v>14511</v>
      </c>
      <c r="F688" s="10">
        <f t="shared" si="60"/>
        <v>1036.5</v>
      </c>
      <c r="G688" t="s">
        <v>20</v>
      </c>
      <c r="H688">
        <v>363</v>
      </c>
      <c r="I688" s="5">
        <f t="shared" si="61"/>
        <v>39.97520661157025</v>
      </c>
      <c r="J688" t="s">
        <v>21</v>
      </c>
      <c r="K688" t="s">
        <v>22</v>
      </c>
      <c r="L688">
        <v>1571374800</v>
      </c>
      <c r="M688">
        <v>1571806800</v>
      </c>
      <c r="N688" s="15">
        <f t="shared" si="62"/>
        <v>43756.208333333328</v>
      </c>
      <c r="O688" s="15">
        <f t="shared" si="63"/>
        <v>43761.208333333328</v>
      </c>
      <c r="P688" t="b">
        <v>0</v>
      </c>
      <c r="Q688" t="b">
        <v>1</v>
      </c>
      <c r="R688" t="s">
        <v>17</v>
      </c>
      <c r="S688" t="str">
        <f t="shared" si="64"/>
        <v>food</v>
      </c>
      <c r="T688" t="str">
        <f t="shared" si="65"/>
        <v>food trucks</v>
      </c>
    </row>
    <row r="689" spans="1:20" x14ac:dyDescent="0.3">
      <c r="A689">
        <v>521</v>
      </c>
      <c r="B689" t="s">
        <v>1088</v>
      </c>
      <c r="C689" s="3" t="s">
        <v>141</v>
      </c>
      <c r="D689">
        <v>7600</v>
      </c>
      <c r="E689">
        <v>11061</v>
      </c>
      <c r="F689" s="10">
        <f t="shared" si="60"/>
        <v>145.53947368421052</v>
      </c>
      <c r="G689" t="s">
        <v>20</v>
      </c>
      <c r="H689">
        <v>369</v>
      </c>
      <c r="I689" s="5">
        <f t="shared" si="61"/>
        <v>29.975609756097562</v>
      </c>
      <c r="J689" t="s">
        <v>21</v>
      </c>
      <c r="K689" t="s">
        <v>22</v>
      </c>
      <c r="L689">
        <v>1471928400</v>
      </c>
      <c r="M689">
        <v>1472446800</v>
      </c>
      <c r="N689" s="15">
        <f t="shared" si="62"/>
        <v>42605.208333333328</v>
      </c>
      <c r="O689" s="15">
        <f t="shared" si="63"/>
        <v>42611.208333333328</v>
      </c>
      <c r="P689" t="b">
        <v>0</v>
      </c>
      <c r="Q689" t="b">
        <v>1</v>
      </c>
      <c r="R689" t="s">
        <v>53</v>
      </c>
      <c r="S689" t="str">
        <f t="shared" si="64"/>
        <v>film &amp; video</v>
      </c>
      <c r="T689" t="str">
        <f t="shared" si="65"/>
        <v>drama</v>
      </c>
    </row>
    <row r="690" spans="1:20" x14ac:dyDescent="0.3">
      <c r="A690">
        <v>643</v>
      </c>
      <c r="B690" t="s">
        <v>1328</v>
      </c>
      <c r="C690" s="3" t="s">
        <v>1329</v>
      </c>
      <c r="D690">
        <v>14900</v>
      </c>
      <c r="E690">
        <v>32986</v>
      </c>
      <c r="F690" s="10">
        <f t="shared" si="60"/>
        <v>221.38255033557047</v>
      </c>
      <c r="G690" t="s">
        <v>20</v>
      </c>
      <c r="H690">
        <v>375</v>
      </c>
      <c r="I690" s="5">
        <f t="shared" si="61"/>
        <v>87.962666666666664</v>
      </c>
      <c r="J690" t="s">
        <v>21</v>
      </c>
      <c r="K690" t="s">
        <v>22</v>
      </c>
      <c r="L690">
        <v>1488348000</v>
      </c>
      <c r="M690">
        <v>1489899600</v>
      </c>
      <c r="N690" s="15">
        <f t="shared" si="62"/>
        <v>42795.25</v>
      </c>
      <c r="O690" s="15">
        <f t="shared" si="63"/>
        <v>42813.208333333328</v>
      </c>
      <c r="P690" t="b">
        <v>0</v>
      </c>
      <c r="Q690" t="b">
        <v>0</v>
      </c>
      <c r="R690" t="s">
        <v>33</v>
      </c>
      <c r="S690" t="str">
        <f t="shared" si="64"/>
        <v>theater</v>
      </c>
      <c r="T690" t="str">
        <f t="shared" si="65"/>
        <v>plays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2"/>
        <v>41576.208333333336</v>
      </c>
      <c r="O691" s="1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2"/>
        <v>40874.25</v>
      </c>
      <c r="O692" s="1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2"/>
        <v>41185.208333333336</v>
      </c>
      <c r="O693" s="1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2"/>
        <v>43655.208333333328</v>
      </c>
      <c r="O694" s="1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2"/>
        <v>43025.208333333328</v>
      </c>
      <c r="O695" s="1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2"/>
        <v>43066.25</v>
      </c>
      <c r="O696" s="1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470</v>
      </c>
      <c r="B697" t="s">
        <v>988</v>
      </c>
      <c r="C697" s="3" t="s">
        <v>989</v>
      </c>
      <c r="D697">
        <v>3600</v>
      </c>
      <c r="E697">
        <v>10289</v>
      </c>
      <c r="F697" s="10">
        <f t="shared" si="60"/>
        <v>285.80555555555554</v>
      </c>
      <c r="G697" t="s">
        <v>20</v>
      </c>
      <c r="H697">
        <v>381</v>
      </c>
      <c r="I697" s="5">
        <f t="shared" si="61"/>
        <v>27.00524934383202</v>
      </c>
      <c r="J697" t="s">
        <v>21</v>
      </c>
      <c r="K697" t="s">
        <v>22</v>
      </c>
      <c r="L697">
        <v>1481522400</v>
      </c>
      <c r="M697">
        <v>1482127200</v>
      </c>
      <c r="N697" s="15">
        <f t="shared" si="62"/>
        <v>42716.25</v>
      </c>
      <c r="O697" s="15">
        <f t="shared" si="63"/>
        <v>42723.25</v>
      </c>
      <c r="P697" t="b">
        <v>0</v>
      </c>
      <c r="Q697" t="b">
        <v>0</v>
      </c>
      <c r="R697" t="s">
        <v>65</v>
      </c>
      <c r="S697" t="str">
        <f t="shared" si="64"/>
        <v>technology</v>
      </c>
      <c r="T697" t="str">
        <f t="shared" si="65"/>
        <v>wearables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2"/>
        <v>42114.208333333328</v>
      </c>
      <c r="O698" s="1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984</v>
      </c>
      <c r="B699" t="s">
        <v>1996</v>
      </c>
      <c r="C699" s="3" t="s">
        <v>1997</v>
      </c>
      <c r="D699">
        <v>6500</v>
      </c>
      <c r="E699">
        <v>9910</v>
      </c>
      <c r="F699" s="10">
        <f t="shared" si="60"/>
        <v>152.46153846153848</v>
      </c>
      <c r="G699" t="s">
        <v>20</v>
      </c>
      <c r="H699">
        <v>381</v>
      </c>
      <c r="I699" s="5">
        <f t="shared" si="61"/>
        <v>26.010498687664043</v>
      </c>
      <c r="J699" t="s">
        <v>21</v>
      </c>
      <c r="K699" t="s">
        <v>22</v>
      </c>
      <c r="L699">
        <v>1567918800</v>
      </c>
      <c r="M699">
        <v>1570165200</v>
      </c>
      <c r="N699" s="15">
        <f t="shared" si="62"/>
        <v>43716.208333333328</v>
      </c>
      <c r="O699" s="15">
        <f t="shared" si="63"/>
        <v>43742.208333333328</v>
      </c>
      <c r="P699" t="b">
        <v>0</v>
      </c>
      <c r="Q699" t="b">
        <v>0</v>
      </c>
      <c r="R699" t="s">
        <v>33</v>
      </c>
      <c r="S699" t="str">
        <f t="shared" si="64"/>
        <v>theater</v>
      </c>
      <c r="T699" t="str">
        <f t="shared" si="65"/>
        <v>plays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2"/>
        <v>40871.25</v>
      </c>
      <c r="O700" s="1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2"/>
        <v>43641.208333333328</v>
      </c>
      <c r="O701" s="1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2"/>
        <v>40203.25</v>
      </c>
      <c r="O702" s="1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2"/>
        <v>40629.208333333336</v>
      </c>
      <c r="O703" s="1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2"/>
        <v>41477.208333333336</v>
      </c>
      <c r="O704" s="1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2"/>
        <v>41020.208333333336</v>
      </c>
      <c r="O705" s="1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280</v>
      </c>
      <c r="B706" t="s">
        <v>612</v>
      </c>
      <c r="C706" s="3" t="s">
        <v>613</v>
      </c>
      <c r="D706">
        <v>2500</v>
      </c>
      <c r="E706">
        <v>14536</v>
      </c>
      <c r="F706" s="10">
        <f t="shared" ref="F706:F769" si="66">E706/D706*100</f>
        <v>581.44000000000005</v>
      </c>
      <c r="G706" t="s">
        <v>20</v>
      </c>
      <c r="H706">
        <v>393</v>
      </c>
      <c r="I706" s="5">
        <f t="shared" ref="I706:I769" si="67">IF(H706&gt;0,E706/H706,0)</f>
        <v>36.987277353689571</v>
      </c>
      <c r="J706" t="s">
        <v>21</v>
      </c>
      <c r="K706" t="s">
        <v>22</v>
      </c>
      <c r="L706">
        <v>1511244000</v>
      </c>
      <c r="M706">
        <v>1511762400</v>
      </c>
      <c r="N706" s="15">
        <f t="shared" ref="N706:N769" si="68">L706/60/60/24+DATE(1970,1,1)</f>
        <v>43060.25</v>
      </c>
      <c r="O706" s="15">
        <f t="shared" ref="O706:O769" si="69">M706/60/60/24+DATE(1970,1,1)</f>
        <v>43066.25</v>
      </c>
      <c r="P706" t="b">
        <v>0</v>
      </c>
      <c r="Q706" t="b">
        <v>0</v>
      </c>
      <c r="R706" t="s">
        <v>71</v>
      </c>
      <c r="S706" t="str">
        <f t="shared" ref="S706:S769" si="70">LEFT(R706,SEARCH("/",R706,1)-1)</f>
        <v>film &amp; video</v>
      </c>
      <c r="T706" t="str">
        <f t="shared" ref="T706:T769" si="71">RIGHT(R706, LEN(R706)-SEARCH("/",R706,1))</f>
        <v>animation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si="66"/>
        <v>99.026517383618156</v>
      </c>
      <c r="G707" t="s">
        <v>14</v>
      </c>
      <c r="H707">
        <v>2025</v>
      </c>
      <c r="I707" s="5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si="68"/>
        <v>41619.25</v>
      </c>
      <c r="O707" s="15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x14ac:dyDescent="0.3">
      <c r="A708">
        <v>652</v>
      </c>
      <c r="B708" t="s">
        <v>1346</v>
      </c>
      <c r="C708" s="3" t="s">
        <v>1347</v>
      </c>
      <c r="D708">
        <v>10000</v>
      </c>
      <c r="E708">
        <v>12684</v>
      </c>
      <c r="F708" s="10">
        <f t="shared" si="66"/>
        <v>126.84</v>
      </c>
      <c r="G708" t="s">
        <v>20</v>
      </c>
      <c r="H708">
        <v>409</v>
      </c>
      <c r="I708" s="5">
        <f t="shared" si="67"/>
        <v>31.012224938875306</v>
      </c>
      <c r="J708" t="s">
        <v>21</v>
      </c>
      <c r="K708" t="s">
        <v>22</v>
      </c>
      <c r="L708">
        <v>1470373200</v>
      </c>
      <c r="M708">
        <v>1474088400</v>
      </c>
      <c r="N708" s="15">
        <f t="shared" si="68"/>
        <v>42587.208333333328</v>
      </c>
      <c r="O708" s="15">
        <f t="shared" si="69"/>
        <v>42630.208333333328</v>
      </c>
      <c r="P708" t="b">
        <v>0</v>
      </c>
      <c r="Q708" t="b">
        <v>0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3">
      <c r="A709">
        <v>81</v>
      </c>
      <c r="B709" t="s">
        <v>211</v>
      </c>
      <c r="C709" s="3" t="s">
        <v>212</v>
      </c>
      <c r="D709">
        <v>16800</v>
      </c>
      <c r="E709">
        <v>37857</v>
      </c>
      <c r="F709" s="10">
        <f t="shared" si="66"/>
        <v>225.33928571428569</v>
      </c>
      <c r="G709" t="s">
        <v>20</v>
      </c>
      <c r="H709">
        <v>411</v>
      </c>
      <c r="I709" s="5">
        <f t="shared" si="67"/>
        <v>92.109489051094897</v>
      </c>
      <c r="J709" t="s">
        <v>21</v>
      </c>
      <c r="K709" t="s">
        <v>22</v>
      </c>
      <c r="L709">
        <v>1511416800</v>
      </c>
      <c r="M709">
        <v>1513576800</v>
      </c>
      <c r="N709" s="15">
        <f t="shared" si="68"/>
        <v>43062.25</v>
      </c>
      <c r="O709" s="15">
        <f t="shared" si="69"/>
        <v>43087.25</v>
      </c>
      <c r="P709" t="b">
        <v>0</v>
      </c>
      <c r="Q709" t="b">
        <v>0</v>
      </c>
      <c r="R709" t="s">
        <v>23</v>
      </c>
      <c r="S709" t="str">
        <f t="shared" si="70"/>
        <v>music</v>
      </c>
      <c r="T709" t="str">
        <f t="shared" si="71"/>
        <v>rock</v>
      </c>
    </row>
    <row r="710" spans="1:20" x14ac:dyDescent="0.3">
      <c r="A710">
        <v>624</v>
      </c>
      <c r="B710" t="s">
        <v>1290</v>
      </c>
      <c r="C710" s="3" t="s">
        <v>1291</v>
      </c>
      <c r="D710">
        <v>5100</v>
      </c>
      <c r="E710">
        <v>14249</v>
      </c>
      <c r="F710" s="10">
        <f t="shared" si="66"/>
        <v>279.39215686274508</v>
      </c>
      <c r="G710" t="s">
        <v>20</v>
      </c>
      <c r="H710">
        <v>432</v>
      </c>
      <c r="I710" s="5">
        <f t="shared" si="67"/>
        <v>32.983796296296298</v>
      </c>
      <c r="J710" t="s">
        <v>21</v>
      </c>
      <c r="K710" t="s">
        <v>22</v>
      </c>
      <c r="L710">
        <v>1422165600</v>
      </c>
      <c r="M710">
        <v>1422684000</v>
      </c>
      <c r="N710" s="15">
        <f t="shared" si="68"/>
        <v>42029.25</v>
      </c>
      <c r="O710" s="15">
        <f t="shared" si="69"/>
        <v>42035.25</v>
      </c>
      <c r="P710" t="b">
        <v>0</v>
      </c>
      <c r="Q710" t="b">
        <v>0</v>
      </c>
      <c r="R710" t="s">
        <v>122</v>
      </c>
      <c r="S710" t="str">
        <f t="shared" si="70"/>
        <v>photography</v>
      </c>
      <c r="T710" t="str">
        <f t="shared" si="71"/>
        <v>photography books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8"/>
        <v>41018.208333333336</v>
      </c>
      <c r="O711" s="1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503</v>
      </c>
      <c r="B712" t="s">
        <v>1053</v>
      </c>
      <c r="C712" s="3" t="s">
        <v>1054</v>
      </c>
      <c r="D712">
        <v>25500</v>
      </c>
      <c r="E712">
        <v>45983</v>
      </c>
      <c r="F712" s="10">
        <f t="shared" si="66"/>
        <v>180.32549019607845</v>
      </c>
      <c r="G712" t="s">
        <v>20</v>
      </c>
      <c r="H712">
        <v>460</v>
      </c>
      <c r="I712" s="5">
        <f t="shared" si="67"/>
        <v>99.963043478260872</v>
      </c>
      <c r="J712" t="s">
        <v>21</v>
      </c>
      <c r="K712" t="s">
        <v>22</v>
      </c>
      <c r="L712">
        <v>1435726800</v>
      </c>
      <c r="M712">
        <v>1437454800</v>
      </c>
      <c r="N712" s="15">
        <f t="shared" si="68"/>
        <v>42186.208333333328</v>
      </c>
      <c r="O712" s="15">
        <f t="shared" si="69"/>
        <v>42206.208333333328</v>
      </c>
      <c r="P712" t="b">
        <v>0</v>
      </c>
      <c r="Q712" t="b">
        <v>0</v>
      </c>
      <c r="R712" t="s">
        <v>53</v>
      </c>
      <c r="S712" t="str">
        <f t="shared" si="70"/>
        <v>film &amp; video</v>
      </c>
      <c r="T712" t="str">
        <f t="shared" si="71"/>
        <v>drama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8"/>
        <v>42393.25</v>
      </c>
      <c r="O713" s="1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">
      <c r="A714">
        <v>911</v>
      </c>
      <c r="B714" t="s">
        <v>1854</v>
      </c>
      <c r="C714" s="3" t="s">
        <v>1855</v>
      </c>
      <c r="D714">
        <v>5800</v>
      </c>
      <c r="E714">
        <v>11539</v>
      </c>
      <c r="F714" s="10">
        <f t="shared" si="66"/>
        <v>198.94827586206895</v>
      </c>
      <c r="G714" t="s">
        <v>20</v>
      </c>
      <c r="H714">
        <v>462</v>
      </c>
      <c r="I714" s="5">
        <f t="shared" si="67"/>
        <v>24.976190476190474</v>
      </c>
      <c r="J714" t="s">
        <v>21</v>
      </c>
      <c r="K714" t="s">
        <v>22</v>
      </c>
      <c r="L714">
        <v>1568005200</v>
      </c>
      <c r="M714">
        <v>1568178000</v>
      </c>
      <c r="N714" s="15">
        <f t="shared" si="68"/>
        <v>43717.208333333328</v>
      </c>
      <c r="O714" s="15">
        <f t="shared" si="69"/>
        <v>43719.208333333328</v>
      </c>
      <c r="P714" t="b">
        <v>1</v>
      </c>
      <c r="Q714" t="b">
        <v>0</v>
      </c>
      <c r="R714" t="s">
        <v>28</v>
      </c>
      <c r="S714" t="str">
        <f t="shared" si="70"/>
        <v>technology</v>
      </c>
      <c r="T714" t="str">
        <f t="shared" si="71"/>
        <v>web</v>
      </c>
    </row>
    <row r="715" spans="1:20" x14ac:dyDescent="0.3">
      <c r="A715">
        <v>987</v>
      </c>
      <c r="B715" t="s">
        <v>2002</v>
      </c>
      <c r="C715" s="3" t="s">
        <v>2003</v>
      </c>
      <c r="D715">
        <v>6200</v>
      </c>
      <c r="E715">
        <v>13441</v>
      </c>
      <c r="F715" s="10">
        <f t="shared" si="66"/>
        <v>216.79032258064518</v>
      </c>
      <c r="G715" t="s">
        <v>20</v>
      </c>
      <c r="H715">
        <v>480</v>
      </c>
      <c r="I715" s="5">
        <f t="shared" si="67"/>
        <v>28.002083333333335</v>
      </c>
      <c r="J715" t="s">
        <v>21</v>
      </c>
      <c r="K715" t="s">
        <v>22</v>
      </c>
      <c r="L715">
        <v>1493269200</v>
      </c>
      <c r="M715">
        <v>1494478800</v>
      </c>
      <c r="N715" s="15">
        <f t="shared" si="68"/>
        <v>42852.208333333328</v>
      </c>
      <c r="O715" s="15">
        <f t="shared" si="69"/>
        <v>42866.208333333328</v>
      </c>
      <c r="P715" t="b">
        <v>0</v>
      </c>
      <c r="Q715" t="b">
        <v>0</v>
      </c>
      <c r="R715" t="s">
        <v>42</v>
      </c>
      <c r="S715" t="str">
        <f t="shared" si="70"/>
        <v>film &amp; video</v>
      </c>
      <c r="T715" t="str">
        <f t="shared" si="71"/>
        <v>documentary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8"/>
        <v>41870.208333333336</v>
      </c>
      <c r="O716" s="1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8"/>
        <v>40397.208333333336</v>
      </c>
      <c r="O717" s="1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8"/>
        <v>41465.208333333336</v>
      </c>
      <c r="O718" s="1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8"/>
        <v>40777.208333333336</v>
      </c>
      <c r="O719" s="1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8"/>
        <v>41442.208333333336</v>
      </c>
      <c r="O720" s="1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8"/>
        <v>41058.208333333336</v>
      </c>
      <c r="O721" s="1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8"/>
        <v>43152.25</v>
      </c>
      <c r="O722" s="1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.2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8"/>
        <v>43194.208333333328</v>
      </c>
      <c r="O723" s="1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1.2" x14ac:dyDescent="0.3">
      <c r="A724">
        <v>407</v>
      </c>
      <c r="B724" t="s">
        <v>865</v>
      </c>
      <c r="C724" s="3" t="s">
        <v>866</v>
      </c>
      <c r="D724">
        <v>3400</v>
      </c>
      <c r="E724">
        <v>12100</v>
      </c>
      <c r="F724" s="10">
        <f t="shared" si="66"/>
        <v>355.88235294117646</v>
      </c>
      <c r="G724" t="s">
        <v>20</v>
      </c>
      <c r="H724">
        <v>484</v>
      </c>
      <c r="I724" s="5">
        <f t="shared" si="67"/>
        <v>25</v>
      </c>
      <c r="J724" t="s">
        <v>36</v>
      </c>
      <c r="K724" t="s">
        <v>37</v>
      </c>
      <c r="L724">
        <v>1570942800</v>
      </c>
      <c r="M724">
        <v>1571547600</v>
      </c>
      <c r="N724" s="15">
        <f t="shared" si="68"/>
        <v>43751.208333333328</v>
      </c>
      <c r="O724" s="15">
        <f t="shared" si="69"/>
        <v>43758.208333333328</v>
      </c>
      <c r="P724" t="b">
        <v>0</v>
      </c>
      <c r="Q724" t="b">
        <v>0</v>
      </c>
      <c r="R724" t="s">
        <v>33</v>
      </c>
      <c r="S724" t="str">
        <f t="shared" si="70"/>
        <v>theater</v>
      </c>
      <c r="T724" t="str">
        <f t="shared" si="71"/>
        <v>plays</v>
      </c>
    </row>
    <row r="725" spans="1:20" x14ac:dyDescent="0.3">
      <c r="A725">
        <v>195</v>
      </c>
      <c r="B725" t="s">
        <v>442</v>
      </c>
      <c r="C725" s="3" t="s">
        <v>443</v>
      </c>
      <c r="D725">
        <v>15800</v>
      </c>
      <c r="E725">
        <v>57157</v>
      </c>
      <c r="F725" s="10">
        <f t="shared" si="66"/>
        <v>361.75316455696202</v>
      </c>
      <c r="G725" t="s">
        <v>20</v>
      </c>
      <c r="H725">
        <v>524</v>
      </c>
      <c r="I725" s="5">
        <f t="shared" si="67"/>
        <v>109.07824427480917</v>
      </c>
      <c r="J725" t="s">
        <v>21</v>
      </c>
      <c r="K725" t="s">
        <v>22</v>
      </c>
      <c r="L725">
        <v>1532840400</v>
      </c>
      <c r="M725">
        <v>1533445200</v>
      </c>
      <c r="N725" s="15">
        <f t="shared" si="68"/>
        <v>43310.208333333328</v>
      </c>
      <c r="O725" s="15">
        <f t="shared" si="69"/>
        <v>43317.208333333328</v>
      </c>
      <c r="P725" t="b">
        <v>0</v>
      </c>
      <c r="Q725" t="b">
        <v>0</v>
      </c>
      <c r="R725" t="s">
        <v>50</v>
      </c>
      <c r="S725" t="str">
        <f t="shared" si="70"/>
        <v>music</v>
      </c>
      <c r="T725" t="str">
        <f t="shared" si="71"/>
        <v>electric music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8"/>
        <v>41934.208333333336</v>
      </c>
      <c r="O726" s="1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8"/>
        <v>41958.25</v>
      </c>
      <c r="O727" s="1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8"/>
        <v>40476.208333333336</v>
      </c>
      <c r="O728" s="1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734</v>
      </c>
      <c r="B729" t="s">
        <v>1506</v>
      </c>
      <c r="C729" s="3" t="s">
        <v>1507</v>
      </c>
      <c r="D729">
        <v>4200</v>
      </c>
      <c r="E729">
        <v>13404</v>
      </c>
      <c r="F729" s="10">
        <f t="shared" si="66"/>
        <v>319.14285714285711</v>
      </c>
      <c r="G729" t="s">
        <v>20</v>
      </c>
      <c r="H729">
        <v>536</v>
      </c>
      <c r="I729" s="5">
        <f t="shared" si="67"/>
        <v>25.007462686567163</v>
      </c>
      <c r="J729" t="s">
        <v>21</v>
      </c>
      <c r="K729" t="s">
        <v>22</v>
      </c>
      <c r="L729">
        <v>1485583200</v>
      </c>
      <c r="M729">
        <v>1486620000</v>
      </c>
      <c r="N729" s="15">
        <f t="shared" si="68"/>
        <v>42763.25</v>
      </c>
      <c r="O729" s="15">
        <f t="shared" si="69"/>
        <v>42775.25</v>
      </c>
      <c r="P729" t="b">
        <v>0</v>
      </c>
      <c r="Q729" t="b">
        <v>1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8"/>
        <v>42515.208333333328</v>
      </c>
      <c r="O730" s="1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8"/>
        <v>41309.25</v>
      </c>
      <c r="O731" s="1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.2" x14ac:dyDescent="0.3">
      <c r="A732">
        <v>279</v>
      </c>
      <c r="B732" t="s">
        <v>610</v>
      </c>
      <c r="C732" s="3" t="s">
        <v>611</v>
      </c>
      <c r="D732">
        <v>8000</v>
      </c>
      <c r="E732">
        <v>13656</v>
      </c>
      <c r="F732" s="10">
        <f t="shared" si="66"/>
        <v>170.70000000000002</v>
      </c>
      <c r="G732" t="s">
        <v>20</v>
      </c>
      <c r="H732">
        <v>546</v>
      </c>
      <c r="I732" s="5">
        <f t="shared" si="67"/>
        <v>25.010989010989011</v>
      </c>
      <c r="J732" t="s">
        <v>21</v>
      </c>
      <c r="K732" t="s">
        <v>22</v>
      </c>
      <c r="L732">
        <v>1535950800</v>
      </c>
      <c r="M732">
        <v>1536210000</v>
      </c>
      <c r="N732" s="15">
        <f t="shared" si="68"/>
        <v>43346.208333333328</v>
      </c>
      <c r="O732" s="15">
        <f t="shared" si="69"/>
        <v>43349.208333333328</v>
      </c>
      <c r="P732" t="b">
        <v>0</v>
      </c>
      <c r="Q732" t="b">
        <v>0</v>
      </c>
      <c r="R732" t="s">
        <v>33</v>
      </c>
      <c r="S732" t="str">
        <f t="shared" si="70"/>
        <v>theater</v>
      </c>
      <c r="T732" t="str">
        <f t="shared" si="71"/>
        <v>plays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8"/>
        <v>42939.208333333328</v>
      </c>
      <c r="O733" s="1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8"/>
        <v>42816.208333333328</v>
      </c>
      <c r="O734" s="1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8"/>
        <v>41844.208333333336</v>
      </c>
      <c r="O735" s="1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31.2" x14ac:dyDescent="0.3">
      <c r="A736">
        <v>554</v>
      </c>
      <c r="B736" t="s">
        <v>1153</v>
      </c>
      <c r="C736" s="3" t="s">
        <v>1154</v>
      </c>
      <c r="D736">
        <v>9500</v>
      </c>
      <c r="E736">
        <v>14408</v>
      </c>
      <c r="F736" s="10">
        <f t="shared" si="66"/>
        <v>151.66315789473683</v>
      </c>
      <c r="G736" t="s">
        <v>20</v>
      </c>
      <c r="H736">
        <v>554</v>
      </c>
      <c r="I736" s="5">
        <f t="shared" si="67"/>
        <v>26.007220216606498</v>
      </c>
      <c r="J736" t="s">
        <v>15</v>
      </c>
      <c r="K736" t="s">
        <v>16</v>
      </c>
      <c r="L736">
        <v>1482127200</v>
      </c>
      <c r="M736">
        <v>1482645600</v>
      </c>
      <c r="N736" s="15">
        <f t="shared" si="68"/>
        <v>42723.25</v>
      </c>
      <c r="O736" s="15">
        <f t="shared" si="69"/>
        <v>42729.25</v>
      </c>
      <c r="P736" t="b">
        <v>0</v>
      </c>
      <c r="Q736" t="b">
        <v>0</v>
      </c>
      <c r="R736" t="s">
        <v>60</v>
      </c>
      <c r="S736" t="str">
        <f t="shared" si="70"/>
        <v>music</v>
      </c>
      <c r="T736" t="str">
        <f t="shared" si="71"/>
        <v>indie rock</v>
      </c>
    </row>
    <row r="737" spans="1:20" ht="31.2" x14ac:dyDescent="0.3">
      <c r="A737">
        <v>614</v>
      </c>
      <c r="B737" t="s">
        <v>1270</v>
      </c>
      <c r="C737" s="3" t="s">
        <v>1271</v>
      </c>
      <c r="D737">
        <v>26500</v>
      </c>
      <c r="E737">
        <v>41205</v>
      </c>
      <c r="F737" s="10">
        <f t="shared" si="66"/>
        <v>155.49056603773585</v>
      </c>
      <c r="G737" t="s">
        <v>20</v>
      </c>
      <c r="H737">
        <v>723</v>
      </c>
      <c r="I737" s="5">
        <f t="shared" si="67"/>
        <v>56.991701244813278</v>
      </c>
      <c r="J737" t="s">
        <v>21</v>
      </c>
      <c r="K737" t="s">
        <v>22</v>
      </c>
      <c r="L737">
        <v>1484114400</v>
      </c>
      <c r="M737">
        <v>1485669600</v>
      </c>
      <c r="N737" s="15">
        <f t="shared" si="68"/>
        <v>42746.25</v>
      </c>
      <c r="O737" s="15">
        <f t="shared" si="69"/>
        <v>42764.25</v>
      </c>
      <c r="P737" t="b">
        <v>0</v>
      </c>
      <c r="Q737" t="b">
        <v>0</v>
      </c>
      <c r="R737" t="s">
        <v>33</v>
      </c>
      <c r="S737" t="str">
        <f t="shared" si="70"/>
        <v>theater</v>
      </c>
      <c r="T737" t="str">
        <f t="shared" si="71"/>
        <v>plays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8"/>
        <v>42055.25</v>
      </c>
      <c r="O738" s="1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3">
      <c r="A739">
        <v>22</v>
      </c>
      <c r="B739" t="s">
        <v>81</v>
      </c>
      <c r="C739" s="3" t="s">
        <v>82</v>
      </c>
      <c r="D739">
        <v>59100</v>
      </c>
      <c r="E739">
        <v>75690</v>
      </c>
      <c r="F739" s="10">
        <f t="shared" si="66"/>
        <v>128.07106598984771</v>
      </c>
      <c r="G739" t="s">
        <v>20</v>
      </c>
      <c r="H739">
        <v>890</v>
      </c>
      <c r="I739" s="5">
        <f t="shared" si="67"/>
        <v>85.044943820224717</v>
      </c>
      <c r="J739" t="s">
        <v>21</v>
      </c>
      <c r="K739" t="s">
        <v>22</v>
      </c>
      <c r="L739">
        <v>1522731600</v>
      </c>
      <c r="M739">
        <v>1524027600</v>
      </c>
      <c r="N739" s="15">
        <f t="shared" si="68"/>
        <v>43193.208333333328</v>
      </c>
      <c r="O739" s="15">
        <f t="shared" si="69"/>
        <v>43208.208333333328</v>
      </c>
      <c r="P739" t="b">
        <v>0</v>
      </c>
      <c r="Q739" t="b">
        <v>0</v>
      </c>
      <c r="R739" t="s">
        <v>33</v>
      </c>
      <c r="S739" t="str">
        <f t="shared" si="70"/>
        <v>theater</v>
      </c>
      <c r="T739" t="str">
        <f t="shared" si="71"/>
        <v>plays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8"/>
        <v>41959.25</v>
      </c>
      <c r="O740" s="1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8"/>
        <v>41089.208333333336</v>
      </c>
      <c r="O741" s="1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8"/>
        <v>42769.25</v>
      </c>
      <c r="O742" s="1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8"/>
        <v>40321.208333333336</v>
      </c>
      <c r="O743" s="1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8"/>
        <v>40197.25</v>
      </c>
      <c r="O744" s="1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8"/>
        <v>42298.208333333328</v>
      </c>
      <c r="O745" s="1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1.2" x14ac:dyDescent="0.3">
      <c r="A746">
        <v>227</v>
      </c>
      <c r="B746" t="s">
        <v>506</v>
      </c>
      <c r="C746" s="3" t="s">
        <v>507</v>
      </c>
      <c r="D746">
        <v>60900</v>
      </c>
      <c r="E746">
        <v>102751</v>
      </c>
      <c r="F746" s="10">
        <f t="shared" si="66"/>
        <v>168.72085385878489</v>
      </c>
      <c r="G746" t="s">
        <v>20</v>
      </c>
      <c r="H746">
        <v>943</v>
      </c>
      <c r="I746" s="5">
        <f t="shared" si="67"/>
        <v>108.96182396606575</v>
      </c>
      <c r="J746" t="s">
        <v>21</v>
      </c>
      <c r="K746" t="s">
        <v>22</v>
      </c>
      <c r="L746">
        <v>1431666000</v>
      </c>
      <c r="M746">
        <v>1432184400</v>
      </c>
      <c r="N746" s="15">
        <f t="shared" si="68"/>
        <v>42139.208333333328</v>
      </c>
      <c r="O746" s="15">
        <f t="shared" si="69"/>
        <v>42145.208333333328</v>
      </c>
      <c r="P746" t="b">
        <v>0</v>
      </c>
      <c r="Q746" t="b">
        <v>0</v>
      </c>
      <c r="R746" t="s">
        <v>292</v>
      </c>
      <c r="S746" t="str">
        <f t="shared" si="70"/>
        <v>games</v>
      </c>
      <c r="T746" t="str">
        <f t="shared" si="71"/>
        <v>mobile games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8"/>
        <v>40328.208333333336</v>
      </c>
      <c r="O747" s="1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8"/>
        <v>40825.208333333336</v>
      </c>
      <c r="O748" s="1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8"/>
        <v>40423.208333333336</v>
      </c>
      <c r="O749" s="1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8"/>
        <v>40238.25</v>
      </c>
      <c r="O750" s="1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8"/>
        <v>41920.208333333336</v>
      </c>
      <c r="O751" s="1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8"/>
        <v>40360.208333333336</v>
      </c>
      <c r="O752" s="1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.2" x14ac:dyDescent="0.3">
      <c r="A753">
        <v>979</v>
      </c>
      <c r="B753" t="s">
        <v>1986</v>
      </c>
      <c r="C753" s="3" t="s">
        <v>1987</v>
      </c>
      <c r="D753">
        <v>60200</v>
      </c>
      <c r="E753">
        <v>86244</v>
      </c>
      <c r="F753" s="10">
        <f t="shared" si="66"/>
        <v>143.26245847176079</v>
      </c>
      <c r="G753" t="s">
        <v>20</v>
      </c>
      <c r="H753">
        <v>1015</v>
      </c>
      <c r="I753" s="5">
        <f t="shared" si="67"/>
        <v>84.969458128078813</v>
      </c>
      <c r="J753" t="s">
        <v>40</v>
      </c>
      <c r="K753" t="s">
        <v>41</v>
      </c>
      <c r="L753">
        <v>1426395600</v>
      </c>
      <c r="M753">
        <v>1426914000</v>
      </c>
      <c r="N753" s="15">
        <f t="shared" si="68"/>
        <v>42078.208333333328</v>
      </c>
      <c r="O753" s="15">
        <f t="shared" si="69"/>
        <v>42084.208333333328</v>
      </c>
      <c r="P753" t="b">
        <v>0</v>
      </c>
      <c r="Q753" t="b">
        <v>0</v>
      </c>
      <c r="R753" t="s">
        <v>33</v>
      </c>
      <c r="S753" t="str">
        <f t="shared" si="70"/>
        <v>theater</v>
      </c>
      <c r="T753" t="str">
        <f t="shared" si="71"/>
        <v>plays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8"/>
        <v>40395.208333333336</v>
      </c>
      <c r="O754" s="1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8"/>
        <v>40321.208333333336</v>
      </c>
      <c r="O755" s="1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8"/>
        <v>41210.208333333336</v>
      </c>
      <c r="O756" s="1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559</v>
      </c>
      <c r="B757" t="s">
        <v>1162</v>
      </c>
      <c r="C757" s="3" t="s">
        <v>1163</v>
      </c>
      <c r="D757">
        <v>105300</v>
      </c>
      <c r="E757">
        <v>106321</v>
      </c>
      <c r="F757" s="10">
        <f t="shared" si="66"/>
        <v>100.9696106362773</v>
      </c>
      <c r="G757" t="s">
        <v>20</v>
      </c>
      <c r="H757">
        <v>1022</v>
      </c>
      <c r="I757" s="5">
        <f t="shared" si="67"/>
        <v>104.03228962818004</v>
      </c>
      <c r="J757" t="s">
        <v>21</v>
      </c>
      <c r="K757" t="s">
        <v>22</v>
      </c>
      <c r="L757">
        <v>1470114000</v>
      </c>
      <c r="M757">
        <v>1470718800</v>
      </c>
      <c r="N757" s="15">
        <f t="shared" si="68"/>
        <v>42584.208333333328</v>
      </c>
      <c r="O757" s="15">
        <f t="shared" si="69"/>
        <v>42591.208333333328</v>
      </c>
      <c r="P757" t="b">
        <v>0</v>
      </c>
      <c r="Q757" t="b">
        <v>0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537</v>
      </c>
      <c r="B758" t="s">
        <v>1119</v>
      </c>
      <c r="C758" s="3" t="s">
        <v>1120</v>
      </c>
      <c r="D758">
        <v>84400</v>
      </c>
      <c r="E758">
        <v>98935</v>
      </c>
      <c r="F758" s="10">
        <f t="shared" si="66"/>
        <v>117.22156398104266</v>
      </c>
      <c r="G758" t="s">
        <v>20</v>
      </c>
      <c r="H758">
        <v>1052</v>
      </c>
      <c r="I758" s="5">
        <f t="shared" si="67"/>
        <v>94.044676806083643</v>
      </c>
      <c r="J758" t="s">
        <v>36</v>
      </c>
      <c r="K758" t="s">
        <v>37</v>
      </c>
      <c r="L758">
        <v>1535605200</v>
      </c>
      <c r="M758">
        <v>1537592400</v>
      </c>
      <c r="N758" s="15">
        <f t="shared" si="68"/>
        <v>43342.208333333328</v>
      </c>
      <c r="O758" s="15">
        <f t="shared" si="69"/>
        <v>43365.208333333328</v>
      </c>
      <c r="P758" t="b">
        <v>1</v>
      </c>
      <c r="Q758" t="b">
        <v>1</v>
      </c>
      <c r="R758" t="s">
        <v>42</v>
      </c>
      <c r="S758" t="str">
        <f t="shared" si="70"/>
        <v>film &amp; video</v>
      </c>
      <c r="T758" t="str">
        <f t="shared" si="71"/>
        <v>documentary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8"/>
        <v>40675.208333333336</v>
      </c>
      <c r="O759" s="1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8"/>
        <v>41936.208333333336</v>
      </c>
      <c r="O760" s="1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8"/>
        <v>43136.25</v>
      </c>
      <c r="O761" s="1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8"/>
        <v>43678.208333333328</v>
      </c>
      <c r="O762" s="1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141</v>
      </c>
      <c r="B763" t="s">
        <v>334</v>
      </c>
      <c r="C763" s="3" t="s">
        <v>335</v>
      </c>
      <c r="D763">
        <v>64300</v>
      </c>
      <c r="E763">
        <v>65323</v>
      </c>
      <c r="F763" s="10">
        <f t="shared" si="66"/>
        <v>101.59097978227061</v>
      </c>
      <c r="G763" t="s">
        <v>20</v>
      </c>
      <c r="H763">
        <v>1071</v>
      </c>
      <c r="I763" s="5">
        <f t="shared" si="67"/>
        <v>60.992530345471522</v>
      </c>
      <c r="J763" t="s">
        <v>21</v>
      </c>
      <c r="K763" t="s">
        <v>22</v>
      </c>
      <c r="L763">
        <v>1434085200</v>
      </c>
      <c r="M763">
        <v>1434603600</v>
      </c>
      <c r="N763" s="15">
        <f t="shared" si="68"/>
        <v>42167.208333333328</v>
      </c>
      <c r="O763" s="15">
        <f t="shared" si="69"/>
        <v>42173.208333333328</v>
      </c>
      <c r="P763" t="b">
        <v>0</v>
      </c>
      <c r="Q763" t="b">
        <v>0</v>
      </c>
      <c r="R763" t="s">
        <v>28</v>
      </c>
      <c r="S763" t="str">
        <f t="shared" si="70"/>
        <v>technology</v>
      </c>
      <c r="T763" t="str">
        <f t="shared" si="71"/>
        <v>web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8"/>
        <v>41241.25</v>
      </c>
      <c r="O764" s="1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8"/>
        <v>41037.208333333336</v>
      </c>
      <c r="O765" s="1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8"/>
        <v>40676.208333333336</v>
      </c>
      <c r="O766" s="1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730</v>
      </c>
      <c r="B767" t="s">
        <v>1498</v>
      </c>
      <c r="C767" s="3" t="s">
        <v>1499</v>
      </c>
      <c r="D767">
        <v>28800</v>
      </c>
      <c r="E767">
        <v>118847</v>
      </c>
      <c r="F767" s="10">
        <f t="shared" si="66"/>
        <v>412.6631944444444</v>
      </c>
      <c r="G767" t="s">
        <v>20</v>
      </c>
      <c r="H767">
        <v>1071</v>
      </c>
      <c r="I767" s="5">
        <f t="shared" si="67"/>
        <v>110.96825396825396</v>
      </c>
      <c r="J767" t="s">
        <v>15</v>
      </c>
      <c r="K767" t="s">
        <v>16</v>
      </c>
      <c r="L767">
        <v>1432357200</v>
      </c>
      <c r="M767">
        <v>1432875600</v>
      </c>
      <c r="N767" s="15">
        <f t="shared" si="68"/>
        <v>42147.208333333328</v>
      </c>
      <c r="O767" s="15">
        <f t="shared" si="69"/>
        <v>42153.208333333328</v>
      </c>
      <c r="P767" t="b">
        <v>0</v>
      </c>
      <c r="Q767" t="b">
        <v>0</v>
      </c>
      <c r="R767" t="s">
        <v>65</v>
      </c>
      <c r="S767" t="str">
        <f t="shared" si="70"/>
        <v>technology</v>
      </c>
      <c r="T767" t="str">
        <f t="shared" si="71"/>
        <v>wearables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8"/>
        <v>43362.208333333328</v>
      </c>
      <c r="O768" s="1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2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8"/>
        <v>42283.208333333328</v>
      </c>
      <c r="O769" s="1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ref="F770:F833" si="72">E770/D770*100</f>
        <v>231</v>
      </c>
      <c r="G770" t="s">
        <v>20</v>
      </c>
      <c r="H770">
        <v>150</v>
      </c>
      <c r="I770" s="5">
        <f t="shared" ref="I770:I833" si="73">IF(H770&gt;0,E770/H770,0)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ref="N770:N833" si="74">L770/60/60/24+DATE(1970,1,1)</f>
        <v>41619.25</v>
      </c>
      <c r="O770" s="15">
        <f t="shared" ref="O770:O833" si="75">M770/60/60/24+DATE(1970,1,1)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LEFT(R770,SEARCH("/",R770,1)-1)</f>
        <v>theater</v>
      </c>
      <c r="T770" t="str">
        <f t="shared" ref="T770:T833" si="77">RIGHT(R770, LEN(R770)-SEARCH("/",R770,1))</f>
        <v>plays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si="72"/>
        <v>86.867834394904463</v>
      </c>
      <c r="G771" t="s">
        <v>14</v>
      </c>
      <c r="H771">
        <v>3410</v>
      </c>
      <c r="I771" s="5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si="74"/>
        <v>41501.208333333336</v>
      </c>
      <c r="O771" s="15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4"/>
        <v>41743.208333333336</v>
      </c>
      <c r="O772" s="1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1.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4"/>
        <v>43491.25</v>
      </c>
      <c r="O773" s="1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337</v>
      </c>
      <c r="B774" t="s">
        <v>726</v>
      </c>
      <c r="C774" s="3" t="s">
        <v>727</v>
      </c>
      <c r="D774">
        <v>94500</v>
      </c>
      <c r="E774">
        <v>116064</v>
      </c>
      <c r="F774" s="10">
        <f t="shared" si="72"/>
        <v>122.81904761904762</v>
      </c>
      <c r="G774" t="s">
        <v>20</v>
      </c>
      <c r="H774">
        <v>1095</v>
      </c>
      <c r="I774" s="5">
        <f t="shared" si="73"/>
        <v>105.9945205479452</v>
      </c>
      <c r="J774" t="s">
        <v>21</v>
      </c>
      <c r="K774" t="s">
        <v>22</v>
      </c>
      <c r="L774">
        <v>1573452000</v>
      </c>
      <c r="M774">
        <v>1573538400</v>
      </c>
      <c r="N774" s="15">
        <f t="shared" si="74"/>
        <v>43780.25</v>
      </c>
      <c r="O774" s="15">
        <f t="shared" si="75"/>
        <v>43781.25</v>
      </c>
      <c r="P774" t="b">
        <v>0</v>
      </c>
      <c r="Q774" t="b">
        <v>0</v>
      </c>
      <c r="R774" t="s">
        <v>33</v>
      </c>
      <c r="S774" t="str">
        <f t="shared" si="76"/>
        <v>theater</v>
      </c>
      <c r="T774" t="str">
        <f t="shared" si="77"/>
        <v>plays</v>
      </c>
    </row>
    <row r="775" spans="1:20" ht="31.2" x14ac:dyDescent="0.3">
      <c r="A775">
        <v>670</v>
      </c>
      <c r="B775" t="s">
        <v>1334</v>
      </c>
      <c r="C775" s="3" t="s">
        <v>1381</v>
      </c>
      <c r="D775">
        <v>16200</v>
      </c>
      <c r="E775">
        <v>75955</v>
      </c>
      <c r="F775" s="10">
        <f t="shared" si="72"/>
        <v>468.85802469135803</v>
      </c>
      <c r="G775" t="s">
        <v>20</v>
      </c>
      <c r="H775">
        <v>1101</v>
      </c>
      <c r="I775" s="5">
        <f t="shared" si="73"/>
        <v>68.987284287011803</v>
      </c>
      <c r="J775" t="s">
        <v>21</v>
      </c>
      <c r="K775" t="s">
        <v>22</v>
      </c>
      <c r="L775">
        <v>1456380000</v>
      </c>
      <c r="M775">
        <v>1457416800</v>
      </c>
      <c r="N775" s="15">
        <f t="shared" si="74"/>
        <v>42425.25</v>
      </c>
      <c r="O775" s="15">
        <f t="shared" si="75"/>
        <v>42437.25</v>
      </c>
      <c r="P775" t="b">
        <v>0</v>
      </c>
      <c r="Q775" t="b">
        <v>0</v>
      </c>
      <c r="R775" t="s">
        <v>60</v>
      </c>
      <c r="S775" t="str">
        <f t="shared" si="76"/>
        <v>music</v>
      </c>
      <c r="T775" t="str">
        <f t="shared" si="77"/>
        <v>indie rock</v>
      </c>
    </row>
    <row r="776" spans="1:20" x14ac:dyDescent="0.3">
      <c r="A776">
        <v>334</v>
      </c>
      <c r="B776" t="s">
        <v>720</v>
      </c>
      <c r="C776" s="3" t="s">
        <v>721</v>
      </c>
      <c r="D776">
        <v>66200</v>
      </c>
      <c r="E776">
        <v>123538</v>
      </c>
      <c r="F776" s="10">
        <f t="shared" si="72"/>
        <v>186.61329305135951</v>
      </c>
      <c r="G776" t="s">
        <v>20</v>
      </c>
      <c r="H776">
        <v>1113</v>
      </c>
      <c r="I776" s="5">
        <f t="shared" si="73"/>
        <v>110.99550763701707</v>
      </c>
      <c r="J776" t="s">
        <v>21</v>
      </c>
      <c r="K776" t="s">
        <v>22</v>
      </c>
      <c r="L776">
        <v>1515564000</v>
      </c>
      <c r="M776">
        <v>1516168800</v>
      </c>
      <c r="N776" s="15">
        <f t="shared" si="74"/>
        <v>43110.25</v>
      </c>
      <c r="O776" s="15">
        <f t="shared" si="75"/>
        <v>43117.25</v>
      </c>
      <c r="P776" t="b">
        <v>0</v>
      </c>
      <c r="Q776" t="b">
        <v>0</v>
      </c>
      <c r="R776" t="s">
        <v>23</v>
      </c>
      <c r="S776" t="str">
        <f t="shared" si="76"/>
        <v>music</v>
      </c>
      <c r="T776" t="str">
        <f t="shared" si="77"/>
        <v>rock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4"/>
        <v>41949.25</v>
      </c>
      <c r="O777" s="1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4"/>
        <v>43650.208333333328</v>
      </c>
      <c r="O778" s="1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4"/>
        <v>40809.208333333336</v>
      </c>
      <c r="O779" s="1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4"/>
        <v>40768.208333333336</v>
      </c>
      <c r="O780" s="1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4"/>
        <v>42230.208333333328</v>
      </c>
      <c r="O781" s="1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385</v>
      </c>
      <c r="B782" t="s">
        <v>822</v>
      </c>
      <c r="C782" s="3" t="s">
        <v>823</v>
      </c>
      <c r="D782">
        <v>38900</v>
      </c>
      <c r="E782">
        <v>56859</v>
      </c>
      <c r="F782" s="10">
        <f t="shared" si="72"/>
        <v>146.16709511568124</v>
      </c>
      <c r="G782" t="s">
        <v>20</v>
      </c>
      <c r="H782">
        <v>1137</v>
      </c>
      <c r="I782" s="5">
        <f t="shared" si="73"/>
        <v>50.007915567282325</v>
      </c>
      <c r="J782" t="s">
        <v>21</v>
      </c>
      <c r="K782" t="s">
        <v>22</v>
      </c>
      <c r="L782">
        <v>1553835600</v>
      </c>
      <c r="M782">
        <v>1556600400</v>
      </c>
      <c r="N782" s="15">
        <f t="shared" si="74"/>
        <v>43553.208333333328</v>
      </c>
      <c r="O782" s="15">
        <f t="shared" si="75"/>
        <v>43585.208333333328</v>
      </c>
      <c r="P782" t="b">
        <v>0</v>
      </c>
      <c r="Q782" t="b">
        <v>0</v>
      </c>
      <c r="R782" t="s">
        <v>68</v>
      </c>
      <c r="S782" t="str">
        <f t="shared" si="76"/>
        <v>publishing</v>
      </c>
      <c r="T782" t="str">
        <f t="shared" si="77"/>
        <v>nonfiction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4"/>
        <v>40482.208333333336</v>
      </c>
      <c r="O783" s="1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4"/>
        <v>40603.25</v>
      </c>
      <c r="O784" s="1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4"/>
        <v>41625.25</v>
      </c>
      <c r="O785" s="1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1.2" x14ac:dyDescent="0.3">
      <c r="A786">
        <v>602</v>
      </c>
      <c r="B786" t="s">
        <v>1246</v>
      </c>
      <c r="C786" s="3" t="s">
        <v>1247</v>
      </c>
      <c r="D786">
        <v>71100</v>
      </c>
      <c r="E786">
        <v>91176</v>
      </c>
      <c r="F786" s="10">
        <f t="shared" si="72"/>
        <v>128.23628691983123</v>
      </c>
      <c r="G786" t="s">
        <v>20</v>
      </c>
      <c r="H786">
        <v>1140</v>
      </c>
      <c r="I786" s="5">
        <f t="shared" si="73"/>
        <v>79.978947368421046</v>
      </c>
      <c r="J786" t="s">
        <v>21</v>
      </c>
      <c r="K786" t="s">
        <v>22</v>
      </c>
      <c r="L786">
        <v>1433480400</v>
      </c>
      <c r="M786">
        <v>1434430800</v>
      </c>
      <c r="N786" s="15">
        <f t="shared" si="74"/>
        <v>42160.208333333328</v>
      </c>
      <c r="O786" s="15">
        <f t="shared" si="75"/>
        <v>42171.208333333328</v>
      </c>
      <c r="P786" t="b">
        <v>0</v>
      </c>
      <c r="Q786" t="b">
        <v>0</v>
      </c>
      <c r="R786" t="s">
        <v>33</v>
      </c>
      <c r="S786" t="str">
        <f t="shared" si="76"/>
        <v>theater</v>
      </c>
      <c r="T786" t="str">
        <f t="shared" si="77"/>
        <v>plays</v>
      </c>
    </row>
    <row r="787" spans="1:20" x14ac:dyDescent="0.3">
      <c r="A787">
        <v>832</v>
      </c>
      <c r="B787" t="s">
        <v>1697</v>
      </c>
      <c r="C787" s="3" t="s">
        <v>1698</v>
      </c>
      <c r="D787">
        <v>43200</v>
      </c>
      <c r="E787">
        <v>136156</v>
      </c>
      <c r="F787" s="10">
        <f t="shared" si="72"/>
        <v>315.17592592592592</v>
      </c>
      <c r="G787" t="s">
        <v>20</v>
      </c>
      <c r="H787">
        <v>1297</v>
      </c>
      <c r="I787" s="5">
        <f t="shared" si="73"/>
        <v>104.97764070932922</v>
      </c>
      <c r="J787" t="s">
        <v>36</v>
      </c>
      <c r="K787" t="s">
        <v>37</v>
      </c>
      <c r="L787">
        <v>1445490000</v>
      </c>
      <c r="M787">
        <v>1448431200</v>
      </c>
      <c r="N787" s="15">
        <f t="shared" si="74"/>
        <v>42299.208333333328</v>
      </c>
      <c r="O787" s="15">
        <f t="shared" si="75"/>
        <v>42333.25</v>
      </c>
      <c r="P787" t="b">
        <v>1</v>
      </c>
      <c r="Q787" t="b">
        <v>0</v>
      </c>
      <c r="R787" t="s">
        <v>206</v>
      </c>
      <c r="S787" t="str">
        <f t="shared" si="76"/>
        <v>publishing</v>
      </c>
      <c r="T787" t="str">
        <f t="shared" si="77"/>
        <v>translations</v>
      </c>
    </row>
    <row r="788" spans="1:20" ht="31.2" x14ac:dyDescent="0.3">
      <c r="A788">
        <v>706</v>
      </c>
      <c r="B788" t="s">
        <v>1450</v>
      </c>
      <c r="C788" s="3" t="s">
        <v>1451</v>
      </c>
      <c r="D788">
        <v>108400</v>
      </c>
      <c r="E788">
        <v>138586</v>
      </c>
      <c r="F788" s="10">
        <f t="shared" si="72"/>
        <v>127.84686346863469</v>
      </c>
      <c r="G788" t="s">
        <v>20</v>
      </c>
      <c r="H788">
        <v>1345</v>
      </c>
      <c r="I788" s="5">
        <f t="shared" si="73"/>
        <v>103.03791821561339</v>
      </c>
      <c r="J788" t="s">
        <v>26</v>
      </c>
      <c r="K788" t="s">
        <v>27</v>
      </c>
      <c r="L788">
        <v>1546754400</v>
      </c>
      <c r="M788">
        <v>1547445600</v>
      </c>
      <c r="N788" s="15">
        <f t="shared" si="74"/>
        <v>43471.25</v>
      </c>
      <c r="O788" s="15">
        <f t="shared" si="75"/>
        <v>43479.25</v>
      </c>
      <c r="P788" t="b">
        <v>0</v>
      </c>
      <c r="Q788" t="b">
        <v>1</v>
      </c>
      <c r="R788" t="s">
        <v>28</v>
      </c>
      <c r="S788" t="str">
        <f t="shared" si="76"/>
        <v>technology</v>
      </c>
      <c r="T788" t="str">
        <f t="shared" si="77"/>
        <v>web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4"/>
        <v>40684.208333333336</v>
      </c>
      <c r="O789" s="1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4"/>
        <v>41202.208333333336</v>
      </c>
      <c r="O790" s="1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4"/>
        <v>41786.208333333336</v>
      </c>
      <c r="O791" s="1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4"/>
        <v>40223.25</v>
      </c>
      <c r="O792" s="1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4"/>
        <v>42715.25</v>
      </c>
      <c r="O793" s="1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4"/>
        <v>41451.208333333336</v>
      </c>
      <c r="O794" s="1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4"/>
        <v>41450.208333333336</v>
      </c>
      <c r="O795" s="1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845</v>
      </c>
      <c r="B796" t="s">
        <v>1723</v>
      </c>
      <c r="C796" s="3" t="s">
        <v>1724</v>
      </c>
      <c r="D796">
        <v>69900</v>
      </c>
      <c r="E796">
        <v>138087</v>
      </c>
      <c r="F796" s="10">
        <f t="shared" si="72"/>
        <v>197.54935622317598</v>
      </c>
      <c r="G796" t="s">
        <v>20</v>
      </c>
      <c r="H796">
        <v>1354</v>
      </c>
      <c r="I796" s="5">
        <f t="shared" si="73"/>
        <v>101.98449039881831</v>
      </c>
      <c r="J796" t="s">
        <v>40</v>
      </c>
      <c r="K796" t="s">
        <v>41</v>
      </c>
      <c r="L796">
        <v>1526360400</v>
      </c>
      <c r="M796">
        <v>1529557200</v>
      </c>
      <c r="N796" s="15">
        <f t="shared" si="74"/>
        <v>43235.208333333328</v>
      </c>
      <c r="O796" s="15">
        <f t="shared" si="75"/>
        <v>43272.208333333328</v>
      </c>
      <c r="P796" t="b">
        <v>0</v>
      </c>
      <c r="Q796" t="b">
        <v>0</v>
      </c>
      <c r="R796" t="s">
        <v>28</v>
      </c>
      <c r="S796" t="str">
        <f t="shared" si="76"/>
        <v>technology</v>
      </c>
      <c r="T796" t="str">
        <f t="shared" si="77"/>
        <v>web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4"/>
        <v>42675.208333333328</v>
      </c>
      <c r="O797" s="1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4"/>
        <v>41859.208333333336</v>
      </c>
      <c r="O798" s="1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1.2" x14ac:dyDescent="0.3">
      <c r="A799">
        <v>330</v>
      </c>
      <c r="B799" t="s">
        <v>712</v>
      </c>
      <c r="C799" s="3" t="s">
        <v>713</v>
      </c>
      <c r="D799">
        <v>33700</v>
      </c>
      <c r="E799">
        <v>62330</v>
      </c>
      <c r="F799" s="10">
        <f t="shared" si="72"/>
        <v>184.95548961424333</v>
      </c>
      <c r="G799" t="s">
        <v>20</v>
      </c>
      <c r="H799">
        <v>1385</v>
      </c>
      <c r="I799" s="5">
        <f t="shared" si="73"/>
        <v>45.003610108303249</v>
      </c>
      <c r="J799" t="s">
        <v>40</v>
      </c>
      <c r="K799" t="s">
        <v>41</v>
      </c>
      <c r="L799">
        <v>1512712800</v>
      </c>
      <c r="M799">
        <v>1512799200</v>
      </c>
      <c r="N799" s="15">
        <f t="shared" si="74"/>
        <v>43077.25</v>
      </c>
      <c r="O799" s="15">
        <f t="shared" si="75"/>
        <v>43078.25</v>
      </c>
      <c r="P799" t="b">
        <v>0</v>
      </c>
      <c r="Q799" t="b">
        <v>0</v>
      </c>
      <c r="R799" t="s">
        <v>42</v>
      </c>
      <c r="S799" t="str">
        <f t="shared" si="76"/>
        <v>film &amp; video</v>
      </c>
      <c r="T799" t="str">
        <f t="shared" si="77"/>
        <v>documentary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4"/>
        <v>41060.208333333336</v>
      </c>
      <c r="O800" s="1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4"/>
        <v>42399.25</v>
      </c>
      <c r="O801" s="1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4"/>
        <v>42167.208333333328</v>
      </c>
      <c r="O802" s="1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164</v>
      </c>
      <c r="B803" t="s">
        <v>380</v>
      </c>
      <c r="C803" s="3" t="s">
        <v>381</v>
      </c>
      <c r="D803">
        <v>150500</v>
      </c>
      <c r="E803">
        <v>150755</v>
      </c>
      <c r="F803" s="10">
        <f t="shared" si="72"/>
        <v>100.16943521594683</v>
      </c>
      <c r="G803" t="s">
        <v>20</v>
      </c>
      <c r="H803">
        <v>1396</v>
      </c>
      <c r="I803" s="5">
        <f t="shared" si="73"/>
        <v>107.99068767908309</v>
      </c>
      <c r="J803" t="s">
        <v>21</v>
      </c>
      <c r="K803" t="s">
        <v>22</v>
      </c>
      <c r="L803">
        <v>1507438800</v>
      </c>
      <c r="M803">
        <v>1507525200</v>
      </c>
      <c r="N803" s="15">
        <f t="shared" si="74"/>
        <v>43016.208333333328</v>
      </c>
      <c r="O803" s="15">
        <f t="shared" si="75"/>
        <v>43017.208333333328</v>
      </c>
      <c r="P803" t="b">
        <v>0</v>
      </c>
      <c r="Q803" t="b">
        <v>0</v>
      </c>
      <c r="R803" t="s">
        <v>33</v>
      </c>
      <c r="S803" t="str">
        <f t="shared" si="76"/>
        <v>theater</v>
      </c>
      <c r="T803" t="str">
        <f t="shared" si="77"/>
        <v>plays</v>
      </c>
    </row>
    <row r="804" spans="1:20" x14ac:dyDescent="0.3">
      <c r="A804">
        <v>890</v>
      </c>
      <c r="B804" t="s">
        <v>1812</v>
      </c>
      <c r="C804" s="3" t="s">
        <v>1813</v>
      </c>
      <c r="D804">
        <v>134400</v>
      </c>
      <c r="E804">
        <v>155849</v>
      </c>
      <c r="F804" s="10">
        <f t="shared" si="72"/>
        <v>115.95907738095239</v>
      </c>
      <c r="G804" t="s">
        <v>20</v>
      </c>
      <c r="H804">
        <v>1470</v>
      </c>
      <c r="I804" s="5">
        <f t="shared" si="73"/>
        <v>106.01972789115646</v>
      </c>
      <c r="J804" t="s">
        <v>21</v>
      </c>
      <c r="K804" t="s">
        <v>22</v>
      </c>
      <c r="L804">
        <v>1561352400</v>
      </c>
      <c r="M804">
        <v>1561438800</v>
      </c>
      <c r="N804" s="15">
        <f t="shared" si="74"/>
        <v>43640.208333333328</v>
      </c>
      <c r="O804" s="15">
        <f t="shared" si="75"/>
        <v>43641.208333333328</v>
      </c>
      <c r="P804" t="b">
        <v>0</v>
      </c>
      <c r="Q804" t="b">
        <v>0</v>
      </c>
      <c r="R804" t="s">
        <v>60</v>
      </c>
      <c r="S804" t="str">
        <f t="shared" si="76"/>
        <v>music</v>
      </c>
      <c r="T804" t="str">
        <f t="shared" si="77"/>
        <v>indie rock</v>
      </c>
    </row>
    <row r="805" spans="1:20" x14ac:dyDescent="0.3">
      <c r="A805">
        <v>951</v>
      </c>
      <c r="B805" t="s">
        <v>1932</v>
      </c>
      <c r="C805" s="3" t="s">
        <v>1933</v>
      </c>
      <c r="D805">
        <v>14500</v>
      </c>
      <c r="E805">
        <v>159056</v>
      </c>
      <c r="F805" s="10">
        <f t="shared" si="72"/>
        <v>1096.9379310344827</v>
      </c>
      <c r="G805" t="s">
        <v>20</v>
      </c>
      <c r="H805">
        <v>1559</v>
      </c>
      <c r="I805" s="5">
        <f t="shared" si="73"/>
        <v>102.02437459910199</v>
      </c>
      <c r="J805" t="s">
        <v>21</v>
      </c>
      <c r="K805" t="s">
        <v>22</v>
      </c>
      <c r="L805">
        <v>1482732000</v>
      </c>
      <c r="M805">
        <v>1482818400</v>
      </c>
      <c r="N805" s="15">
        <f t="shared" si="74"/>
        <v>42730.25</v>
      </c>
      <c r="O805" s="15">
        <f t="shared" si="75"/>
        <v>42731.25</v>
      </c>
      <c r="P805" t="b">
        <v>0</v>
      </c>
      <c r="Q805" t="b">
        <v>1</v>
      </c>
      <c r="R805" t="s">
        <v>23</v>
      </c>
      <c r="S805" t="str">
        <f t="shared" si="76"/>
        <v>music</v>
      </c>
      <c r="T805" t="str">
        <f t="shared" si="77"/>
        <v>rock</v>
      </c>
    </row>
    <row r="806" spans="1:20" x14ac:dyDescent="0.3">
      <c r="A806">
        <v>396</v>
      </c>
      <c r="B806" t="s">
        <v>843</v>
      </c>
      <c r="C806" s="3" t="s">
        <v>844</v>
      </c>
      <c r="D806">
        <v>46100</v>
      </c>
      <c r="E806">
        <v>77012</v>
      </c>
      <c r="F806" s="10">
        <f t="shared" si="72"/>
        <v>167.05422993492408</v>
      </c>
      <c r="G806" t="s">
        <v>20</v>
      </c>
      <c r="H806">
        <v>1604</v>
      </c>
      <c r="I806" s="5">
        <f t="shared" si="73"/>
        <v>48.012468827930178</v>
      </c>
      <c r="J806" t="s">
        <v>26</v>
      </c>
      <c r="K806" t="s">
        <v>27</v>
      </c>
      <c r="L806">
        <v>1538715600</v>
      </c>
      <c r="M806">
        <v>1539406800</v>
      </c>
      <c r="N806" s="15">
        <f t="shared" si="74"/>
        <v>43378.208333333328</v>
      </c>
      <c r="O806" s="15">
        <f t="shared" si="75"/>
        <v>43386.208333333328</v>
      </c>
      <c r="P806" t="b">
        <v>0</v>
      </c>
      <c r="Q806" t="b">
        <v>0</v>
      </c>
      <c r="R806" t="s">
        <v>53</v>
      </c>
      <c r="S806" t="str">
        <f t="shared" si="76"/>
        <v>film &amp; video</v>
      </c>
      <c r="T806" t="str">
        <f t="shared" si="77"/>
        <v>drama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4"/>
        <v>41958.25</v>
      </c>
      <c r="O807" s="1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4"/>
        <v>40973.25</v>
      </c>
      <c r="O808" s="1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1.2" x14ac:dyDescent="0.3">
      <c r="A809">
        <v>456</v>
      </c>
      <c r="B809" t="s">
        <v>960</v>
      </c>
      <c r="C809" s="3" t="s">
        <v>961</v>
      </c>
      <c r="D809">
        <v>146400</v>
      </c>
      <c r="E809">
        <v>152438</v>
      </c>
      <c r="F809" s="10">
        <f t="shared" si="72"/>
        <v>104.1243169398907</v>
      </c>
      <c r="G809" t="s">
        <v>20</v>
      </c>
      <c r="H809">
        <v>1605</v>
      </c>
      <c r="I809" s="5">
        <f t="shared" si="73"/>
        <v>94.976947040498445</v>
      </c>
      <c r="J809" t="s">
        <v>21</v>
      </c>
      <c r="K809" t="s">
        <v>22</v>
      </c>
      <c r="L809">
        <v>1518242400</v>
      </c>
      <c r="M809">
        <v>1518242400</v>
      </c>
      <c r="N809" s="15">
        <f t="shared" si="74"/>
        <v>43141.25</v>
      </c>
      <c r="O809" s="15">
        <f t="shared" si="75"/>
        <v>43141.25</v>
      </c>
      <c r="P809" t="b">
        <v>0</v>
      </c>
      <c r="Q809" t="b">
        <v>1</v>
      </c>
      <c r="R809" t="s">
        <v>60</v>
      </c>
      <c r="S809" t="str">
        <f t="shared" si="76"/>
        <v>music</v>
      </c>
      <c r="T809" t="str">
        <f t="shared" si="77"/>
        <v>indie rock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4"/>
        <v>42507.208333333328</v>
      </c>
      <c r="O810" s="1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4"/>
        <v>41135.208333333336</v>
      </c>
      <c r="O811" s="1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">
      <c r="A812">
        <v>29</v>
      </c>
      <c r="B812" t="s">
        <v>96</v>
      </c>
      <c r="C812" s="3" t="s">
        <v>97</v>
      </c>
      <c r="D812">
        <v>45900</v>
      </c>
      <c r="E812">
        <v>150965</v>
      </c>
      <c r="F812" s="10">
        <f t="shared" si="72"/>
        <v>328.89978213507629</v>
      </c>
      <c r="G812" t="s">
        <v>20</v>
      </c>
      <c r="H812">
        <v>1606</v>
      </c>
      <c r="I812" s="5">
        <f t="shared" si="73"/>
        <v>94.000622665006233</v>
      </c>
      <c r="J812" t="s">
        <v>98</v>
      </c>
      <c r="K812" t="s">
        <v>99</v>
      </c>
      <c r="L812">
        <v>1532062800</v>
      </c>
      <c r="M812">
        <v>1535518800</v>
      </c>
      <c r="N812" s="15">
        <f t="shared" si="74"/>
        <v>43301.208333333328</v>
      </c>
      <c r="O812" s="15">
        <f t="shared" si="75"/>
        <v>43341.208333333328</v>
      </c>
      <c r="P812" t="b">
        <v>0</v>
      </c>
      <c r="Q812" t="b">
        <v>0</v>
      </c>
      <c r="R812" t="s">
        <v>100</v>
      </c>
      <c r="S812" t="str">
        <f t="shared" si="76"/>
        <v>film &amp; video</v>
      </c>
      <c r="T812" t="str">
        <f t="shared" si="77"/>
        <v>shorts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4"/>
        <v>42378.25</v>
      </c>
      <c r="O813" s="1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669</v>
      </c>
      <c r="B814" t="s">
        <v>1379</v>
      </c>
      <c r="C814" s="3" t="s">
        <v>1380</v>
      </c>
      <c r="D814">
        <v>48800</v>
      </c>
      <c r="E814">
        <v>175020</v>
      </c>
      <c r="F814" s="10">
        <f t="shared" si="72"/>
        <v>358.64754098360658</v>
      </c>
      <c r="G814" t="s">
        <v>20</v>
      </c>
      <c r="H814">
        <v>1621</v>
      </c>
      <c r="I814" s="5">
        <f t="shared" si="73"/>
        <v>107.97038864898211</v>
      </c>
      <c r="J814" t="s">
        <v>107</v>
      </c>
      <c r="K814" t="s">
        <v>108</v>
      </c>
      <c r="L814">
        <v>1498453200</v>
      </c>
      <c r="M814">
        <v>1499230800</v>
      </c>
      <c r="N814" s="15">
        <f t="shared" si="74"/>
        <v>42912.208333333328</v>
      </c>
      <c r="O814" s="15">
        <f t="shared" si="75"/>
        <v>42921.208333333328</v>
      </c>
      <c r="P814" t="b">
        <v>0</v>
      </c>
      <c r="Q814" t="b">
        <v>0</v>
      </c>
      <c r="R814" t="s">
        <v>33</v>
      </c>
      <c r="S814" t="str">
        <f t="shared" si="76"/>
        <v>theater</v>
      </c>
      <c r="T814" t="str">
        <f t="shared" si="77"/>
        <v>plays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4"/>
        <v>41148.208333333336</v>
      </c>
      <c r="O815" s="1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4"/>
        <v>42517.208333333328</v>
      </c>
      <c r="O816" s="1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3">
      <c r="A817">
        <v>353</v>
      </c>
      <c r="B817" t="s">
        <v>758</v>
      </c>
      <c r="C817" s="3" t="s">
        <v>759</v>
      </c>
      <c r="D817">
        <v>33600</v>
      </c>
      <c r="E817">
        <v>137961</v>
      </c>
      <c r="F817" s="10">
        <f t="shared" si="72"/>
        <v>410.59821428571428</v>
      </c>
      <c r="G817" t="s">
        <v>20</v>
      </c>
      <c r="H817">
        <v>1703</v>
      </c>
      <c r="I817" s="5">
        <f t="shared" si="73"/>
        <v>81.010569583088667</v>
      </c>
      <c r="J817" t="s">
        <v>21</v>
      </c>
      <c r="K817" t="s">
        <v>22</v>
      </c>
      <c r="L817">
        <v>1562302800</v>
      </c>
      <c r="M817">
        <v>1562389200</v>
      </c>
      <c r="N817" s="15">
        <f t="shared" si="74"/>
        <v>43651.208333333328</v>
      </c>
      <c r="O817" s="15">
        <f t="shared" si="75"/>
        <v>43652.208333333328</v>
      </c>
      <c r="P817" t="b">
        <v>0</v>
      </c>
      <c r="Q817" t="b">
        <v>0</v>
      </c>
      <c r="R817" t="s">
        <v>33</v>
      </c>
      <c r="S817" t="str">
        <f t="shared" si="76"/>
        <v>theater</v>
      </c>
      <c r="T817" t="str">
        <f t="shared" si="77"/>
        <v>plays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4"/>
        <v>41680.25</v>
      </c>
      <c r="O818" s="1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519</v>
      </c>
      <c r="B819" t="s">
        <v>1084</v>
      </c>
      <c r="C819" s="3" t="s">
        <v>1085</v>
      </c>
      <c r="D819">
        <v>177700</v>
      </c>
      <c r="E819">
        <v>180802</v>
      </c>
      <c r="F819" s="10">
        <f t="shared" si="72"/>
        <v>101.74563871693867</v>
      </c>
      <c r="G819" t="s">
        <v>20</v>
      </c>
      <c r="H819">
        <v>1773</v>
      </c>
      <c r="I819" s="5">
        <f t="shared" si="73"/>
        <v>101.97518330513255</v>
      </c>
      <c r="J819" t="s">
        <v>21</v>
      </c>
      <c r="K819" t="s">
        <v>22</v>
      </c>
      <c r="L819">
        <v>1420696800</v>
      </c>
      <c r="M819">
        <v>1421906400</v>
      </c>
      <c r="N819" s="15">
        <f t="shared" si="74"/>
        <v>42012.25</v>
      </c>
      <c r="O819" s="15">
        <f t="shared" si="75"/>
        <v>42026.25</v>
      </c>
      <c r="P819" t="b">
        <v>0</v>
      </c>
      <c r="Q819" t="b">
        <v>1</v>
      </c>
      <c r="R819" t="s">
        <v>23</v>
      </c>
      <c r="S819" t="str">
        <f t="shared" si="76"/>
        <v>music</v>
      </c>
      <c r="T819" t="str">
        <f t="shared" si="77"/>
        <v>rock</v>
      </c>
    </row>
    <row r="820" spans="1:20" x14ac:dyDescent="0.3">
      <c r="A820">
        <v>120</v>
      </c>
      <c r="B820" t="s">
        <v>290</v>
      </c>
      <c r="C820" s="3" t="s">
        <v>291</v>
      </c>
      <c r="D820">
        <v>75100</v>
      </c>
      <c r="E820">
        <v>112272</v>
      </c>
      <c r="F820" s="10">
        <f t="shared" si="72"/>
        <v>149.49667110519306</v>
      </c>
      <c r="G820" t="s">
        <v>20</v>
      </c>
      <c r="H820">
        <v>1782</v>
      </c>
      <c r="I820" s="5">
        <f t="shared" si="73"/>
        <v>63.003367003367003</v>
      </c>
      <c r="J820" t="s">
        <v>21</v>
      </c>
      <c r="K820" t="s">
        <v>22</v>
      </c>
      <c r="L820">
        <v>1429246800</v>
      </c>
      <c r="M820">
        <v>1429592400</v>
      </c>
      <c r="N820" s="15">
        <f t="shared" si="74"/>
        <v>42111.208333333328</v>
      </c>
      <c r="O820" s="15">
        <f t="shared" si="75"/>
        <v>42115.208333333328</v>
      </c>
      <c r="P820" t="b">
        <v>0</v>
      </c>
      <c r="Q820" t="b">
        <v>1</v>
      </c>
      <c r="R820" t="s">
        <v>292</v>
      </c>
      <c r="S820" t="str">
        <f t="shared" si="76"/>
        <v>games</v>
      </c>
      <c r="T820" t="str">
        <f t="shared" si="77"/>
        <v>mobile games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4"/>
        <v>41237.25</v>
      </c>
      <c r="O821" s="1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159</v>
      </c>
      <c r="B822" t="s">
        <v>370</v>
      </c>
      <c r="C822" s="3" t="s">
        <v>371</v>
      </c>
      <c r="D822">
        <v>191200</v>
      </c>
      <c r="E822">
        <v>191222</v>
      </c>
      <c r="F822" s="10">
        <f t="shared" si="72"/>
        <v>100.01150627615063</v>
      </c>
      <c r="G822" t="s">
        <v>20</v>
      </c>
      <c r="H822">
        <v>1821</v>
      </c>
      <c r="I822" s="5">
        <f t="shared" si="73"/>
        <v>105.00933552992861</v>
      </c>
      <c r="J822" t="s">
        <v>21</v>
      </c>
      <c r="K822" t="s">
        <v>22</v>
      </c>
      <c r="L822">
        <v>1553662800</v>
      </c>
      <c r="M822">
        <v>1555218000</v>
      </c>
      <c r="N822" s="15">
        <f t="shared" si="74"/>
        <v>43551.208333333328</v>
      </c>
      <c r="O822" s="15">
        <f t="shared" si="75"/>
        <v>43569.208333333328</v>
      </c>
      <c r="P822" t="b">
        <v>0</v>
      </c>
      <c r="Q822" t="b">
        <v>1</v>
      </c>
      <c r="R822" t="s">
        <v>33</v>
      </c>
      <c r="S822" t="str">
        <f t="shared" si="76"/>
        <v>theater</v>
      </c>
      <c r="T822" t="str">
        <f t="shared" si="77"/>
        <v>plays</v>
      </c>
    </row>
    <row r="823" spans="1:20" ht="31.2" x14ac:dyDescent="0.3">
      <c r="A823">
        <v>915</v>
      </c>
      <c r="B823" t="s">
        <v>1862</v>
      </c>
      <c r="C823" s="3" t="s">
        <v>1863</v>
      </c>
      <c r="D823">
        <v>125900</v>
      </c>
      <c r="E823">
        <v>195936</v>
      </c>
      <c r="F823" s="10">
        <f t="shared" si="72"/>
        <v>155.62827640984909</v>
      </c>
      <c r="G823" t="s">
        <v>20</v>
      </c>
      <c r="H823">
        <v>1866</v>
      </c>
      <c r="I823" s="5">
        <f t="shared" si="73"/>
        <v>105.0032154340836</v>
      </c>
      <c r="J823" t="s">
        <v>40</v>
      </c>
      <c r="K823" t="s">
        <v>41</v>
      </c>
      <c r="L823">
        <v>1503982800</v>
      </c>
      <c r="M823">
        <v>1504760400</v>
      </c>
      <c r="N823" s="15">
        <f t="shared" si="74"/>
        <v>42976.208333333328</v>
      </c>
      <c r="O823" s="15">
        <f t="shared" si="75"/>
        <v>42985.208333333328</v>
      </c>
      <c r="P823" t="b">
        <v>0</v>
      </c>
      <c r="Q823" t="b">
        <v>0</v>
      </c>
      <c r="R823" t="s">
        <v>269</v>
      </c>
      <c r="S823" t="str">
        <f t="shared" si="76"/>
        <v>film &amp; video</v>
      </c>
      <c r="T823" t="str">
        <f t="shared" si="77"/>
        <v>television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4"/>
        <v>41698.25</v>
      </c>
      <c r="O824" s="1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4"/>
        <v>41892.208333333336</v>
      </c>
      <c r="O825" s="1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4"/>
        <v>40348.208333333336</v>
      </c>
      <c r="O826" s="1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247</v>
      </c>
      <c r="B827" t="s">
        <v>546</v>
      </c>
      <c r="C827" s="3" t="s">
        <v>547</v>
      </c>
      <c r="D827">
        <v>19800</v>
      </c>
      <c r="E827">
        <v>184658</v>
      </c>
      <c r="F827" s="10">
        <f t="shared" si="72"/>
        <v>932.61616161616166</v>
      </c>
      <c r="G827" t="s">
        <v>20</v>
      </c>
      <c r="H827">
        <v>1884</v>
      </c>
      <c r="I827" s="5">
        <f t="shared" si="73"/>
        <v>98.013800424628457</v>
      </c>
      <c r="J827" t="s">
        <v>21</v>
      </c>
      <c r="K827" t="s">
        <v>22</v>
      </c>
      <c r="L827">
        <v>1482386400</v>
      </c>
      <c r="M827">
        <v>1483682400</v>
      </c>
      <c r="N827" s="15">
        <f t="shared" si="74"/>
        <v>42726.25</v>
      </c>
      <c r="O827" s="15">
        <f t="shared" si="75"/>
        <v>42741.25</v>
      </c>
      <c r="P827" t="b">
        <v>0</v>
      </c>
      <c r="Q827" t="b">
        <v>1</v>
      </c>
      <c r="R827" t="s">
        <v>119</v>
      </c>
      <c r="S827" t="str">
        <f t="shared" si="76"/>
        <v>publishing</v>
      </c>
      <c r="T827" t="str">
        <f t="shared" si="77"/>
        <v>fiction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4"/>
        <v>40525.25</v>
      </c>
      <c r="O828" s="1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4"/>
        <v>40666.208333333336</v>
      </c>
      <c r="O829" s="1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4"/>
        <v>43340.208333333328</v>
      </c>
      <c r="O830" s="1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4"/>
        <v>42164.208333333328</v>
      </c>
      <c r="O831" s="1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4"/>
        <v>43103.25</v>
      </c>
      <c r="O832" s="1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4"/>
        <v>40994.208333333336</v>
      </c>
      <c r="O833" s="1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272</v>
      </c>
      <c r="B834" t="s">
        <v>596</v>
      </c>
      <c r="C834" s="3" t="s">
        <v>597</v>
      </c>
      <c r="D834">
        <v>51100</v>
      </c>
      <c r="E834">
        <v>155349</v>
      </c>
      <c r="F834" s="10">
        <f t="shared" ref="F834:F897" si="78">E834/D834*100</f>
        <v>304.0097847358121</v>
      </c>
      <c r="G834" t="s">
        <v>20</v>
      </c>
      <c r="H834">
        <v>1894</v>
      </c>
      <c r="I834" s="5">
        <f t="shared" ref="I834:I897" si="79">IF(H834&gt;0,E834/H834,0)</f>
        <v>82.021647307286173</v>
      </c>
      <c r="J834" t="s">
        <v>21</v>
      </c>
      <c r="K834" t="s">
        <v>22</v>
      </c>
      <c r="L834">
        <v>1562734800</v>
      </c>
      <c r="M834">
        <v>1564894800</v>
      </c>
      <c r="N834" s="15">
        <f t="shared" ref="N834:N897" si="80">L834/60/60/24+DATE(1970,1,1)</f>
        <v>43656.208333333328</v>
      </c>
      <c r="O834" s="15">
        <f t="shared" ref="O834:O897" si="81">M834/60/60/24+DATE(1970,1,1)</f>
        <v>43681.208333333328</v>
      </c>
      <c r="P834" t="b">
        <v>0</v>
      </c>
      <c r="Q834" t="b">
        <v>1</v>
      </c>
      <c r="R834" t="s">
        <v>33</v>
      </c>
      <c r="S834" t="str">
        <f t="shared" ref="S834:S897" si="82">LEFT(R834,SEARCH("/",R834,1)-1)</f>
        <v>theater</v>
      </c>
      <c r="T834" t="str">
        <f t="shared" ref="T834:T897" si="83">RIGHT(R834, LEN(R834)-SEARCH("/",R834,1))</f>
        <v>plays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si="78"/>
        <v>157.69117647058823</v>
      </c>
      <c r="G835" t="s">
        <v>20</v>
      </c>
      <c r="H835">
        <v>165</v>
      </c>
      <c r="I835" s="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si="80"/>
        <v>40588.25</v>
      </c>
      <c r="O835" s="15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80"/>
        <v>41448.208333333336</v>
      </c>
      <c r="O836" s="1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80"/>
        <v>42063.25</v>
      </c>
      <c r="O837" s="1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80"/>
        <v>40214.25</v>
      </c>
      <c r="O838" s="1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80"/>
        <v>40629.208333333336</v>
      </c>
      <c r="O839" s="1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104</v>
      </c>
      <c r="B840" t="s">
        <v>257</v>
      </c>
      <c r="C840" s="3" t="s">
        <v>258</v>
      </c>
      <c r="D840">
        <v>119200</v>
      </c>
      <c r="E840">
        <v>170623</v>
      </c>
      <c r="F840" s="10">
        <f t="shared" si="78"/>
        <v>143.14010067114094</v>
      </c>
      <c r="G840" t="s">
        <v>20</v>
      </c>
      <c r="H840">
        <v>1917</v>
      </c>
      <c r="I840" s="5">
        <f t="shared" si="79"/>
        <v>89.005216484089729</v>
      </c>
      <c r="J840" t="s">
        <v>21</v>
      </c>
      <c r="K840" t="s">
        <v>22</v>
      </c>
      <c r="L840">
        <v>1495515600</v>
      </c>
      <c r="M840">
        <v>1495602000</v>
      </c>
      <c r="N840" s="15">
        <f t="shared" si="80"/>
        <v>42878.208333333328</v>
      </c>
      <c r="O840" s="15">
        <f t="shared" si="81"/>
        <v>42879.208333333328</v>
      </c>
      <c r="P840" t="b">
        <v>0</v>
      </c>
      <c r="Q840" t="b">
        <v>0</v>
      </c>
      <c r="R840" t="s">
        <v>60</v>
      </c>
      <c r="S840" t="str">
        <f t="shared" si="82"/>
        <v>music</v>
      </c>
      <c r="T840" t="str">
        <f t="shared" si="83"/>
        <v>indie rock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80"/>
        <v>41715.208333333336</v>
      </c>
      <c r="O841" s="1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80"/>
        <v>41836.208333333336</v>
      </c>
      <c r="O842" s="1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35</v>
      </c>
      <c r="B843" t="s">
        <v>113</v>
      </c>
      <c r="C843" s="3" t="s">
        <v>114</v>
      </c>
      <c r="D843">
        <v>125500</v>
      </c>
      <c r="E843">
        <v>188628</v>
      </c>
      <c r="F843" s="10">
        <f t="shared" si="78"/>
        <v>150.30119521912351</v>
      </c>
      <c r="G843" t="s">
        <v>20</v>
      </c>
      <c r="H843">
        <v>1965</v>
      </c>
      <c r="I843" s="5">
        <f t="shared" si="79"/>
        <v>95.993893129770996</v>
      </c>
      <c r="J843" t="s">
        <v>36</v>
      </c>
      <c r="K843" t="s">
        <v>37</v>
      </c>
      <c r="L843">
        <v>1547877600</v>
      </c>
      <c r="M843">
        <v>1551506400</v>
      </c>
      <c r="N843" s="15">
        <f t="shared" si="80"/>
        <v>43484.25</v>
      </c>
      <c r="O843" s="15">
        <f t="shared" si="81"/>
        <v>43526.25</v>
      </c>
      <c r="P843" t="b">
        <v>0</v>
      </c>
      <c r="Q843" t="b">
        <v>1</v>
      </c>
      <c r="R843" t="s">
        <v>53</v>
      </c>
      <c r="S843" t="str">
        <f t="shared" si="82"/>
        <v>film &amp; video</v>
      </c>
      <c r="T843" t="str">
        <f t="shared" si="83"/>
        <v>drama</v>
      </c>
    </row>
    <row r="844" spans="1:20" ht="31.2" x14ac:dyDescent="0.3">
      <c r="A844">
        <v>197</v>
      </c>
      <c r="B844" t="s">
        <v>446</v>
      </c>
      <c r="C844" s="3" t="s">
        <v>447</v>
      </c>
      <c r="D844">
        <v>54700</v>
      </c>
      <c r="E844">
        <v>163118</v>
      </c>
      <c r="F844" s="10">
        <f t="shared" si="78"/>
        <v>298.20475319926874</v>
      </c>
      <c r="G844" t="s">
        <v>20</v>
      </c>
      <c r="H844">
        <v>1989</v>
      </c>
      <c r="I844" s="5">
        <f t="shared" si="79"/>
        <v>82.010055304172951</v>
      </c>
      <c r="J844" t="s">
        <v>21</v>
      </c>
      <c r="K844" t="s">
        <v>22</v>
      </c>
      <c r="L844">
        <v>1498194000</v>
      </c>
      <c r="M844">
        <v>1499403600</v>
      </c>
      <c r="N844" s="15">
        <f t="shared" si="80"/>
        <v>42909.208333333328</v>
      </c>
      <c r="O844" s="15">
        <f t="shared" si="81"/>
        <v>42923.208333333328</v>
      </c>
      <c r="P844" t="b">
        <v>0</v>
      </c>
      <c r="Q844" t="b">
        <v>0</v>
      </c>
      <c r="R844" t="s">
        <v>53</v>
      </c>
      <c r="S844" t="str">
        <f t="shared" si="82"/>
        <v>film &amp; video</v>
      </c>
      <c r="T844" t="str">
        <f t="shared" si="83"/>
        <v>drama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80"/>
        <v>43338.208333333328</v>
      </c>
      <c r="O845" s="1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80"/>
        <v>40930.25</v>
      </c>
      <c r="O846" s="1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1.2" x14ac:dyDescent="0.3">
      <c r="A847">
        <v>735</v>
      </c>
      <c r="B847" t="s">
        <v>1508</v>
      </c>
      <c r="C847" s="3" t="s">
        <v>1509</v>
      </c>
      <c r="D847">
        <v>37100</v>
      </c>
      <c r="E847">
        <v>131404</v>
      </c>
      <c r="F847" s="10">
        <f t="shared" si="78"/>
        <v>354.18867924528303</v>
      </c>
      <c r="G847" t="s">
        <v>20</v>
      </c>
      <c r="H847">
        <v>1991</v>
      </c>
      <c r="I847" s="5">
        <f t="shared" si="79"/>
        <v>65.998995479658461</v>
      </c>
      <c r="J847" t="s">
        <v>21</v>
      </c>
      <c r="K847" t="s">
        <v>22</v>
      </c>
      <c r="L847">
        <v>1459314000</v>
      </c>
      <c r="M847">
        <v>1459918800</v>
      </c>
      <c r="N847" s="15">
        <f t="shared" si="80"/>
        <v>42459.208333333328</v>
      </c>
      <c r="O847" s="15">
        <f t="shared" si="81"/>
        <v>42466.208333333328</v>
      </c>
      <c r="P847" t="b">
        <v>0</v>
      </c>
      <c r="Q847" t="b">
        <v>0</v>
      </c>
      <c r="R847" t="s">
        <v>122</v>
      </c>
      <c r="S847" t="str">
        <f t="shared" si="82"/>
        <v>photography</v>
      </c>
      <c r="T847" t="str">
        <f t="shared" si="83"/>
        <v>photography books</v>
      </c>
    </row>
    <row r="848" spans="1:20" x14ac:dyDescent="0.3">
      <c r="A848">
        <v>351</v>
      </c>
      <c r="B848" t="s">
        <v>754</v>
      </c>
      <c r="C848" s="3" t="s">
        <v>755</v>
      </c>
      <c r="D848">
        <v>74100</v>
      </c>
      <c r="E848">
        <v>94631</v>
      </c>
      <c r="F848" s="10">
        <f t="shared" si="78"/>
        <v>127.70715249662618</v>
      </c>
      <c r="G848" t="s">
        <v>20</v>
      </c>
      <c r="H848">
        <v>2013</v>
      </c>
      <c r="I848" s="5">
        <f t="shared" si="79"/>
        <v>47.009935419771487</v>
      </c>
      <c r="J848" t="s">
        <v>21</v>
      </c>
      <c r="K848" t="s">
        <v>22</v>
      </c>
      <c r="L848">
        <v>1440392400</v>
      </c>
      <c r="M848">
        <v>1441602000</v>
      </c>
      <c r="N848" s="15">
        <f t="shared" si="80"/>
        <v>42240.208333333328</v>
      </c>
      <c r="O848" s="15">
        <f t="shared" si="81"/>
        <v>42254.208333333328</v>
      </c>
      <c r="P848" t="b">
        <v>0</v>
      </c>
      <c r="Q848" t="b">
        <v>0</v>
      </c>
      <c r="R848" t="s">
        <v>23</v>
      </c>
      <c r="S848" t="str">
        <f t="shared" si="82"/>
        <v>music</v>
      </c>
      <c r="T848" t="str">
        <f t="shared" si="83"/>
        <v>rock</v>
      </c>
    </row>
    <row r="849" spans="1:20" x14ac:dyDescent="0.3">
      <c r="A849">
        <v>995</v>
      </c>
      <c r="B849" t="s">
        <v>2017</v>
      </c>
      <c r="C849" s="3" t="s">
        <v>2018</v>
      </c>
      <c r="D849">
        <v>97300</v>
      </c>
      <c r="E849">
        <v>153216</v>
      </c>
      <c r="F849" s="10">
        <f t="shared" si="78"/>
        <v>157.46762589928059</v>
      </c>
      <c r="G849" t="s">
        <v>20</v>
      </c>
      <c r="H849">
        <v>2043</v>
      </c>
      <c r="I849" s="5">
        <f t="shared" si="79"/>
        <v>74.995594713656388</v>
      </c>
      <c r="J849" t="s">
        <v>21</v>
      </c>
      <c r="K849" t="s">
        <v>22</v>
      </c>
      <c r="L849">
        <v>1541307600</v>
      </c>
      <c r="M849">
        <v>1543816800</v>
      </c>
      <c r="N849" s="15">
        <f t="shared" si="80"/>
        <v>43408.208333333328</v>
      </c>
      <c r="O849" s="15">
        <f t="shared" si="81"/>
        <v>43437.25</v>
      </c>
      <c r="P849" t="b">
        <v>0</v>
      </c>
      <c r="Q849" t="b">
        <v>1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80"/>
        <v>40341.208333333336</v>
      </c>
      <c r="O850" s="1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80"/>
        <v>40948.25</v>
      </c>
      <c r="O851" s="1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80"/>
        <v>40866.25</v>
      </c>
      <c r="O852" s="1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80"/>
        <v>41031.208333333336</v>
      </c>
      <c r="O853" s="1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80"/>
        <v>40740.208333333336</v>
      </c>
      <c r="O854" s="1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80"/>
        <v>40714.208333333336</v>
      </c>
      <c r="O855" s="1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3">
      <c r="A856">
        <v>208</v>
      </c>
      <c r="B856" t="s">
        <v>468</v>
      </c>
      <c r="C856" s="3" t="s">
        <v>469</v>
      </c>
      <c r="D856">
        <v>196900</v>
      </c>
      <c r="E856">
        <v>199110</v>
      </c>
      <c r="F856" s="10">
        <f t="shared" si="78"/>
        <v>101.12239715591672</v>
      </c>
      <c r="G856" t="s">
        <v>20</v>
      </c>
      <c r="H856">
        <v>2053</v>
      </c>
      <c r="I856" s="5">
        <f t="shared" si="79"/>
        <v>96.984900146127615</v>
      </c>
      <c r="J856" t="s">
        <v>21</v>
      </c>
      <c r="K856" t="s">
        <v>22</v>
      </c>
      <c r="L856">
        <v>1510207200</v>
      </c>
      <c r="M856">
        <v>1512280800</v>
      </c>
      <c r="N856" s="15">
        <f t="shared" si="80"/>
        <v>43048.25</v>
      </c>
      <c r="O856" s="15">
        <f t="shared" si="81"/>
        <v>43072.25</v>
      </c>
      <c r="P856" t="b">
        <v>0</v>
      </c>
      <c r="Q856" t="b">
        <v>0</v>
      </c>
      <c r="R856" t="s">
        <v>42</v>
      </c>
      <c r="S856" t="str">
        <f t="shared" si="82"/>
        <v>film &amp; video</v>
      </c>
      <c r="T856" t="str">
        <f t="shared" si="83"/>
        <v>documentary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80"/>
        <v>40712.208333333336</v>
      </c>
      <c r="O857" s="1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80"/>
        <v>41023.208333333336</v>
      </c>
      <c r="O858" s="1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80"/>
        <v>40944.25</v>
      </c>
      <c r="O859" s="1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80"/>
        <v>43211.208333333328</v>
      </c>
      <c r="O860" s="1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80"/>
        <v>41334.25</v>
      </c>
      <c r="O861" s="1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">
      <c r="A862">
        <v>373</v>
      </c>
      <c r="B862" t="s">
        <v>798</v>
      </c>
      <c r="C862" s="3" t="s">
        <v>799</v>
      </c>
      <c r="D862">
        <v>22500</v>
      </c>
      <c r="E862">
        <v>164291</v>
      </c>
      <c r="F862" s="10">
        <f t="shared" si="78"/>
        <v>730.18222222222221</v>
      </c>
      <c r="G862" t="s">
        <v>20</v>
      </c>
      <c r="H862">
        <v>2106</v>
      </c>
      <c r="I862" s="5">
        <f t="shared" si="79"/>
        <v>78.010921177587846</v>
      </c>
      <c r="J862" t="s">
        <v>21</v>
      </c>
      <c r="K862" t="s">
        <v>22</v>
      </c>
      <c r="L862">
        <v>1502946000</v>
      </c>
      <c r="M862">
        <v>1503637200</v>
      </c>
      <c r="N862" s="15">
        <f t="shared" si="80"/>
        <v>42964.208333333328</v>
      </c>
      <c r="O862" s="15">
        <f t="shared" si="81"/>
        <v>42972.208333333328</v>
      </c>
      <c r="P862" t="b">
        <v>0</v>
      </c>
      <c r="Q862" t="b">
        <v>0</v>
      </c>
      <c r="R862" t="s">
        <v>33</v>
      </c>
      <c r="S862" t="str">
        <f t="shared" si="82"/>
        <v>theater</v>
      </c>
      <c r="T862" t="str">
        <f t="shared" si="83"/>
        <v>plays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80"/>
        <v>40258.208333333336</v>
      </c>
      <c r="O863" s="1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80"/>
        <v>40756.208333333336</v>
      </c>
      <c r="O864" s="1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621</v>
      </c>
      <c r="B865" t="s">
        <v>1284</v>
      </c>
      <c r="C865" s="3" t="s">
        <v>1285</v>
      </c>
      <c r="D865">
        <v>25600</v>
      </c>
      <c r="E865">
        <v>158669</v>
      </c>
      <c r="F865" s="10">
        <f t="shared" si="78"/>
        <v>619.80078125</v>
      </c>
      <c r="G865" t="s">
        <v>20</v>
      </c>
      <c r="H865">
        <v>2144</v>
      </c>
      <c r="I865" s="5">
        <f t="shared" si="79"/>
        <v>74.006063432835816</v>
      </c>
      <c r="J865" t="s">
        <v>21</v>
      </c>
      <c r="K865" t="s">
        <v>22</v>
      </c>
      <c r="L865">
        <v>1473742800</v>
      </c>
      <c r="M865">
        <v>1474174800</v>
      </c>
      <c r="N865" s="15">
        <f t="shared" si="80"/>
        <v>42626.208333333328</v>
      </c>
      <c r="O865" s="15">
        <f t="shared" si="81"/>
        <v>42631.208333333328</v>
      </c>
      <c r="P865" t="b">
        <v>0</v>
      </c>
      <c r="Q865" t="b">
        <v>0</v>
      </c>
      <c r="R865" t="s">
        <v>33</v>
      </c>
      <c r="S865" t="str">
        <f t="shared" si="82"/>
        <v>theater</v>
      </c>
      <c r="T865" t="str">
        <f t="shared" si="83"/>
        <v>plays</v>
      </c>
    </row>
    <row r="866" spans="1:20" x14ac:dyDescent="0.3">
      <c r="A866">
        <v>597</v>
      </c>
      <c r="B866" t="s">
        <v>1236</v>
      </c>
      <c r="C866" s="3" t="s">
        <v>1237</v>
      </c>
      <c r="D866">
        <v>73800</v>
      </c>
      <c r="E866">
        <v>148779</v>
      </c>
      <c r="F866" s="10">
        <f t="shared" si="78"/>
        <v>201.59756097560978</v>
      </c>
      <c r="G866" t="s">
        <v>20</v>
      </c>
      <c r="H866">
        <v>2188</v>
      </c>
      <c r="I866" s="5">
        <f t="shared" si="79"/>
        <v>67.997714808043881</v>
      </c>
      <c r="J866" t="s">
        <v>21</v>
      </c>
      <c r="K866" t="s">
        <v>22</v>
      </c>
      <c r="L866">
        <v>1573970400</v>
      </c>
      <c r="M866">
        <v>1575525600</v>
      </c>
      <c r="N866" s="15">
        <f t="shared" si="80"/>
        <v>43786.25</v>
      </c>
      <c r="O866" s="15">
        <f t="shared" si="81"/>
        <v>43804.25</v>
      </c>
      <c r="P866" t="b">
        <v>0</v>
      </c>
      <c r="Q866" t="b">
        <v>0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80"/>
        <v>41897.208333333336</v>
      </c>
      <c r="O867" s="1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80"/>
        <v>40671.208333333336</v>
      </c>
      <c r="O868" s="1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3">
      <c r="A869">
        <v>404</v>
      </c>
      <c r="B869" t="s">
        <v>859</v>
      </c>
      <c r="C869" s="3" t="s">
        <v>860</v>
      </c>
      <c r="D869">
        <v>48900</v>
      </c>
      <c r="E869">
        <v>154321</v>
      </c>
      <c r="F869" s="10">
        <f t="shared" si="78"/>
        <v>315.58486707566465</v>
      </c>
      <c r="G869" t="s">
        <v>20</v>
      </c>
      <c r="H869">
        <v>2237</v>
      </c>
      <c r="I869" s="5">
        <f t="shared" si="79"/>
        <v>68.985695127402778</v>
      </c>
      <c r="J869" t="s">
        <v>21</v>
      </c>
      <c r="K869" t="s">
        <v>22</v>
      </c>
      <c r="L869">
        <v>1510639200</v>
      </c>
      <c r="M869">
        <v>1510898400</v>
      </c>
      <c r="N869" s="15">
        <f t="shared" si="80"/>
        <v>43053.25</v>
      </c>
      <c r="O869" s="15">
        <f t="shared" si="81"/>
        <v>43056.25</v>
      </c>
      <c r="P869" t="b">
        <v>0</v>
      </c>
      <c r="Q869" t="b">
        <v>0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80"/>
        <v>41559.208333333336</v>
      </c>
      <c r="O870" s="1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80"/>
        <v>40350.208333333336</v>
      </c>
      <c r="O871" s="1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80"/>
        <v>42240.208333333328</v>
      </c>
      <c r="O872" s="1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3">
      <c r="A873">
        <v>922</v>
      </c>
      <c r="B873" t="s">
        <v>1876</v>
      </c>
      <c r="C873" s="3" t="s">
        <v>1877</v>
      </c>
      <c r="D873">
        <v>51400</v>
      </c>
      <c r="E873">
        <v>90440</v>
      </c>
      <c r="F873" s="10">
        <f t="shared" si="78"/>
        <v>175.95330739299609</v>
      </c>
      <c r="G873" t="s">
        <v>20</v>
      </c>
      <c r="H873">
        <v>2261</v>
      </c>
      <c r="I873" s="5">
        <f t="shared" si="79"/>
        <v>40</v>
      </c>
      <c r="J873" t="s">
        <v>21</v>
      </c>
      <c r="K873" t="s">
        <v>22</v>
      </c>
      <c r="L873">
        <v>1544335200</v>
      </c>
      <c r="M873">
        <v>1545112800</v>
      </c>
      <c r="N873" s="15">
        <f t="shared" si="80"/>
        <v>43443.25</v>
      </c>
      <c r="O873" s="15">
        <f t="shared" si="81"/>
        <v>43452.25</v>
      </c>
      <c r="P873" t="b">
        <v>0</v>
      </c>
      <c r="Q873" t="b">
        <v>1</v>
      </c>
      <c r="R873" t="s">
        <v>319</v>
      </c>
      <c r="S873" t="str">
        <f t="shared" si="82"/>
        <v>music</v>
      </c>
      <c r="T873" t="str">
        <f t="shared" si="83"/>
        <v>world music</v>
      </c>
    </row>
    <row r="874" spans="1:20" x14ac:dyDescent="0.3">
      <c r="A874">
        <v>335</v>
      </c>
      <c r="B874" t="s">
        <v>722</v>
      </c>
      <c r="C874" s="3" t="s">
        <v>723</v>
      </c>
      <c r="D874">
        <v>173800</v>
      </c>
      <c r="E874">
        <v>198628</v>
      </c>
      <c r="F874" s="10">
        <f t="shared" si="78"/>
        <v>114.28538550057536</v>
      </c>
      <c r="G874" t="s">
        <v>20</v>
      </c>
      <c r="H874">
        <v>2283</v>
      </c>
      <c r="I874" s="5">
        <f t="shared" si="79"/>
        <v>87.003066141042481</v>
      </c>
      <c r="J874" t="s">
        <v>21</v>
      </c>
      <c r="K874" t="s">
        <v>22</v>
      </c>
      <c r="L874">
        <v>1573797600</v>
      </c>
      <c r="M874">
        <v>1574920800</v>
      </c>
      <c r="N874" s="15">
        <f t="shared" si="80"/>
        <v>43784.25</v>
      </c>
      <c r="O874" s="15">
        <f t="shared" si="81"/>
        <v>43797.25</v>
      </c>
      <c r="P874" t="b">
        <v>0</v>
      </c>
      <c r="Q874" t="b">
        <v>0</v>
      </c>
      <c r="R874" t="s">
        <v>23</v>
      </c>
      <c r="S874" t="str">
        <f t="shared" si="82"/>
        <v>music</v>
      </c>
      <c r="T874" t="str">
        <f t="shared" si="83"/>
        <v>rock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80"/>
        <v>41647.25</v>
      </c>
      <c r="O875" s="1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80"/>
        <v>40291.208333333336</v>
      </c>
      <c r="O876" s="1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80"/>
        <v>40556.25</v>
      </c>
      <c r="O877" s="1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80"/>
        <v>43624.208333333328</v>
      </c>
      <c r="O878" s="1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80"/>
        <v>42577.208333333328</v>
      </c>
      <c r="O879" s="1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.2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80"/>
        <v>43845.25</v>
      </c>
      <c r="O880" s="1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924</v>
      </c>
      <c r="B881" t="s">
        <v>1880</v>
      </c>
      <c r="C881" s="3" t="s">
        <v>1881</v>
      </c>
      <c r="D881">
        <v>39400</v>
      </c>
      <c r="E881">
        <v>192292</v>
      </c>
      <c r="F881" s="10">
        <f t="shared" si="78"/>
        <v>488.05076142131981</v>
      </c>
      <c r="G881" t="s">
        <v>20</v>
      </c>
      <c r="H881">
        <v>2289</v>
      </c>
      <c r="I881" s="5">
        <f t="shared" si="79"/>
        <v>84.006989951944078</v>
      </c>
      <c r="J881" t="s">
        <v>107</v>
      </c>
      <c r="K881" t="s">
        <v>108</v>
      </c>
      <c r="L881">
        <v>1572498000</v>
      </c>
      <c r="M881">
        <v>1573452000</v>
      </c>
      <c r="N881" s="15">
        <f t="shared" si="80"/>
        <v>43769.208333333328</v>
      </c>
      <c r="O881" s="15">
        <f t="shared" si="81"/>
        <v>43780.25</v>
      </c>
      <c r="P881" t="b">
        <v>0</v>
      </c>
      <c r="Q881" t="b">
        <v>0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x14ac:dyDescent="0.3">
      <c r="A882">
        <v>439</v>
      </c>
      <c r="B882" t="s">
        <v>927</v>
      </c>
      <c r="C882" s="3" t="s">
        <v>928</v>
      </c>
      <c r="D882">
        <v>28400</v>
      </c>
      <c r="E882">
        <v>100900</v>
      </c>
      <c r="F882" s="10">
        <f t="shared" si="78"/>
        <v>355.28169014084506</v>
      </c>
      <c r="G882" t="s">
        <v>20</v>
      </c>
      <c r="H882">
        <v>2293</v>
      </c>
      <c r="I882" s="5">
        <f t="shared" si="79"/>
        <v>44.003488879197555</v>
      </c>
      <c r="J882" t="s">
        <v>21</v>
      </c>
      <c r="K882" t="s">
        <v>22</v>
      </c>
      <c r="L882">
        <v>1478408400</v>
      </c>
      <c r="M882">
        <v>1479016800</v>
      </c>
      <c r="N882" s="15">
        <f t="shared" si="80"/>
        <v>42680.208333333328</v>
      </c>
      <c r="O882" s="15">
        <f t="shared" si="81"/>
        <v>42687.25</v>
      </c>
      <c r="P882" t="b">
        <v>0</v>
      </c>
      <c r="Q882" t="b">
        <v>0</v>
      </c>
      <c r="R882" t="s">
        <v>474</v>
      </c>
      <c r="S882" t="str">
        <f t="shared" si="82"/>
        <v>film &amp; video</v>
      </c>
      <c r="T882" t="str">
        <f t="shared" si="83"/>
        <v>science fiction</v>
      </c>
    </row>
    <row r="883" spans="1:20" ht="31.2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80"/>
        <v>42194.208333333328</v>
      </c>
      <c r="O883" s="1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.2" x14ac:dyDescent="0.3">
      <c r="A884">
        <v>871</v>
      </c>
      <c r="B884" t="s">
        <v>1774</v>
      </c>
      <c r="C884" s="3" t="s">
        <v>1775</v>
      </c>
      <c r="D884">
        <v>71500</v>
      </c>
      <c r="E884">
        <v>194912</v>
      </c>
      <c r="F884" s="10">
        <f t="shared" si="78"/>
        <v>272.6041958041958</v>
      </c>
      <c r="G884" t="s">
        <v>20</v>
      </c>
      <c r="H884">
        <v>2320</v>
      </c>
      <c r="I884" s="5">
        <f t="shared" si="79"/>
        <v>84.013793103448279</v>
      </c>
      <c r="J884" t="s">
        <v>21</v>
      </c>
      <c r="K884" t="s">
        <v>22</v>
      </c>
      <c r="L884">
        <v>1509512400</v>
      </c>
      <c r="M884">
        <v>1511071200</v>
      </c>
      <c r="N884" s="15">
        <f t="shared" si="80"/>
        <v>43040.208333333328</v>
      </c>
      <c r="O884" s="15">
        <f t="shared" si="81"/>
        <v>43058.25</v>
      </c>
      <c r="P884" t="b">
        <v>0</v>
      </c>
      <c r="Q884" t="b">
        <v>1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80"/>
        <v>40323.208333333336</v>
      </c>
      <c r="O885" s="1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80"/>
        <v>41763.208333333336</v>
      </c>
      <c r="O886" s="1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80"/>
        <v>40335.208333333336</v>
      </c>
      <c r="O887" s="1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80"/>
        <v>40416.208333333336</v>
      </c>
      <c r="O888" s="1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80"/>
        <v>42202.208333333328</v>
      </c>
      <c r="O889" s="1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3">
      <c r="A890">
        <v>983</v>
      </c>
      <c r="B890" t="s">
        <v>1994</v>
      </c>
      <c r="C890" s="3" t="s">
        <v>1995</v>
      </c>
      <c r="D890">
        <v>129100</v>
      </c>
      <c r="E890">
        <v>188404</v>
      </c>
      <c r="F890" s="10">
        <f t="shared" si="78"/>
        <v>145.93648334624322</v>
      </c>
      <c r="G890" t="s">
        <v>20</v>
      </c>
      <c r="H890">
        <v>2326</v>
      </c>
      <c r="I890" s="5">
        <f t="shared" si="79"/>
        <v>80.999140154772135</v>
      </c>
      <c r="J890" t="s">
        <v>21</v>
      </c>
      <c r="K890" t="s">
        <v>22</v>
      </c>
      <c r="L890">
        <v>1564894800</v>
      </c>
      <c r="M890">
        <v>1566190800</v>
      </c>
      <c r="N890" s="15">
        <f t="shared" si="80"/>
        <v>43681.208333333328</v>
      </c>
      <c r="O890" s="15">
        <f t="shared" si="81"/>
        <v>43696.208333333328</v>
      </c>
      <c r="P890" t="b">
        <v>0</v>
      </c>
      <c r="Q890" t="b">
        <v>0</v>
      </c>
      <c r="R890" t="s">
        <v>42</v>
      </c>
      <c r="S890" t="str">
        <f t="shared" si="82"/>
        <v>film &amp; video</v>
      </c>
      <c r="T890" t="str">
        <f t="shared" si="83"/>
        <v>documentary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80"/>
        <v>41710.208333333336</v>
      </c>
      <c r="O891" s="1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487</v>
      </c>
      <c r="B892" t="s">
        <v>1021</v>
      </c>
      <c r="C892" s="3" t="s">
        <v>1022</v>
      </c>
      <c r="D892">
        <v>110300</v>
      </c>
      <c r="E892">
        <v>197024</v>
      </c>
      <c r="F892" s="10">
        <f t="shared" si="78"/>
        <v>178.62556663644605</v>
      </c>
      <c r="G892" t="s">
        <v>20</v>
      </c>
      <c r="H892">
        <v>2346</v>
      </c>
      <c r="I892" s="5">
        <f t="shared" si="79"/>
        <v>83.982949701619773</v>
      </c>
      <c r="J892" t="s">
        <v>21</v>
      </c>
      <c r="K892" t="s">
        <v>22</v>
      </c>
      <c r="L892">
        <v>1492664400</v>
      </c>
      <c r="M892">
        <v>1495515600</v>
      </c>
      <c r="N892" s="15">
        <f t="shared" si="80"/>
        <v>42845.208333333328</v>
      </c>
      <c r="O892" s="15">
        <f t="shared" si="81"/>
        <v>42878.208333333328</v>
      </c>
      <c r="P892" t="b">
        <v>0</v>
      </c>
      <c r="Q892" t="b">
        <v>0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80"/>
        <v>40880.25</v>
      </c>
      <c r="O893" s="1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80"/>
        <v>40319.208333333336</v>
      </c>
      <c r="O894" s="1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773</v>
      </c>
      <c r="B895" t="s">
        <v>1581</v>
      </c>
      <c r="C895" s="3" t="s">
        <v>1582</v>
      </c>
      <c r="D895">
        <v>53100</v>
      </c>
      <c r="E895">
        <v>101185</v>
      </c>
      <c r="F895" s="10">
        <f t="shared" si="78"/>
        <v>190.55555555555554</v>
      </c>
      <c r="G895" t="s">
        <v>20</v>
      </c>
      <c r="H895">
        <v>2353</v>
      </c>
      <c r="I895" s="5">
        <f t="shared" si="79"/>
        <v>43.00254993625159</v>
      </c>
      <c r="J895" t="s">
        <v>21</v>
      </c>
      <c r="K895" t="s">
        <v>22</v>
      </c>
      <c r="L895">
        <v>1492059600</v>
      </c>
      <c r="M895">
        <v>1492923600</v>
      </c>
      <c r="N895" s="15">
        <f t="shared" si="80"/>
        <v>42838.208333333328</v>
      </c>
      <c r="O895" s="15">
        <f t="shared" si="81"/>
        <v>42848.208333333328</v>
      </c>
      <c r="P895" t="b">
        <v>0</v>
      </c>
      <c r="Q895" t="b">
        <v>0</v>
      </c>
      <c r="R895" t="s">
        <v>33</v>
      </c>
      <c r="S895" t="str">
        <f t="shared" si="82"/>
        <v>theater</v>
      </c>
      <c r="T895" t="str">
        <f t="shared" si="83"/>
        <v>plays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80"/>
        <v>41466.208333333336</v>
      </c>
      <c r="O896" s="1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80"/>
        <v>43134.25</v>
      </c>
      <c r="O897" s="1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ref="F898:F961" si="84">E898/D898*100</f>
        <v>774.43434343434342</v>
      </c>
      <c r="G898" t="s">
        <v>20</v>
      </c>
      <c r="H898">
        <v>1460</v>
      </c>
      <c r="I898" s="5">
        <f t="shared" ref="I898:I961" si="85">IF(H898&gt;0,E898/H898,0)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ref="N898:N961" si="86">L898/60/60/24+DATE(1970,1,1)</f>
        <v>40738.208333333336</v>
      </c>
      <c r="O898" s="15">
        <f t="shared" ref="O898:O961" si="87">M898/60/60/24+DATE(1970,1,1)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LEFT(R898,SEARCH("/",R898,1)-1)</f>
        <v>food</v>
      </c>
      <c r="T898" t="str">
        <f t="shared" ref="T898:T961" si="89">RIGHT(R898, LEN(R898)-SEARCH("/",R898,1))</f>
        <v>food trucks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si="84"/>
        <v>27.693181818181817</v>
      </c>
      <c r="G899" t="s">
        <v>14</v>
      </c>
      <c r="H899">
        <v>27</v>
      </c>
      <c r="I899" s="5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si="86"/>
        <v>43583.208333333328</v>
      </c>
      <c r="O899" s="15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6"/>
        <v>43815.25</v>
      </c>
      <c r="O900" s="1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.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6"/>
        <v>41554.208333333336</v>
      </c>
      <c r="O901" s="1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6"/>
        <v>41901.208333333336</v>
      </c>
      <c r="O902" s="1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2" x14ac:dyDescent="0.3">
      <c r="A903">
        <v>880</v>
      </c>
      <c r="B903" t="s">
        <v>1792</v>
      </c>
      <c r="C903" s="3" t="s">
        <v>1793</v>
      </c>
      <c r="D903">
        <v>84500</v>
      </c>
      <c r="E903">
        <v>193101</v>
      </c>
      <c r="F903" s="10">
        <f t="shared" si="84"/>
        <v>228.52189349112427</v>
      </c>
      <c r="G903" t="s">
        <v>20</v>
      </c>
      <c r="H903">
        <v>2414</v>
      </c>
      <c r="I903" s="5">
        <f t="shared" si="85"/>
        <v>79.992129246064621</v>
      </c>
      <c r="J903" t="s">
        <v>21</v>
      </c>
      <c r="K903" t="s">
        <v>22</v>
      </c>
      <c r="L903">
        <v>1563685200</v>
      </c>
      <c r="M903">
        <v>1563858000</v>
      </c>
      <c r="N903" s="15">
        <f t="shared" si="86"/>
        <v>43667.208333333328</v>
      </c>
      <c r="O903" s="15">
        <f t="shared" si="87"/>
        <v>43669.208333333328</v>
      </c>
      <c r="P903" t="b">
        <v>0</v>
      </c>
      <c r="Q903" t="b">
        <v>0</v>
      </c>
      <c r="R903" t="s">
        <v>50</v>
      </c>
      <c r="S903" t="str">
        <f t="shared" si="88"/>
        <v>music</v>
      </c>
      <c r="T903" t="str">
        <f t="shared" si="89"/>
        <v>electric music</v>
      </c>
    </row>
    <row r="904" spans="1:20" x14ac:dyDescent="0.3">
      <c r="A904">
        <v>48</v>
      </c>
      <c r="B904" t="s">
        <v>142</v>
      </c>
      <c r="C904" s="3" t="s">
        <v>143</v>
      </c>
      <c r="D904">
        <v>33300</v>
      </c>
      <c r="E904">
        <v>128862</v>
      </c>
      <c r="F904" s="10">
        <f t="shared" si="84"/>
        <v>386.97297297297297</v>
      </c>
      <c r="G904" t="s">
        <v>20</v>
      </c>
      <c r="H904">
        <v>2431</v>
      </c>
      <c r="I904" s="5">
        <f t="shared" si="85"/>
        <v>53.007815713698065</v>
      </c>
      <c r="J904" t="s">
        <v>21</v>
      </c>
      <c r="K904" t="s">
        <v>22</v>
      </c>
      <c r="L904">
        <v>1435208400</v>
      </c>
      <c r="M904">
        <v>1436245200</v>
      </c>
      <c r="N904" s="15">
        <f t="shared" si="86"/>
        <v>42180.208333333328</v>
      </c>
      <c r="O904" s="15">
        <f t="shared" si="87"/>
        <v>42192.208333333328</v>
      </c>
      <c r="P904" t="b">
        <v>0</v>
      </c>
      <c r="Q904" t="b">
        <v>0</v>
      </c>
      <c r="R904" t="s">
        <v>33</v>
      </c>
      <c r="S904" t="str">
        <f t="shared" si="88"/>
        <v>theater</v>
      </c>
      <c r="T904" t="str">
        <f t="shared" si="89"/>
        <v>plays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6"/>
        <v>41034.208333333336</v>
      </c>
      <c r="O905" s="1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6"/>
        <v>41186.208333333336</v>
      </c>
      <c r="O906" s="1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6"/>
        <v>41536.208333333336</v>
      </c>
      <c r="O907" s="1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464</v>
      </c>
      <c r="B908" t="s">
        <v>976</v>
      </c>
      <c r="C908" s="3" t="s">
        <v>977</v>
      </c>
      <c r="D908">
        <v>71200</v>
      </c>
      <c r="E908">
        <v>95020</v>
      </c>
      <c r="F908" s="10">
        <f t="shared" si="84"/>
        <v>133.45505617977528</v>
      </c>
      <c r="G908" t="s">
        <v>20</v>
      </c>
      <c r="H908">
        <v>2436</v>
      </c>
      <c r="I908" s="5">
        <f t="shared" si="85"/>
        <v>39.006568144499177</v>
      </c>
      <c r="J908" t="s">
        <v>21</v>
      </c>
      <c r="K908" t="s">
        <v>22</v>
      </c>
      <c r="L908">
        <v>1518328800</v>
      </c>
      <c r="M908">
        <v>1519538400</v>
      </c>
      <c r="N908" s="15">
        <f t="shared" si="86"/>
        <v>43142.25</v>
      </c>
      <c r="O908" s="15">
        <f t="shared" si="87"/>
        <v>43156.25</v>
      </c>
      <c r="P908" t="b">
        <v>0</v>
      </c>
      <c r="Q908" t="b">
        <v>0</v>
      </c>
      <c r="R908" t="s">
        <v>33</v>
      </c>
      <c r="S908" t="str">
        <f t="shared" si="88"/>
        <v>theater</v>
      </c>
      <c r="T908" t="str">
        <f t="shared" si="89"/>
        <v>plays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6"/>
        <v>40660.208333333336</v>
      </c>
      <c r="O909" s="1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6"/>
        <v>41031.208333333336</v>
      </c>
      <c r="O910" s="1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.2" x14ac:dyDescent="0.3">
      <c r="A911">
        <v>328</v>
      </c>
      <c r="B911" t="s">
        <v>708</v>
      </c>
      <c r="C911" s="3" t="s">
        <v>709</v>
      </c>
      <c r="D911">
        <v>98700</v>
      </c>
      <c r="E911">
        <v>131826</v>
      </c>
      <c r="F911" s="10">
        <f t="shared" si="84"/>
        <v>133.56231003039514</v>
      </c>
      <c r="G911" t="s">
        <v>20</v>
      </c>
      <c r="H911">
        <v>2441</v>
      </c>
      <c r="I911" s="5">
        <f t="shared" si="85"/>
        <v>54.004916018025398</v>
      </c>
      <c r="J911" t="s">
        <v>21</v>
      </c>
      <c r="K911" t="s">
        <v>22</v>
      </c>
      <c r="L911">
        <v>1543557600</v>
      </c>
      <c r="M911">
        <v>1544508000</v>
      </c>
      <c r="N911" s="15">
        <f t="shared" si="86"/>
        <v>43434.25</v>
      </c>
      <c r="O911" s="15">
        <f t="shared" si="87"/>
        <v>43445.25</v>
      </c>
      <c r="P911" t="b">
        <v>0</v>
      </c>
      <c r="Q911" t="b">
        <v>0</v>
      </c>
      <c r="R911" t="s">
        <v>23</v>
      </c>
      <c r="S911" t="str">
        <f t="shared" si="88"/>
        <v>music</v>
      </c>
      <c r="T911" t="str">
        <f t="shared" si="89"/>
        <v>rock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6"/>
        <v>42026.25</v>
      </c>
      <c r="O912" s="1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228</v>
      </c>
      <c r="B913" t="s">
        <v>508</v>
      </c>
      <c r="C913" s="3" t="s">
        <v>509</v>
      </c>
      <c r="D913">
        <v>137900</v>
      </c>
      <c r="E913">
        <v>165352</v>
      </c>
      <c r="F913" s="10">
        <f t="shared" si="84"/>
        <v>119.90717911530093</v>
      </c>
      <c r="G913" t="s">
        <v>20</v>
      </c>
      <c r="H913">
        <v>2468</v>
      </c>
      <c r="I913" s="5">
        <f t="shared" si="85"/>
        <v>66.998379254457049</v>
      </c>
      <c r="J913" t="s">
        <v>21</v>
      </c>
      <c r="K913" t="s">
        <v>22</v>
      </c>
      <c r="L913">
        <v>1472619600</v>
      </c>
      <c r="M913">
        <v>1474779600</v>
      </c>
      <c r="N913" s="15">
        <f t="shared" si="86"/>
        <v>42613.208333333328</v>
      </c>
      <c r="O913" s="15">
        <f t="shared" si="87"/>
        <v>42638.208333333328</v>
      </c>
      <c r="P913" t="b">
        <v>0</v>
      </c>
      <c r="Q913" t="b">
        <v>0</v>
      </c>
      <c r="R913" t="s">
        <v>71</v>
      </c>
      <c r="S913" t="str">
        <f t="shared" si="88"/>
        <v>film &amp; video</v>
      </c>
      <c r="T913" t="str">
        <f t="shared" si="89"/>
        <v>animation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6"/>
        <v>41157.208333333336</v>
      </c>
      <c r="O914" s="1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6"/>
        <v>43597.208333333328</v>
      </c>
      <c r="O915" s="1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2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6"/>
        <v>41490.208333333336</v>
      </c>
      <c r="O916" s="1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">
      <c r="A917">
        <v>817</v>
      </c>
      <c r="B917" t="s">
        <v>1668</v>
      </c>
      <c r="C917" s="3" t="s">
        <v>1669</v>
      </c>
      <c r="D917">
        <v>51300</v>
      </c>
      <c r="E917">
        <v>189192</v>
      </c>
      <c r="F917" s="10">
        <f t="shared" si="84"/>
        <v>368.79532163742692</v>
      </c>
      <c r="G917" t="s">
        <v>20</v>
      </c>
      <c r="H917">
        <v>2489</v>
      </c>
      <c r="I917" s="5">
        <f t="shared" si="85"/>
        <v>76.011249497790274</v>
      </c>
      <c r="J917" t="s">
        <v>107</v>
      </c>
      <c r="K917" t="s">
        <v>108</v>
      </c>
      <c r="L917">
        <v>1556946000</v>
      </c>
      <c r="M917">
        <v>1559365200</v>
      </c>
      <c r="N917" s="15">
        <f t="shared" si="86"/>
        <v>43589.208333333328</v>
      </c>
      <c r="O917" s="15">
        <f t="shared" si="87"/>
        <v>43617.208333333328</v>
      </c>
      <c r="P917" t="b">
        <v>0</v>
      </c>
      <c r="Q917" t="b">
        <v>1</v>
      </c>
      <c r="R917" t="s">
        <v>68</v>
      </c>
      <c r="S917" t="str">
        <f t="shared" si="88"/>
        <v>publishing</v>
      </c>
      <c r="T917" t="str">
        <f t="shared" si="89"/>
        <v>nonfiction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6"/>
        <v>41991.25</v>
      </c>
      <c r="O918" s="1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6"/>
        <v>40722.208333333336</v>
      </c>
      <c r="O919" s="1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6"/>
        <v>41117.208333333336</v>
      </c>
      <c r="O920" s="1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6"/>
        <v>43022.208333333328</v>
      </c>
      <c r="O921" s="1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165</v>
      </c>
      <c r="B922" t="s">
        <v>382</v>
      </c>
      <c r="C922" s="3" t="s">
        <v>383</v>
      </c>
      <c r="D922">
        <v>90400</v>
      </c>
      <c r="E922">
        <v>110279</v>
      </c>
      <c r="F922" s="10">
        <f t="shared" si="84"/>
        <v>121.99004424778761</v>
      </c>
      <c r="G922" t="s">
        <v>20</v>
      </c>
      <c r="H922">
        <v>2506</v>
      </c>
      <c r="I922" s="5">
        <f t="shared" si="85"/>
        <v>44.005985634477256</v>
      </c>
      <c r="J922" t="s">
        <v>21</v>
      </c>
      <c r="K922" t="s">
        <v>22</v>
      </c>
      <c r="L922">
        <v>1501563600</v>
      </c>
      <c r="M922">
        <v>1504328400</v>
      </c>
      <c r="N922" s="15">
        <f t="shared" si="86"/>
        <v>42948.208333333328</v>
      </c>
      <c r="O922" s="15">
        <f t="shared" si="87"/>
        <v>42980.208333333328</v>
      </c>
      <c r="P922" t="b">
        <v>0</v>
      </c>
      <c r="Q922" t="b">
        <v>0</v>
      </c>
      <c r="R922" t="s">
        <v>28</v>
      </c>
      <c r="S922" t="str">
        <f t="shared" si="88"/>
        <v>technology</v>
      </c>
      <c r="T922" t="str">
        <f t="shared" si="89"/>
        <v>web</v>
      </c>
    </row>
    <row r="923" spans="1:20" ht="31.2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6"/>
        <v>40951.25</v>
      </c>
      <c r="O923" s="1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1.2" x14ac:dyDescent="0.3">
      <c r="A924">
        <v>506</v>
      </c>
      <c r="B924" t="s">
        <v>1059</v>
      </c>
      <c r="C924" s="3" t="s">
        <v>1060</v>
      </c>
      <c r="D924">
        <v>18000</v>
      </c>
      <c r="E924">
        <v>166874</v>
      </c>
      <c r="F924" s="10">
        <f t="shared" si="84"/>
        <v>927.07777777777767</v>
      </c>
      <c r="G924" t="s">
        <v>20</v>
      </c>
      <c r="H924">
        <v>2528</v>
      </c>
      <c r="I924" s="5">
        <f t="shared" si="85"/>
        <v>66.010284810126578</v>
      </c>
      <c r="J924" t="s">
        <v>21</v>
      </c>
      <c r="K924" t="s">
        <v>22</v>
      </c>
      <c r="L924">
        <v>1511416800</v>
      </c>
      <c r="M924">
        <v>1512885600</v>
      </c>
      <c r="N924" s="15">
        <f t="shared" si="86"/>
        <v>43062.25</v>
      </c>
      <c r="O924" s="15">
        <f t="shared" si="87"/>
        <v>43079.25</v>
      </c>
      <c r="P924" t="b">
        <v>0</v>
      </c>
      <c r="Q924" t="b">
        <v>1</v>
      </c>
      <c r="R924" t="s">
        <v>33</v>
      </c>
      <c r="S924" t="str">
        <f t="shared" si="88"/>
        <v>theater</v>
      </c>
      <c r="T924" t="str">
        <f t="shared" si="89"/>
        <v>plays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6"/>
        <v>40373.208333333336</v>
      </c>
      <c r="O925" s="1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229</v>
      </c>
      <c r="B926" t="s">
        <v>510</v>
      </c>
      <c r="C926" s="3" t="s">
        <v>511</v>
      </c>
      <c r="D926">
        <v>85600</v>
      </c>
      <c r="E926">
        <v>165798</v>
      </c>
      <c r="F926" s="10">
        <f t="shared" si="84"/>
        <v>193.68925233644859</v>
      </c>
      <c r="G926" t="s">
        <v>20</v>
      </c>
      <c r="H926">
        <v>2551</v>
      </c>
      <c r="I926" s="5">
        <f t="shared" si="85"/>
        <v>64.99333594668758</v>
      </c>
      <c r="J926" t="s">
        <v>21</v>
      </c>
      <c r="K926" t="s">
        <v>22</v>
      </c>
      <c r="L926">
        <v>1496293200</v>
      </c>
      <c r="M926">
        <v>1500440400</v>
      </c>
      <c r="N926" s="15">
        <f t="shared" si="86"/>
        <v>42887.208333333328</v>
      </c>
      <c r="O926" s="15">
        <f t="shared" si="87"/>
        <v>42935.208333333328</v>
      </c>
      <c r="P926" t="b">
        <v>0</v>
      </c>
      <c r="Q926" t="b">
        <v>1</v>
      </c>
      <c r="R926" t="s">
        <v>292</v>
      </c>
      <c r="S926" t="str">
        <f t="shared" si="88"/>
        <v>games</v>
      </c>
      <c r="T926" t="str">
        <f t="shared" si="89"/>
        <v>mobile games</v>
      </c>
    </row>
    <row r="927" spans="1:20" ht="31.2" x14ac:dyDescent="0.3">
      <c r="A927">
        <v>854</v>
      </c>
      <c r="B927" t="s">
        <v>1741</v>
      </c>
      <c r="C927" s="3" t="s">
        <v>1742</v>
      </c>
      <c r="D927">
        <v>171000</v>
      </c>
      <c r="E927">
        <v>194309</v>
      </c>
      <c r="F927" s="10">
        <f t="shared" si="84"/>
        <v>113.63099415204678</v>
      </c>
      <c r="G927" t="s">
        <v>20</v>
      </c>
      <c r="H927">
        <v>2662</v>
      </c>
      <c r="I927" s="5">
        <f t="shared" si="85"/>
        <v>72.993613824192337</v>
      </c>
      <c r="J927" t="s">
        <v>15</v>
      </c>
      <c r="K927" t="s">
        <v>16</v>
      </c>
      <c r="L927">
        <v>1574056800</v>
      </c>
      <c r="M927">
        <v>1576389600</v>
      </c>
      <c r="N927" s="15">
        <f t="shared" si="86"/>
        <v>43787.25</v>
      </c>
      <c r="O927" s="15">
        <f t="shared" si="87"/>
        <v>43814.25</v>
      </c>
      <c r="P927" t="b">
        <v>0</v>
      </c>
      <c r="Q927" t="b">
        <v>0</v>
      </c>
      <c r="R927" t="s">
        <v>119</v>
      </c>
      <c r="S927" t="str">
        <f t="shared" si="88"/>
        <v>publishing</v>
      </c>
      <c r="T927" t="str">
        <f t="shared" si="89"/>
        <v>fiction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6"/>
        <v>42502.208333333328</v>
      </c>
      <c r="O928" s="1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6"/>
        <v>41102.208333333336</v>
      </c>
      <c r="O929" s="1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6"/>
        <v>41637.25</v>
      </c>
      <c r="O930" s="1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623</v>
      </c>
      <c r="B931" t="s">
        <v>1288</v>
      </c>
      <c r="C931" s="3" t="s">
        <v>1289</v>
      </c>
      <c r="D931">
        <v>94300</v>
      </c>
      <c r="E931">
        <v>150806</v>
      </c>
      <c r="F931" s="10">
        <f t="shared" si="84"/>
        <v>159.92152704135739</v>
      </c>
      <c r="G931" t="s">
        <v>20</v>
      </c>
      <c r="H931">
        <v>2693</v>
      </c>
      <c r="I931" s="5">
        <f t="shared" si="85"/>
        <v>55.999257333828446</v>
      </c>
      <c r="J931" t="s">
        <v>40</v>
      </c>
      <c r="K931" t="s">
        <v>41</v>
      </c>
      <c r="L931">
        <v>1437022800</v>
      </c>
      <c r="M931">
        <v>1437454800</v>
      </c>
      <c r="N931" s="15">
        <f t="shared" si="86"/>
        <v>42201.208333333328</v>
      </c>
      <c r="O931" s="15">
        <f t="shared" si="87"/>
        <v>42206.208333333328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478</v>
      </c>
      <c r="B932" t="s">
        <v>1003</v>
      </c>
      <c r="C932" s="3" t="s">
        <v>1004</v>
      </c>
      <c r="D932">
        <v>68800</v>
      </c>
      <c r="E932">
        <v>162603</v>
      </c>
      <c r="F932" s="10">
        <f t="shared" si="84"/>
        <v>236.34156976744185</v>
      </c>
      <c r="G932" t="s">
        <v>20</v>
      </c>
      <c r="H932">
        <v>2756</v>
      </c>
      <c r="I932" s="5">
        <f t="shared" si="85"/>
        <v>58.999637155297535</v>
      </c>
      <c r="J932" t="s">
        <v>21</v>
      </c>
      <c r="K932" t="s">
        <v>22</v>
      </c>
      <c r="L932">
        <v>1425877200</v>
      </c>
      <c r="M932">
        <v>1426914000</v>
      </c>
      <c r="N932" s="15">
        <f t="shared" si="86"/>
        <v>42072.208333333328</v>
      </c>
      <c r="O932" s="15">
        <f t="shared" si="87"/>
        <v>42084.208333333328</v>
      </c>
      <c r="P932" t="b">
        <v>0</v>
      </c>
      <c r="Q932" t="b">
        <v>0</v>
      </c>
      <c r="R932" t="s">
        <v>65</v>
      </c>
      <c r="S932" t="str">
        <f t="shared" si="88"/>
        <v>technology</v>
      </c>
      <c r="T932" t="str">
        <f t="shared" si="89"/>
        <v>wearables</v>
      </c>
    </row>
    <row r="933" spans="1:20" ht="31.2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6"/>
        <v>41818.208333333336</v>
      </c>
      <c r="O933" s="1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6"/>
        <v>41709.208333333336</v>
      </c>
      <c r="O934" s="1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6"/>
        <v>41372.208333333336</v>
      </c>
      <c r="O935" s="1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812</v>
      </c>
      <c r="B936" t="s">
        <v>1658</v>
      </c>
      <c r="C936" s="3" t="s">
        <v>1659</v>
      </c>
      <c r="D936">
        <v>59700</v>
      </c>
      <c r="E936">
        <v>134640</v>
      </c>
      <c r="F936" s="10">
        <f t="shared" si="84"/>
        <v>225.52763819095478</v>
      </c>
      <c r="G936" t="s">
        <v>20</v>
      </c>
      <c r="H936">
        <v>2805</v>
      </c>
      <c r="I936" s="5">
        <f t="shared" si="85"/>
        <v>48</v>
      </c>
      <c r="J936" t="s">
        <v>15</v>
      </c>
      <c r="K936" t="s">
        <v>16</v>
      </c>
      <c r="L936">
        <v>1523854800</v>
      </c>
      <c r="M936">
        <v>1524286800</v>
      </c>
      <c r="N936" s="15">
        <f t="shared" si="86"/>
        <v>43206.208333333328</v>
      </c>
      <c r="O936" s="15">
        <f t="shared" si="87"/>
        <v>43211.208333333328</v>
      </c>
      <c r="P936" t="b">
        <v>0</v>
      </c>
      <c r="Q936" t="b">
        <v>0</v>
      </c>
      <c r="R936" t="s">
        <v>68</v>
      </c>
      <c r="S936" t="str">
        <f t="shared" si="88"/>
        <v>publishing</v>
      </c>
      <c r="T936" t="str">
        <f t="shared" si="89"/>
        <v>nonfiction</v>
      </c>
    </row>
    <row r="937" spans="1:20" x14ac:dyDescent="0.3">
      <c r="A937">
        <v>548</v>
      </c>
      <c r="B937" t="s">
        <v>1141</v>
      </c>
      <c r="C937" s="3" t="s">
        <v>1142</v>
      </c>
      <c r="D937">
        <v>66100</v>
      </c>
      <c r="E937">
        <v>179074</v>
      </c>
      <c r="F937" s="10">
        <f t="shared" si="84"/>
        <v>270.91376701966715</v>
      </c>
      <c r="G937" t="s">
        <v>20</v>
      </c>
      <c r="H937">
        <v>2985</v>
      </c>
      <c r="I937" s="5">
        <f t="shared" si="85"/>
        <v>59.991289782244557</v>
      </c>
      <c r="J937" t="s">
        <v>21</v>
      </c>
      <c r="K937" t="s">
        <v>22</v>
      </c>
      <c r="L937">
        <v>1459486800</v>
      </c>
      <c r="M937">
        <v>1460610000</v>
      </c>
      <c r="N937" s="15">
        <f t="shared" si="86"/>
        <v>42461.208333333328</v>
      </c>
      <c r="O937" s="15">
        <f t="shared" si="87"/>
        <v>42474.208333333328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6"/>
        <v>43668.208333333328</v>
      </c>
      <c r="O938" s="1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6"/>
        <v>42334.25</v>
      </c>
      <c r="O939" s="1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654</v>
      </c>
      <c r="B940" t="s">
        <v>1350</v>
      </c>
      <c r="C940" s="3" t="s">
        <v>1351</v>
      </c>
      <c r="D940">
        <v>35000</v>
      </c>
      <c r="E940">
        <v>177936</v>
      </c>
      <c r="F940" s="10">
        <f t="shared" si="84"/>
        <v>508.38857142857148</v>
      </c>
      <c r="G940" t="s">
        <v>20</v>
      </c>
      <c r="H940">
        <v>3016</v>
      </c>
      <c r="I940" s="5">
        <f t="shared" si="85"/>
        <v>58.9973474801061</v>
      </c>
      <c r="J940" t="s">
        <v>21</v>
      </c>
      <c r="K940" t="s">
        <v>22</v>
      </c>
      <c r="L940">
        <v>1440392400</v>
      </c>
      <c r="M940">
        <v>1440824400</v>
      </c>
      <c r="N940" s="15">
        <f t="shared" si="86"/>
        <v>42240.208333333328</v>
      </c>
      <c r="O940" s="15">
        <f t="shared" si="87"/>
        <v>42245.208333333328</v>
      </c>
      <c r="P940" t="b">
        <v>0</v>
      </c>
      <c r="Q940" t="b">
        <v>0</v>
      </c>
      <c r="R940" t="s">
        <v>148</v>
      </c>
      <c r="S940" t="str">
        <f t="shared" si="88"/>
        <v>music</v>
      </c>
      <c r="T940" t="str">
        <f t="shared" si="89"/>
        <v>metal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6"/>
        <v>40670.208333333336</v>
      </c>
      <c r="O941" s="1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6"/>
        <v>41244.25</v>
      </c>
      <c r="O942" s="1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6"/>
        <v>40552.25</v>
      </c>
      <c r="O943" s="1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6"/>
        <v>40568.25</v>
      </c>
      <c r="O944" s="1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6"/>
        <v>41906.208333333336</v>
      </c>
      <c r="O945" s="1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6"/>
        <v>42776.25</v>
      </c>
      <c r="O946" s="1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6"/>
        <v>41004.208333333336</v>
      </c>
      <c r="O947" s="1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6"/>
        <v>40710.208333333336</v>
      </c>
      <c r="O948" s="1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6"/>
        <v>41908.208333333336</v>
      </c>
      <c r="O949" s="1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6"/>
        <v>41985.25</v>
      </c>
      <c r="O950" s="1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3">
      <c r="A951">
        <v>722</v>
      </c>
      <c r="B951" t="s">
        <v>1482</v>
      </c>
      <c r="C951" s="3" t="s">
        <v>1483</v>
      </c>
      <c r="D951">
        <v>48500</v>
      </c>
      <c r="E951">
        <v>75906</v>
      </c>
      <c r="F951" s="10">
        <f t="shared" si="84"/>
        <v>156.50721649484535</v>
      </c>
      <c r="G951" t="s">
        <v>20</v>
      </c>
      <c r="H951">
        <v>3036</v>
      </c>
      <c r="I951" s="5">
        <f t="shared" si="85"/>
        <v>25.00197628458498</v>
      </c>
      <c r="J951" t="s">
        <v>21</v>
      </c>
      <c r="K951" t="s">
        <v>22</v>
      </c>
      <c r="L951">
        <v>1509948000</v>
      </c>
      <c r="M951">
        <v>1512280800</v>
      </c>
      <c r="N951" s="15">
        <f t="shared" si="86"/>
        <v>43045.25</v>
      </c>
      <c r="O951" s="15">
        <f t="shared" si="87"/>
        <v>43072.25</v>
      </c>
      <c r="P951" t="b">
        <v>0</v>
      </c>
      <c r="Q951" t="b">
        <v>0</v>
      </c>
      <c r="R951" t="s">
        <v>42</v>
      </c>
      <c r="S951" t="str">
        <f t="shared" si="88"/>
        <v>film &amp; video</v>
      </c>
      <c r="T951" t="str">
        <f t="shared" si="89"/>
        <v>documentary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6"/>
        <v>43571.208333333328</v>
      </c>
      <c r="O952" s="1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393</v>
      </c>
      <c r="B953" t="s">
        <v>838</v>
      </c>
      <c r="C953" s="3" t="s">
        <v>839</v>
      </c>
      <c r="D953">
        <v>62800</v>
      </c>
      <c r="E953">
        <v>143788</v>
      </c>
      <c r="F953" s="10">
        <f t="shared" si="84"/>
        <v>228.96178343949046</v>
      </c>
      <c r="G953" t="s">
        <v>20</v>
      </c>
      <c r="H953">
        <v>3059</v>
      </c>
      <c r="I953" s="5">
        <f t="shared" si="85"/>
        <v>47.004903563255965</v>
      </c>
      <c r="J953" t="s">
        <v>15</v>
      </c>
      <c r="K953" t="s">
        <v>16</v>
      </c>
      <c r="L953">
        <v>1500267600</v>
      </c>
      <c r="M953">
        <v>1500354000</v>
      </c>
      <c r="N953" s="15">
        <f t="shared" si="86"/>
        <v>42933.208333333328</v>
      </c>
      <c r="O953" s="15">
        <f t="shared" si="87"/>
        <v>42934.208333333328</v>
      </c>
      <c r="P953" t="b">
        <v>0</v>
      </c>
      <c r="Q953" t="b">
        <v>0</v>
      </c>
      <c r="R953" t="s">
        <v>159</v>
      </c>
      <c r="S953" t="str">
        <f t="shared" si="88"/>
        <v>music</v>
      </c>
      <c r="T953" t="str">
        <f t="shared" si="89"/>
        <v>jazz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6"/>
        <v>42591.208333333328</v>
      </c>
      <c r="O954" s="1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6"/>
        <v>42358.25</v>
      </c>
      <c r="O955" s="1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6"/>
        <v>41174.208333333336</v>
      </c>
      <c r="O956" s="1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6"/>
        <v>41238.25</v>
      </c>
      <c r="O957" s="1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1.2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6"/>
        <v>42360.25</v>
      </c>
      <c r="O958" s="1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6"/>
        <v>40955.25</v>
      </c>
      <c r="O959" s="1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6"/>
        <v>40350.208333333336</v>
      </c>
      <c r="O960" s="1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6"/>
        <v>40357.208333333336</v>
      </c>
      <c r="O961" s="1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ref="F962:F1025" si="90">E962/D962*100</f>
        <v>85.054545454545448</v>
      </c>
      <c r="G962" t="s">
        <v>14</v>
      </c>
      <c r="H962">
        <v>55</v>
      </c>
      <c r="I962" s="5">
        <f t="shared" ref="I962:I1025" si="91">IF(H962&gt;0,E962/H962,0)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ref="N962:N1001" si="92">L962/60/60/24+DATE(1970,1,1)</f>
        <v>42408.25</v>
      </c>
      <c r="O962" s="15">
        <f t="shared" ref="O962:O1001" si="93">M962/60/60/24+DATE(1970,1,1)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LEFT(R962,SEARCH("/",R962,1)-1)</f>
        <v>technology</v>
      </c>
      <c r="T962" t="str">
        <f t="shared" ref="T962:T1001" si="95">RIGHT(R962, LEN(R962)-SEARCH("/",R962,1))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si="90"/>
        <v>119.29824561403508</v>
      </c>
      <c r="G963" t="s">
        <v>20</v>
      </c>
      <c r="H963">
        <v>155</v>
      </c>
      <c r="I963" s="5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si="92"/>
        <v>40591.25</v>
      </c>
      <c r="O963" s="15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2"/>
        <v>41592.25</v>
      </c>
      <c r="O964" s="1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2"/>
        <v>40607.25</v>
      </c>
      <c r="O965" s="1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631</v>
      </c>
      <c r="B966" t="s">
        <v>1304</v>
      </c>
      <c r="C966" s="3" t="s">
        <v>1305</v>
      </c>
      <c r="D966">
        <v>59200</v>
      </c>
      <c r="E966">
        <v>183756</v>
      </c>
      <c r="F966" s="10">
        <f t="shared" si="90"/>
        <v>310.39864864864865</v>
      </c>
      <c r="G966" t="s">
        <v>20</v>
      </c>
      <c r="H966">
        <v>3063</v>
      </c>
      <c r="I966" s="5">
        <f t="shared" si="91"/>
        <v>59.992164544564154</v>
      </c>
      <c r="J966" t="s">
        <v>21</v>
      </c>
      <c r="K966" t="s">
        <v>22</v>
      </c>
      <c r="L966">
        <v>1553576400</v>
      </c>
      <c r="M966">
        <v>1553922000</v>
      </c>
      <c r="N966" s="15">
        <f t="shared" si="92"/>
        <v>43550.208333333328</v>
      </c>
      <c r="O966" s="15">
        <f t="shared" si="93"/>
        <v>43554.208333333328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2"/>
        <v>40203.25</v>
      </c>
      <c r="O967" s="1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440</v>
      </c>
      <c r="B968" t="s">
        <v>929</v>
      </c>
      <c r="C968" s="3" t="s">
        <v>930</v>
      </c>
      <c r="D968">
        <v>102500</v>
      </c>
      <c r="E968">
        <v>165954</v>
      </c>
      <c r="F968" s="10">
        <f t="shared" si="90"/>
        <v>161.90634146341463</v>
      </c>
      <c r="G968" t="s">
        <v>20</v>
      </c>
      <c r="H968">
        <v>3131</v>
      </c>
      <c r="I968" s="5">
        <f t="shared" si="91"/>
        <v>53.003513254551258</v>
      </c>
      <c r="J968" t="s">
        <v>21</v>
      </c>
      <c r="K968" t="s">
        <v>22</v>
      </c>
      <c r="L968">
        <v>1498798800</v>
      </c>
      <c r="M968">
        <v>1499662800</v>
      </c>
      <c r="N968" s="15">
        <f t="shared" si="92"/>
        <v>42916.208333333328</v>
      </c>
      <c r="O968" s="15">
        <f t="shared" si="93"/>
        <v>42926.208333333328</v>
      </c>
      <c r="P968" t="b">
        <v>0</v>
      </c>
      <c r="Q968" t="b">
        <v>0</v>
      </c>
      <c r="R968" t="s">
        <v>269</v>
      </c>
      <c r="S968" t="str">
        <f t="shared" si="94"/>
        <v>film &amp; video</v>
      </c>
      <c r="T968" t="str">
        <f t="shared" si="95"/>
        <v>television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2"/>
        <v>41005.208333333336</v>
      </c>
      <c r="O969" s="1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2"/>
        <v>40544.25</v>
      </c>
      <c r="O970" s="1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784</v>
      </c>
      <c r="B971" t="s">
        <v>1603</v>
      </c>
      <c r="C971" s="3" t="s">
        <v>1604</v>
      </c>
      <c r="D971">
        <v>88900</v>
      </c>
      <c r="E971">
        <v>102535</v>
      </c>
      <c r="F971" s="10">
        <f t="shared" si="90"/>
        <v>115.33745781777279</v>
      </c>
      <c r="G971" t="s">
        <v>20</v>
      </c>
      <c r="H971">
        <v>3308</v>
      </c>
      <c r="I971" s="5">
        <f t="shared" si="91"/>
        <v>30.996070133010882</v>
      </c>
      <c r="J971" t="s">
        <v>21</v>
      </c>
      <c r="K971" t="s">
        <v>22</v>
      </c>
      <c r="L971">
        <v>1457244000</v>
      </c>
      <c r="M971">
        <v>1458190800</v>
      </c>
      <c r="N971" s="15">
        <f t="shared" si="92"/>
        <v>42435.25</v>
      </c>
      <c r="O971" s="15">
        <f t="shared" si="93"/>
        <v>42446.208333333328</v>
      </c>
      <c r="P971" t="b">
        <v>0</v>
      </c>
      <c r="Q971" t="b">
        <v>0</v>
      </c>
      <c r="R971" t="s">
        <v>28</v>
      </c>
      <c r="S971" t="str">
        <f t="shared" si="94"/>
        <v>technology</v>
      </c>
      <c r="T971" t="str">
        <f t="shared" si="95"/>
        <v>web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2"/>
        <v>40672.208333333336</v>
      </c>
      <c r="O972" s="1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2"/>
        <v>41555.208333333336</v>
      </c>
      <c r="O973" s="1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2"/>
        <v>41792.208333333336</v>
      </c>
      <c r="O974" s="1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2"/>
        <v>40522.25</v>
      </c>
      <c r="O975" s="1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2"/>
        <v>41412.208333333336</v>
      </c>
      <c r="O976" s="1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1.2" x14ac:dyDescent="0.3">
      <c r="A977">
        <v>182</v>
      </c>
      <c r="B977" t="s">
        <v>416</v>
      </c>
      <c r="C977" s="3" t="s">
        <v>417</v>
      </c>
      <c r="D977">
        <v>27100</v>
      </c>
      <c r="E977">
        <v>195750</v>
      </c>
      <c r="F977" s="10">
        <f t="shared" si="90"/>
        <v>722.32472324723244</v>
      </c>
      <c r="G977" t="s">
        <v>20</v>
      </c>
      <c r="H977">
        <v>3318</v>
      </c>
      <c r="I977" s="5">
        <f t="shared" si="91"/>
        <v>58.996383363471971</v>
      </c>
      <c r="J977" t="s">
        <v>36</v>
      </c>
      <c r="K977" t="s">
        <v>37</v>
      </c>
      <c r="L977">
        <v>1560574800</v>
      </c>
      <c r="M977">
        <v>1561957200</v>
      </c>
      <c r="N977" s="15">
        <f t="shared" si="92"/>
        <v>43631.208333333328</v>
      </c>
      <c r="O977" s="15">
        <f t="shared" si="93"/>
        <v>43647.208333333328</v>
      </c>
      <c r="P977" t="b">
        <v>0</v>
      </c>
      <c r="Q977" t="b">
        <v>0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2"/>
        <v>40571.25</v>
      </c>
      <c r="O978" s="1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2"/>
        <v>43138.25</v>
      </c>
      <c r="O979" s="1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152</v>
      </c>
      <c r="B980" t="s">
        <v>356</v>
      </c>
      <c r="C980" s="3" t="s">
        <v>357</v>
      </c>
      <c r="D980">
        <v>41500</v>
      </c>
      <c r="E980">
        <v>175573</v>
      </c>
      <c r="F980" s="10">
        <f t="shared" si="90"/>
        <v>423.06746987951806</v>
      </c>
      <c r="G980" t="s">
        <v>20</v>
      </c>
      <c r="H980">
        <v>3376</v>
      </c>
      <c r="I980" s="5">
        <f t="shared" si="91"/>
        <v>52.006220379146917</v>
      </c>
      <c r="J980" t="s">
        <v>21</v>
      </c>
      <c r="K980" t="s">
        <v>22</v>
      </c>
      <c r="L980">
        <v>1487311200</v>
      </c>
      <c r="M980">
        <v>1487916000</v>
      </c>
      <c r="N980" s="15">
        <f t="shared" si="92"/>
        <v>42783.25</v>
      </c>
      <c r="O980" s="15">
        <f t="shared" si="93"/>
        <v>42790.25</v>
      </c>
      <c r="P980" t="b">
        <v>0</v>
      </c>
      <c r="Q980" t="b">
        <v>0</v>
      </c>
      <c r="R980" t="s">
        <v>60</v>
      </c>
      <c r="S980" t="str">
        <f t="shared" si="94"/>
        <v>music</v>
      </c>
      <c r="T980" t="str">
        <f t="shared" si="95"/>
        <v>indie rock</v>
      </c>
    </row>
    <row r="981" spans="1:20" x14ac:dyDescent="0.3">
      <c r="A981">
        <v>508</v>
      </c>
      <c r="B981" t="s">
        <v>1063</v>
      </c>
      <c r="C981" s="3" t="s">
        <v>1064</v>
      </c>
      <c r="D981">
        <v>172700</v>
      </c>
      <c r="E981">
        <v>193820</v>
      </c>
      <c r="F981" s="10">
        <f t="shared" si="90"/>
        <v>112.22929936305732</v>
      </c>
      <c r="G981" t="s">
        <v>20</v>
      </c>
      <c r="H981">
        <v>3657</v>
      </c>
      <c r="I981" s="5">
        <f t="shared" si="91"/>
        <v>52.999726551818434</v>
      </c>
      <c r="J981" t="s">
        <v>21</v>
      </c>
      <c r="K981" t="s">
        <v>22</v>
      </c>
      <c r="L981">
        <v>1532840400</v>
      </c>
      <c r="M981">
        <v>1534654800</v>
      </c>
      <c r="N981" s="15">
        <f t="shared" si="92"/>
        <v>43310.208333333328</v>
      </c>
      <c r="O981" s="15">
        <f t="shared" si="93"/>
        <v>43331.208333333328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.2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2"/>
        <v>42307.208333333328</v>
      </c>
      <c r="O982" s="1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1.2" x14ac:dyDescent="0.3">
      <c r="A983">
        <v>203</v>
      </c>
      <c r="B983" t="s">
        <v>458</v>
      </c>
      <c r="C983" s="3" t="s">
        <v>459</v>
      </c>
      <c r="D983">
        <v>143900</v>
      </c>
      <c r="E983">
        <v>193413</v>
      </c>
      <c r="F983" s="10">
        <f t="shared" si="90"/>
        <v>134.40792216817235</v>
      </c>
      <c r="G983" t="s">
        <v>20</v>
      </c>
      <c r="H983">
        <v>4498</v>
      </c>
      <c r="I983" s="5">
        <f t="shared" si="91"/>
        <v>42.999777678968428</v>
      </c>
      <c r="J983" t="s">
        <v>26</v>
      </c>
      <c r="K983" t="s">
        <v>27</v>
      </c>
      <c r="L983">
        <v>1484632800</v>
      </c>
      <c r="M983">
        <v>1484805600</v>
      </c>
      <c r="N983" s="15">
        <f t="shared" si="92"/>
        <v>42752.25</v>
      </c>
      <c r="O983" s="15">
        <f t="shared" si="93"/>
        <v>42754.25</v>
      </c>
      <c r="P983" t="b">
        <v>0</v>
      </c>
      <c r="Q983" t="b">
        <v>0</v>
      </c>
      <c r="R983" t="s">
        <v>33</v>
      </c>
      <c r="S983" t="str">
        <f t="shared" si="94"/>
        <v>theater</v>
      </c>
      <c r="T983" t="str">
        <f t="shared" si="95"/>
        <v>plays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2"/>
        <v>40743.208333333336</v>
      </c>
      <c r="O984" s="1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 s="10">
        <f t="shared" si="90"/>
        <v>172.00961538461539</v>
      </c>
      <c r="G985" t="s">
        <v>20</v>
      </c>
      <c r="H985">
        <v>4799</v>
      </c>
      <c r="I985" s="5">
        <f t="shared" si="91"/>
        <v>41.004167534903104</v>
      </c>
      <c r="J985" t="s">
        <v>21</v>
      </c>
      <c r="K985" t="s">
        <v>22</v>
      </c>
      <c r="L985">
        <v>1486706400</v>
      </c>
      <c r="M985">
        <v>1489039200</v>
      </c>
      <c r="N985" s="15">
        <f t="shared" si="92"/>
        <v>42776.25</v>
      </c>
      <c r="O985" s="15">
        <f t="shared" si="93"/>
        <v>42803.25</v>
      </c>
      <c r="P985" t="b">
        <v>1</v>
      </c>
      <c r="Q985" t="b">
        <v>1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772</v>
      </c>
      <c r="B986" t="s">
        <v>1579</v>
      </c>
      <c r="C986" s="3" t="s">
        <v>1580</v>
      </c>
      <c r="D986">
        <v>149600</v>
      </c>
      <c r="E986">
        <v>169586</v>
      </c>
      <c r="F986" s="10">
        <f t="shared" si="90"/>
        <v>113.3596256684492</v>
      </c>
      <c r="G986" t="s">
        <v>20</v>
      </c>
      <c r="H986">
        <v>5139</v>
      </c>
      <c r="I986" s="5">
        <f t="shared" si="91"/>
        <v>32.999805409612762</v>
      </c>
      <c r="J986" t="s">
        <v>21</v>
      </c>
      <c r="K986" t="s">
        <v>22</v>
      </c>
      <c r="L986">
        <v>1549692000</v>
      </c>
      <c r="M986">
        <v>1550037600</v>
      </c>
      <c r="N986" s="15">
        <f t="shared" si="92"/>
        <v>43505.25</v>
      </c>
      <c r="O986" s="15">
        <f t="shared" si="93"/>
        <v>43509.25</v>
      </c>
      <c r="P986" t="b">
        <v>0</v>
      </c>
      <c r="Q986" t="b">
        <v>0</v>
      </c>
      <c r="R986" t="s">
        <v>60</v>
      </c>
      <c r="S986" t="str">
        <f t="shared" si="94"/>
        <v>music</v>
      </c>
      <c r="T986" t="str">
        <f t="shared" si="95"/>
        <v>indie rock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2"/>
        <v>41614.25</v>
      </c>
      <c r="O987" s="1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2"/>
        <v>40638.208333333336</v>
      </c>
      <c r="O988" s="1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31.2" x14ac:dyDescent="0.3">
      <c r="A989">
        <v>370</v>
      </c>
      <c r="B989" t="s">
        <v>792</v>
      </c>
      <c r="C989" s="3" t="s">
        <v>793</v>
      </c>
      <c r="D989">
        <v>112300</v>
      </c>
      <c r="E989">
        <v>178965</v>
      </c>
      <c r="F989" s="10">
        <f t="shared" si="90"/>
        <v>159.36331255565449</v>
      </c>
      <c r="G989" t="s">
        <v>20</v>
      </c>
      <c r="H989">
        <v>5966</v>
      </c>
      <c r="I989" s="5">
        <f t="shared" si="91"/>
        <v>29.997485752598056</v>
      </c>
      <c r="J989" t="s">
        <v>21</v>
      </c>
      <c r="K989" t="s">
        <v>22</v>
      </c>
      <c r="L989">
        <v>1555304400</v>
      </c>
      <c r="M989">
        <v>1555822800</v>
      </c>
      <c r="N989" s="15">
        <f t="shared" si="92"/>
        <v>43570.208333333328</v>
      </c>
      <c r="O989" s="15">
        <f t="shared" si="93"/>
        <v>43576.208333333328</v>
      </c>
      <c r="P989" t="b">
        <v>0</v>
      </c>
      <c r="Q989" t="b">
        <v>0</v>
      </c>
      <c r="R989" t="s">
        <v>33</v>
      </c>
      <c r="S989" t="str">
        <f t="shared" si="94"/>
        <v>theater</v>
      </c>
      <c r="T989" t="str">
        <f t="shared" si="95"/>
        <v>plays</v>
      </c>
    </row>
    <row r="990" spans="1:20" ht="31.2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2"/>
        <v>42686.25</v>
      </c>
      <c r="O990" s="1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451</v>
      </c>
      <c r="B991" t="s">
        <v>950</v>
      </c>
      <c r="C991" s="3" t="s">
        <v>951</v>
      </c>
      <c r="D991">
        <v>148400</v>
      </c>
      <c r="E991">
        <v>182302</v>
      </c>
      <c r="F991" s="10">
        <f t="shared" si="90"/>
        <v>122.84501347708894</v>
      </c>
      <c r="G991" t="s">
        <v>20</v>
      </c>
      <c r="H991">
        <v>6286</v>
      </c>
      <c r="I991" s="5">
        <f t="shared" si="91"/>
        <v>29.001272669424118</v>
      </c>
      <c r="J991" t="s">
        <v>21</v>
      </c>
      <c r="K991" t="s">
        <v>22</v>
      </c>
      <c r="L991">
        <v>1500440400</v>
      </c>
      <c r="M991">
        <v>1503118800</v>
      </c>
      <c r="N991" s="15">
        <f t="shared" si="92"/>
        <v>42935.208333333328</v>
      </c>
      <c r="O991" s="15">
        <f t="shared" si="93"/>
        <v>42966.208333333328</v>
      </c>
      <c r="P991" t="b">
        <v>0</v>
      </c>
      <c r="Q991" t="b">
        <v>0</v>
      </c>
      <c r="R991" t="s">
        <v>23</v>
      </c>
      <c r="S991" t="str">
        <f t="shared" si="94"/>
        <v>music</v>
      </c>
      <c r="T991" t="str">
        <f t="shared" si="95"/>
        <v>rock</v>
      </c>
    </row>
    <row r="992" spans="1:20" ht="31.2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2"/>
        <v>42432.25</v>
      </c>
      <c r="O992" s="1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2"/>
        <v>41907.208333333336</v>
      </c>
      <c r="O993" s="1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249</v>
      </c>
      <c r="B994" t="s">
        <v>550</v>
      </c>
      <c r="C994" s="3" t="s">
        <v>551</v>
      </c>
      <c r="D994">
        <v>61500</v>
      </c>
      <c r="E994">
        <v>168095</v>
      </c>
      <c r="F994" s="10">
        <f t="shared" si="90"/>
        <v>273.32520325203251</v>
      </c>
      <c r="G994" t="s">
        <v>20</v>
      </c>
      <c r="H994">
        <v>6465</v>
      </c>
      <c r="I994" s="5">
        <f t="shared" si="91"/>
        <v>26.000773395204948</v>
      </c>
      <c r="J994" t="s">
        <v>21</v>
      </c>
      <c r="K994" t="s">
        <v>22</v>
      </c>
      <c r="L994">
        <v>1420178400</v>
      </c>
      <c r="M994">
        <v>1420783200</v>
      </c>
      <c r="N994" s="15">
        <f t="shared" si="92"/>
        <v>42006.25</v>
      </c>
      <c r="O994" s="15">
        <f t="shared" si="93"/>
        <v>42013.25</v>
      </c>
      <c r="P994" t="b">
        <v>0</v>
      </c>
      <c r="Q994" t="b">
        <v>0</v>
      </c>
      <c r="R994" t="s">
        <v>206</v>
      </c>
      <c r="S994" t="str">
        <f t="shared" si="94"/>
        <v>publishing</v>
      </c>
      <c r="T994" t="str">
        <f t="shared" si="95"/>
        <v>translations</v>
      </c>
    </row>
    <row r="995" spans="1:20" ht="31.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2"/>
        <v>42362.25</v>
      </c>
      <c r="O995" s="1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2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2"/>
        <v>41929.208333333336</v>
      </c>
      <c r="O996" s="1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.2" x14ac:dyDescent="0.3">
      <c r="A997">
        <v>697</v>
      </c>
      <c r="B997" t="s">
        <v>1433</v>
      </c>
      <c r="C997" s="3" t="s">
        <v>1434</v>
      </c>
      <c r="D997">
        <v>128900</v>
      </c>
      <c r="E997">
        <v>196960</v>
      </c>
      <c r="F997" s="10">
        <f t="shared" si="90"/>
        <v>152.80062063615205</v>
      </c>
      <c r="G997" t="s">
        <v>20</v>
      </c>
      <c r="H997">
        <v>7295</v>
      </c>
      <c r="I997" s="5">
        <f t="shared" si="91"/>
        <v>26.999314599040439</v>
      </c>
      <c r="J997" t="s">
        <v>21</v>
      </c>
      <c r="K997" t="s">
        <v>22</v>
      </c>
      <c r="L997">
        <v>1522472400</v>
      </c>
      <c r="M997">
        <v>1522645200</v>
      </c>
      <c r="N997" s="15">
        <f t="shared" si="92"/>
        <v>43190.208333333328</v>
      </c>
      <c r="O997" s="15">
        <f t="shared" si="93"/>
        <v>43192.208333333328</v>
      </c>
      <c r="P997" t="b">
        <v>0</v>
      </c>
      <c r="Q997" t="b">
        <v>0</v>
      </c>
      <c r="R997" t="s">
        <v>50</v>
      </c>
      <c r="S997" t="str">
        <f t="shared" si="94"/>
        <v>music</v>
      </c>
      <c r="T997" t="str">
        <f t="shared" si="95"/>
        <v>electric music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2"/>
        <v>41276.25</v>
      </c>
      <c r="O998" s="1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2"/>
        <v>41659.25</v>
      </c>
      <c r="O999" s="1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2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2"/>
        <v>40220.25</v>
      </c>
      <c r="O1000" s="1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2"/>
        <v>42550.208333333328</v>
      </c>
      <c r="O1001" s="1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successful"/>
      </filters>
    </filterColumn>
    <sortState xmlns:xlrd2="http://schemas.microsoft.com/office/spreadsheetml/2017/richdata2" ref="A8:T997">
      <sortCondition ref="H1:H1001"/>
    </sortState>
  </autoFilter>
  <conditionalFormatting sqref="J8">
    <cfRule type="containsText" dxfId="18" priority="28" operator="containsText" text="canceled">
      <formula>NOT(ISERROR(SEARCH("canceled",J8)))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17" priority="23" operator="containsText" text="suc">
      <formula>NOT(ISERROR(SEARCH("suc",G1)))</formula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{840A8CCC-3711-4A97-9D55-6D7D4F89D62A}</x14:id>
        </ext>
      </extLst>
    </cfRule>
    <cfRule type="containsText" priority="25" operator="containsText" text="successful">
      <formula>NOT(ISERROR(SEARCH("successful",G1)))</formula>
    </cfRule>
    <cfRule type="containsText" dxfId="16" priority="26" operator="containsText" text="failed">
      <formula>NOT(ISERROR(SEARCH("failed",G1)))</formula>
    </cfRule>
  </conditionalFormatting>
  <conditionalFormatting sqref="G1:G1048576">
    <cfRule type="containsText" dxfId="15" priority="16" operator="containsText" text="live">
      <formula>NOT(ISERROR(SEARCH("live",G1)))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{4BAE3AC2-9F99-4532-9EC3-49D0F413C4B5}</x14:id>
        </ext>
      </extLst>
    </cfRule>
    <cfRule type="containsText" dxfId="14" priority="18" operator="containsText" text="live">
      <formula>NOT(ISERROR(SEARCH("live",G1)))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3" priority="21" operator="containsText" text="live">
      <formula>NOT(ISERROR(SEARCH("live",G1)))</formula>
    </cfRule>
    <cfRule type="containsText" dxfId="12" priority="22" operator="containsText" text="canceled">
      <formula>NOT(ISERROR(SEARCH("canceled",G1)))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  <cfRule type="colorScale" priority="2">
      <colorScale>
        <cfvo type="percent" val="0"/>
        <cfvo type="percent" val="1"/>
        <cfvo type="percent" val="2"/>
        <color rgb="FFF8696B"/>
        <color rgb="FFFFEB84"/>
        <color rgb="FF63BE7B"/>
      </colorScale>
    </cfRule>
    <cfRule type="colorScale" priority="6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100"/>
        <cfvo type="num" val="200"/>
        <color rgb="FFF8696B"/>
        <color rgb="FFFFEB84"/>
        <color rgb="FF63BE7B"/>
      </colorScale>
    </cfRule>
    <cfRule type="colorScale" priority="12">
      <colorScale>
        <cfvo type="formula" val="&quot;&gt;=0 AND &lt;100&quot;"/>
        <cfvo type="formula" val="&quot;&gt;=100 AND &lt;200&quot;"/>
        <cfvo type="formula" val="&quot;&lt;=200&quot;"/>
        <color rgb="FFC00000"/>
        <color rgb="FFFFEB84"/>
        <color rgb="FF63BE7B"/>
      </colorScale>
    </cfRule>
  </conditionalFormatting>
  <pageMargins left="0.75" right="0.75" top="1" bottom="1" header="0.5" footer="0.5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0A8CCC-3711-4A97-9D55-6D7D4F89D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G1:G1001</xm:sqref>
        </x14:conditionalFormatting>
        <x14:conditionalFormatting xmlns:xm="http://schemas.microsoft.com/office/excel/2006/main">
          <x14:cfRule type="dataBar" id="{4BAE3AC2-9F99-4532-9EC3-49D0F413C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A8BA-9FDD-47B1-98CF-18E38F820406}">
  <dimension ref="A1:F19"/>
  <sheetViews>
    <sheetView workbookViewId="0">
      <selection activeCell="E27" sqref="E27"/>
    </sheetView>
  </sheetViews>
  <sheetFormatPr defaultRowHeight="15.6" x14ac:dyDescent="0.3"/>
  <cols>
    <col min="1" max="1" width="18.5" bestFit="1" customWidth="1"/>
    <col min="2" max="2" width="12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28.296875" bestFit="1" customWidth="1"/>
    <col min="13" max="13" width="14.69921875" bestFit="1" customWidth="1"/>
    <col min="14" max="14" width="17.796875" bestFit="1" customWidth="1"/>
    <col min="15" max="15" width="19.296875" bestFit="1" customWidth="1"/>
    <col min="16" max="16" width="22.296875" bestFit="1" customWidth="1"/>
    <col min="17" max="17" width="10" bestFit="1" customWidth="1"/>
    <col min="18" max="18" width="9.19921875" bestFit="1" customWidth="1"/>
    <col min="19" max="19" width="13" bestFit="1" customWidth="1"/>
    <col min="20" max="20" width="12.59765625" bestFit="1" customWidth="1"/>
    <col min="21" max="21" width="12.3984375" bestFit="1" customWidth="1"/>
    <col min="22" max="22" width="17" bestFit="1" customWidth="1"/>
    <col min="23" max="23" width="20" bestFit="1" customWidth="1"/>
    <col min="24" max="24" width="14.3984375" bestFit="1" customWidth="1"/>
    <col min="25" max="25" width="17.5" bestFit="1" customWidth="1"/>
    <col min="26" max="26" width="19.19921875" bestFit="1" customWidth="1"/>
    <col min="27" max="27" width="22.19921875" bestFit="1" customWidth="1"/>
    <col min="28" max="28" width="16.796875" bestFit="1" customWidth="1"/>
    <col min="29" max="29" width="14.09765625" bestFit="1" customWidth="1"/>
    <col min="30" max="30" width="17.19921875" bestFit="1" customWidth="1"/>
    <col min="31" max="31" width="27.3984375" bestFit="1" customWidth="1"/>
    <col min="32" max="32" width="30.3984375" bestFit="1" customWidth="1"/>
    <col min="33" max="33" width="26.69921875" bestFit="1" customWidth="1"/>
    <col min="34" max="34" width="29.796875" bestFit="1" customWidth="1"/>
    <col min="35" max="35" width="18.3984375" bestFit="1" customWidth="1"/>
    <col min="36" max="36" width="21.5" bestFit="1" customWidth="1"/>
    <col min="37" max="37" width="16.19921875" bestFit="1" customWidth="1"/>
    <col min="38" max="38" width="19.19921875" bestFit="1" customWidth="1"/>
    <col min="39" max="39" width="16.3984375" bestFit="1" customWidth="1"/>
    <col min="40" max="40" width="19.3984375" bestFit="1" customWidth="1"/>
    <col min="41" max="41" width="15.19921875" bestFit="1" customWidth="1"/>
    <col min="42" max="42" width="18.19921875" bestFit="1" customWidth="1"/>
    <col min="43" max="43" width="21.59765625" bestFit="1" customWidth="1"/>
    <col min="44" max="44" width="24.59765625" bestFit="1" customWidth="1"/>
    <col min="45" max="45" width="23.5" bestFit="1" customWidth="1"/>
    <col min="46" max="46" width="26.5" bestFit="1" customWidth="1"/>
    <col min="47" max="47" width="24" bestFit="1" customWidth="1"/>
    <col min="48" max="48" width="27" bestFit="1" customWidth="1"/>
    <col min="49" max="49" width="21.296875" bestFit="1" customWidth="1"/>
    <col min="50" max="50" width="12.19921875" bestFit="1" customWidth="1"/>
    <col min="51" max="51" width="13.296875" bestFit="1" customWidth="1"/>
    <col min="52" max="52" width="16.296875" bestFit="1" customWidth="1"/>
    <col min="53" max="53" width="13.19921875" bestFit="1" customWidth="1"/>
    <col min="54" max="54" width="16.19921875" bestFit="1" customWidth="1"/>
    <col min="55" max="55" width="25.8984375" bestFit="1" customWidth="1"/>
    <col min="56" max="56" width="28.8984375" bestFit="1" customWidth="1"/>
    <col min="57" max="57" width="16" bestFit="1" customWidth="1"/>
    <col min="58" max="58" width="19" bestFit="1" customWidth="1"/>
    <col min="59" max="59" width="11.296875" bestFit="1" customWidth="1"/>
    <col min="60" max="60" width="14.296875" bestFit="1" customWidth="1"/>
    <col min="61" max="61" width="27.19921875" bestFit="1" customWidth="1"/>
    <col min="62" max="62" width="30.19921875" bestFit="1" customWidth="1"/>
    <col min="63" max="63" width="13.19921875" bestFit="1" customWidth="1"/>
    <col min="64" max="64" width="16.19921875" bestFit="1" customWidth="1"/>
    <col min="65" max="65" width="10.69921875" bestFit="1" customWidth="1"/>
    <col min="66" max="66" width="13.69921875" bestFit="1" customWidth="1"/>
    <col min="67" max="67" width="23.5" bestFit="1" customWidth="1"/>
    <col min="68" max="68" width="26.5" bestFit="1" customWidth="1"/>
    <col min="69" max="69" width="25.09765625" bestFit="1" customWidth="1"/>
    <col min="70" max="70" width="28.09765625" bestFit="1" customWidth="1"/>
    <col min="71" max="71" width="14.19921875" bestFit="1" customWidth="1"/>
    <col min="72" max="72" width="17.296875" bestFit="1" customWidth="1"/>
    <col min="73" max="73" width="13.69921875" bestFit="1" customWidth="1"/>
    <col min="74" max="74" width="16.69921875" bestFit="1" customWidth="1"/>
    <col min="75" max="75" width="25.59765625" bestFit="1" customWidth="1"/>
    <col min="76" max="76" width="28.59765625" bestFit="1" customWidth="1"/>
    <col min="77" max="77" width="9.09765625" bestFit="1" customWidth="1"/>
    <col min="78" max="78" width="12" bestFit="1" customWidth="1"/>
    <col min="79" max="79" width="11.5" bestFit="1" customWidth="1"/>
    <col min="80" max="80" width="14.5" bestFit="1" customWidth="1"/>
    <col min="81" max="81" width="11.19921875" bestFit="1" customWidth="1"/>
    <col min="82" max="82" width="14.19921875" bestFit="1" customWidth="1"/>
    <col min="83" max="83" width="23.59765625" bestFit="1" customWidth="1"/>
    <col min="84" max="84" width="26.59765625" bestFit="1" customWidth="1"/>
    <col min="85" max="85" width="16.3984375" bestFit="1" customWidth="1"/>
    <col min="86" max="86" width="19.3984375" bestFit="1" customWidth="1"/>
    <col min="87" max="87" width="17.296875" bestFit="1" customWidth="1"/>
    <col min="88" max="88" width="20.296875" bestFit="1" customWidth="1"/>
    <col min="89" max="89" width="11.59765625" bestFit="1" customWidth="1"/>
    <col min="90" max="90" width="14.59765625" bestFit="1" customWidth="1"/>
    <col min="91" max="91" width="12.19921875" bestFit="1" customWidth="1"/>
    <col min="92" max="92" width="15.19921875" bestFit="1" customWidth="1"/>
    <col min="93" max="93" width="13" bestFit="1" customWidth="1"/>
    <col min="94" max="94" width="16" bestFit="1" customWidth="1"/>
    <col min="95" max="95" width="14.8984375" bestFit="1" customWidth="1"/>
    <col min="96" max="96" width="17.8984375" bestFit="1" customWidth="1"/>
    <col min="97" max="97" width="28.69921875" bestFit="1" customWidth="1"/>
    <col min="98" max="98" width="31.69921875" bestFit="1" customWidth="1"/>
    <col min="99" max="99" width="22.296875" bestFit="1" customWidth="1"/>
    <col min="100" max="100" width="25.3984375" bestFit="1" customWidth="1"/>
    <col min="101" max="101" width="13.19921875" bestFit="1" customWidth="1"/>
    <col min="102" max="102" width="16.19921875" bestFit="1" customWidth="1"/>
    <col min="103" max="103" width="12.69921875" bestFit="1" customWidth="1"/>
    <col min="104" max="104" width="15.69921875" bestFit="1" customWidth="1"/>
    <col min="105" max="105" width="12.8984375" bestFit="1" customWidth="1"/>
    <col min="106" max="106" width="15.8984375" bestFit="1" customWidth="1"/>
    <col min="107" max="107" width="9.3984375" bestFit="1" customWidth="1"/>
    <col min="108" max="108" width="12.296875" bestFit="1" customWidth="1"/>
    <col min="109" max="109" width="26.59765625" bestFit="1" customWidth="1"/>
    <col min="110" max="110" width="29.69921875" bestFit="1" customWidth="1"/>
    <col min="111" max="111" width="20.69921875" bestFit="1" customWidth="1"/>
    <col min="112" max="112" width="23.69921875" bestFit="1" customWidth="1"/>
    <col min="113" max="113" width="27.59765625" bestFit="1" customWidth="1"/>
    <col min="114" max="114" width="30.59765625" bestFit="1" customWidth="1"/>
    <col min="115" max="115" width="17.69921875" bestFit="1" customWidth="1"/>
    <col min="116" max="116" width="20.69921875" bestFit="1" customWidth="1"/>
    <col min="117" max="117" width="28.09765625" bestFit="1" customWidth="1"/>
    <col min="118" max="118" width="31.09765625" bestFit="1" customWidth="1"/>
    <col min="119" max="119" width="12.59765625" bestFit="1" customWidth="1"/>
    <col min="120" max="120" width="15.59765625" bestFit="1" customWidth="1"/>
    <col min="121" max="121" width="14.296875" bestFit="1" customWidth="1"/>
    <col min="122" max="122" width="17.3984375" bestFit="1" customWidth="1"/>
    <col min="123" max="123" width="17.19921875" bestFit="1" customWidth="1"/>
    <col min="124" max="124" width="20.19921875" bestFit="1" customWidth="1"/>
    <col min="125" max="125" width="22.5" bestFit="1" customWidth="1"/>
    <col min="126" max="126" width="23.3984375" bestFit="1" customWidth="1"/>
    <col min="127" max="127" width="26.3984375" bestFit="1" customWidth="1"/>
    <col min="128" max="128" width="12.19921875" bestFit="1" customWidth="1"/>
    <col min="129" max="129" width="29.69921875" bestFit="1" customWidth="1"/>
    <col min="130" max="130" width="32.69921875" bestFit="1" customWidth="1"/>
    <col min="131" max="131" width="14.5" bestFit="1" customWidth="1"/>
    <col min="132" max="132" width="17.59765625" bestFit="1" customWidth="1"/>
    <col min="133" max="133" width="12.3984375" bestFit="1" customWidth="1"/>
    <col min="134" max="134" width="15.3984375" bestFit="1" customWidth="1"/>
    <col min="135" max="135" width="9.5" bestFit="1" customWidth="1"/>
    <col min="136" max="136" width="22.796875" bestFit="1" customWidth="1"/>
    <col min="137" max="137" width="25.8984375" bestFit="1" customWidth="1"/>
    <col min="138" max="138" width="22.69921875" bestFit="1" customWidth="1"/>
    <col min="139" max="139" width="25.796875" bestFit="1" customWidth="1"/>
    <col min="140" max="140" width="26.69921875" bestFit="1" customWidth="1"/>
    <col min="141" max="141" width="29.796875" bestFit="1" customWidth="1"/>
    <col min="142" max="142" width="24.3984375" bestFit="1" customWidth="1"/>
    <col min="143" max="143" width="27.3984375" bestFit="1" customWidth="1"/>
    <col min="144" max="144" width="25.796875" bestFit="1" customWidth="1"/>
    <col min="145" max="145" width="10.5" bestFit="1" customWidth="1"/>
    <col min="146" max="146" width="13.5" bestFit="1" customWidth="1"/>
    <col min="147" max="147" width="14.59765625" bestFit="1" customWidth="1"/>
    <col min="148" max="148" width="17.69921875" bestFit="1" customWidth="1"/>
    <col min="149" max="149" width="23.19921875" bestFit="1" customWidth="1"/>
    <col min="150" max="150" width="26.19921875" bestFit="1" customWidth="1"/>
    <col min="151" max="151" width="27" bestFit="1" customWidth="1"/>
    <col min="152" max="152" width="30.09765625" bestFit="1" customWidth="1"/>
    <col min="153" max="153" width="25.5" bestFit="1" customWidth="1"/>
    <col min="154" max="154" width="28.5" bestFit="1" customWidth="1"/>
    <col min="155" max="155" width="10.69921875" bestFit="1" customWidth="1"/>
    <col min="156" max="156" width="13.69921875" bestFit="1" customWidth="1"/>
    <col min="157" max="157" width="26.796875" bestFit="1" customWidth="1"/>
    <col min="158" max="158" width="29.8984375" bestFit="1" customWidth="1"/>
    <col min="159" max="159" width="24.296875" bestFit="1" customWidth="1"/>
    <col min="160" max="160" width="27.296875" bestFit="1" customWidth="1"/>
    <col min="161" max="161" width="11.296875" bestFit="1" customWidth="1"/>
    <col min="162" max="162" width="14.296875" bestFit="1" customWidth="1"/>
    <col min="163" max="163" width="24.8984375" bestFit="1" customWidth="1"/>
    <col min="164" max="164" width="27.8984375" bestFit="1" customWidth="1"/>
    <col min="165" max="165" width="11.19921875" bestFit="1" customWidth="1"/>
    <col min="166" max="166" width="14.19921875" bestFit="1" customWidth="1"/>
    <col min="167" max="167" width="16" bestFit="1" customWidth="1"/>
    <col min="168" max="168" width="24.59765625" bestFit="1" customWidth="1"/>
    <col min="169" max="169" width="27.59765625" bestFit="1" customWidth="1"/>
    <col min="170" max="170" width="17.59765625" bestFit="1" customWidth="1"/>
    <col min="171" max="171" width="20.59765625" bestFit="1" customWidth="1"/>
    <col min="172" max="172" width="16.5" bestFit="1" customWidth="1"/>
    <col min="173" max="173" width="19.5" bestFit="1" customWidth="1"/>
    <col min="174" max="174" width="14.09765625" bestFit="1" customWidth="1"/>
    <col min="175" max="175" width="17.19921875" bestFit="1" customWidth="1"/>
    <col min="176" max="176" width="11.19921875" bestFit="1" customWidth="1"/>
    <col min="177" max="177" width="14.19921875" bestFit="1" customWidth="1"/>
    <col min="178" max="178" width="11.3984375" bestFit="1" customWidth="1"/>
    <col min="179" max="179" width="9.19921875" bestFit="1" customWidth="1"/>
    <col min="180" max="180" width="14.3984375" bestFit="1" customWidth="1"/>
    <col min="181" max="181" width="26.19921875" bestFit="1" customWidth="1"/>
    <col min="182" max="182" width="29.19921875" bestFit="1" customWidth="1"/>
    <col min="183" max="183" width="25.796875" bestFit="1" customWidth="1"/>
    <col min="184" max="184" width="28.796875" bestFit="1" customWidth="1"/>
    <col min="185" max="185" width="23.69921875" bestFit="1" customWidth="1"/>
    <col min="186" max="186" width="26.69921875" bestFit="1" customWidth="1"/>
    <col min="187" max="187" width="23.59765625" bestFit="1" customWidth="1"/>
    <col min="188" max="188" width="14.3984375" bestFit="1" customWidth="1"/>
    <col min="189" max="189" width="17.5" bestFit="1" customWidth="1"/>
    <col min="190" max="190" width="15" bestFit="1" customWidth="1"/>
    <col min="191" max="191" width="18" bestFit="1" customWidth="1"/>
    <col min="192" max="192" width="14.3984375" bestFit="1" customWidth="1"/>
    <col min="193" max="193" width="17.5" bestFit="1" customWidth="1"/>
    <col min="194" max="194" width="13.8984375" bestFit="1" customWidth="1"/>
    <col min="195" max="195" width="16.8984375" bestFit="1" customWidth="1"/>
    <col min="196" max="196" width="14.3984375" bestFit="1" customWidth="1"/>
    <col min="197" max="197" width="17.5" bestFit="1" customWidth="1"/>
    <col min="198" max="198" width="13.09765625" bestFit="1" customWidth="1"/>
    <col min="199" max="199" width="16.09765625" bestFit="1" customWidth="1"/>
    <col min="200" max="200" width="13.09765625" bestFit="1" customWidth="1"/>
    <col min="201" max="201" width="16.09765625" bestFit="1" customWidth="1"/>
    <col min="202" max="202" width="16.19921875" bestFit="1" customWidth="1"/>
    <col min="203" max="203" width="19.19921875" bestFit="1" customWidth="1"/>
    <col min="204" max="204" width="13.296875" bestFit="1" customWidth="1"/>
    <col min="205" max="205" width="16.296875" bestFit="1" customWidth="1"/>
    <col min="206" max="206" width="13.19921875" bestFit="1" customWidth="1"/>
    <col min="207" max="207" width="16.19921875" bestFit="1" customWidth="1"/>
    <col min="208" max="208" width="11.69921875" bestFit="1" customWidth="1"/>
    <col min="209" max="209" width="14.69921875" bestFit="1" customWidth="1"/>
    <col min="210" max="210" width="15.09765625" bestFit="1" customWidth="1"/>
    <col min="211" max="211" width="18.09765625" bestFit="1" customWidth="1"/>
    <col min="212" max="212" width="14.296875" bestFit="1" customWidth="1"/>
    <col min="213" max="213" width="14.59765625" bestFit="1" customWidth="1"/>
    <col min="214" max="214" width="17.69921875" bestFit="1" customWidth="1"/>
    <col min="215" max="215" width="16.19921875" bestFit="1" customWidth="1"/>
    <col min="216" max="216" width="19.19921875" bestFit="1" customWidth="1"/>
    <col min="217" max="217" width="11.09765625" bestFit="1" customWidth="1"/>
    <col min="218" max="218" width="14.09765625" bestFit="1" customWidth="1"/>
    <col min="219" max="219" width="25.796875" bestFit="1" customWidth="1"/>
    <col min="220" max="220" width="28.796875" bestFit="1" customWidth="1"/>
    <col min="221" max="221" width="12" bestFit="1" customWidth="1"/>
    <col min="222" max="222" width="15" bestFit="1" customWidth="1"/>
    <col min="223" max="223" width="12.3984375" bestFit="1" customWidth="1"/>
    <col min="224" max="224" width="15.3984375" bestFit="1" customWidth="1"/>
    <col min="225" max="225" width="27.796875" bestFit="1" customWidth="1"/>
    <col min="226" max="226" width="30.796875" bestFit="1" customWidth="1"/>
    <col min="227" max="227" width="13.19921875" bestFit="1" customWidth="1"/>
    <col min="228" max="228" width="16.19921875" bestFit="1" customWidth="1"/>
    <col min="229" max="229" width="13.5" bestFit="1" customWidth="1"/>
    <col min="230" max="230" width="16.5" bestFit="1" customWidth="1"/>
    <col min="231" max="231" width="29.8984375" bestFit="1" customWidth="1"/>
    <col min="232" max="232" width="32.8984375" bestFit="1" customWidth="1"/>
    <col min="233" max="233" width="24.796875" bestFit="1" customWidth="1"/>
    <col min="234" max="234" width="16.59765625" bestFit="1" customWidth="1"/>
    <col min="235" max="235" width="19.59765625" bestFit="1" customWidth="1"/>
    <col min="236" max="236" width="27.5" bestFit="1" customWidth="1"/>
    <col min="237" max="237" width="30.5" bestFit="1" customWidth="1"/>
    <col min="238" max="238" width="28.69921875" bestFit="1" customWidth="1"/>
    <col min="239" max="239" width="31.69921875" bestFit="1" customWidth="1"/>
    <col min="240" max="240" width="29.796875" bestFit="1" customWidth="1"/>
    <col min="241" max="241" width="12" bestFit="1" customWidth="1"/>
    <col min="242" max="242" width="24.19921875" bestFit="1" customWidth="1"/>
    <col min="243" max="243" width="27.19921875" bestFit="1" customWidth="1"/>
    <col min="244" max="244" width="19" bestFit="1" customWidth="1"/>
    <col min="245" max="245" width="22" bestFit="1" customWidth="1"/>
    <col min="246" max="246" width="17.3984375" bestFit="1" customWidth="1"/>
    <col min="247" max="247" width="12.09765625" bestFit="1" customWidth="1"/>
    <col min="248" max="248" width="15.09765625" bestFit="1" customWidth="1"/>
    <col min="249" max="249" width="22" bestFit="1" customWidth="1"/>
    <col min="250" max="250" width="25" bestFit="1" customWidth="1"/>
    <col min="251" max="251" width="15.59765625" bestFit="1" customWidth="1"/>
    <col min="252" max="252" width="18.59765625" bestFit="1" customWidth="1"/>
    <col min="253" max="253" width="9.8984375" bestFit="1" customWidth="1"/>
    <col min="254" max="254" width="12.796875" bestFit="1" customWidth="1"/>
    <col min="255" max="255" width="12.19921875" bestFit="1" customWidth="1"/>
    <col min="256" max="256" width="14.296875" bestFit="1" customWidth="1"/>
    <col min="257" max="257" width="17.3984375" bestFit="1" customWidth="1"/>
    <col min="258" max="258" width="30.09765625" bestFit="1" customWidth="1"/>
    <col min="259" max="259" width="15.5" bestFit="1" customWidth="1"/>
    <col min="260" max="260" width="18.5" bestFit="1" customWidth="1"/>
    <col min="261" max="261" width="11.8984375" bestFit="1" customWidth="1"/>
    <col min="262" max="262" width="14.8984375" bestFit="1" customWidth="1"/>
    <col min="263" max="263" width="16.69921875" bestFit="1" customWidth="1"/>
    <col min="264" max="264" width="19.69921875" bestFit="1" customWidth="1"/>
    <col min="265" max="265" width="25.59765625" bestFit="1" customWidth="1"/>
    <col min="266" max="266" width="24.5" bestFit="1" customWidth="1"/>
    <col min="267" max="267" width="27.5" bestFit="1" customWidth="1"/>
    <col min="268" max="268" width="23.8984375" bestFit="1" customWidth="1"/>
    <col min="269" max="269" width="26.8984375" bestFit="1" customWidth="1"/>
    <col min="270" max="270" width="25.69921875" bestFit="1" customWidth="1"/>
    <col min="271" max="271" width="25" bestFit="1" customWidth="1"/>
    <col min="272" max="272" width="28" bestFit="1" customWidth="1"/>
    <col min="273" max="273" width="15.09765625" bestFit="1" customWidth="1"/>
    <col min="274" max="274" width="18.09765625" bestFit="1" customWidth="1"/>
    <col min="275" max="275" width="13" bestFit="1" customWidth="1"/>
    <col min="276" max="276" width="16" bestFit="1" customWidth="1"/>
    <col min="277" max="277" width="16.3984375" bestFit="1" customWidth="1"/>
    <col min="278" max="278" width="19.3984375" bestFit="1" customWidth="1"/>
    <col min="279" max="279" width="15.296875" bestFit="1" customWidth="1"/>
    <col min="280" max="280" width="18.296875" bestFit="1" customWidth="1"/>
    <col min="281" max="281" width="12.8984375" bestFit="1" customWidth="1"/>
    <col min="282" max="282" width="15.8984375" bestFit="1" customWidth="1"/>
    <col min="283" max="283" width="10" bestFit="1" customWidth="1"/>
    <col min="284" max="284" width="13" bestFit="1" customWidth="1"/>
    <col min="285" max="285" width="29.5" bestFit="1" customWidth="1"/>
    <col min="286" max="286" width="32.5" bestFit="1" customWidth="1"/>
    <col min="287" max="287" width="15.19921875" bestFit="1" customWidth="1"/>
    <col min="288" max="288" width="18.19921875" bestFit="1" customWidth="1"/>
    <col min="289" max="289" width="13.796875" bestFit="1" customWidth="1"/>
    <col min="290" max="290" width="16.796875" bestFit="1" customWidth="1"/>
    <col min="291" max="291" width="13" bestFit="1" customWidth="1"/>
    <col min="292" max="292" width="16" bestFit="1" customWidth="1"/>
    <col min="293" max="293" width="24.5" bestFit="1" customWidth="1"/>
    <col min="294" max="294" width="27.5" bestFit="1" customWidth="1"/>
    <col min="295" max="295" width="16.5" bestFit="1" customWidth="1"/>
    <col min="296" max="296" width="13.69921875" bestFit="1" customWidth="1"/>
    <col min="297" max="297" width="16.69921875" bestFit="1" customWidth="1"/>
    <col min="298" max="298" width="26" bestFit="1" customWidth="1"/>
    <col min="299" max="299" width="29" bestFit="1" customWidth="1"/>
    <col min="300" max="300" width="12.796875" bestFit="1" customWidth="1"/>
    <col min="301" max="301" width="15.796875" bestFit="1" customWidth="1"/>
    <col min="302" max="302" width="16.69921875" bestFit="1" customWidth="1"/>
    <col min="303" max="303" width="19.69921875" bestFit="1" customWidth="1"/>
    <col min="304" max="304" width="9.69921875" bestFit="1" customWidth="1"/>
    <col min="305" max="305" width="29.5" bestFit="1" customWidth="1"/>
    <col min="306" max="306" width="32.5" bestFit="1" customWidth="1"/>
    <col min="307" max="307" width="24" bestFit="1" customWidth="1"/>
    <col min="308" max="308" width="27" bestFit="1" customWidth="1"/>
    <col min="309" max="309" width="24.59765625" bestFit="1" customWidth="1"/>
    <col min="310" max="310" width="27.59765625" bestFit="1" customWidth="1"/>
    <col min="311" max="311" width="21.796875" bestFit="1" customWidth="1"/>
    <col min="312" max="312" width="24.796875" bestFit="1" customWidth="1"/>
    <col min="313" max="313" width="11.09765625" bestFit="1" customWidth="1"/>
    <col min="314" max="314" width="14.09765625" bestFit="1" customWidth="1"/>
    <col min="315" max="315" width="11.3984375" bestFit="1" customWidth="1"/>
    <col min="316" max="316" width="11.59765625" bestFit="1" customWidth="1"/>
    <col min="317" max="317" width="14.59765625" bestFit="1" customWidth="1"/>
    <col min="318" max="318" width="17.3984375" bestFit="1" customWidth="1"/>
    <col min="319" max="319" width="16.59765625" bestFit="1" customWidth="1"/>
    <col min="320" max="320" width="19.59765625" bestFit="1" customWidth="1"/>
    <col min="321" max="321" width="10.296875" bestFit="1" customWidth="1"/>
    <col min="322" max="322" width="13.296875" bestFit="1" customWidth="1"/>
    <col min="323" max="323" width="11.59765625" bestFit="1" customWidth="1"/>
    <col min="324" max="324" width="14.59765625" bestFit="1" customWidth="1"/>
    <col min="325" max="326" width="11.796875" bestFit="1" customWidth="1"/>
    <col min="327" max="327" width="14.796875" bestFit="1" customWidth="1"/>
    <col min="328" max="328" width="12.09765625" bestFit="1" customWidth="1"/>
    <col min="329" max="329" width="15.09765625" bestFit="1" customWidth="1"/>
    <col min="330" max="330" width="26" bestFit="1" customWidth="1"/>
    <col min="331" max="331" width="29" bestFit="1" customWidth="1"/>
    <col min="332" max="332" width="12.8984375" bestFit="1" customWidth="1"/>
    <col min="333" max="333" width="15.8984375" bestFit="1" customWidth="1"/>
    <col min="334" max="334" width="24.59765625" bestFit="1" customWidth="1"/>
    <col min="335" max="335" width="27.59765625" bestFit="1" customWidth="1"/>
    <col min="336" max="336" width="15.796875" bestFit="1" customWidth="1"/>
    <col min="337" max="337" width="18.796875" bestFit="1" customWidth="1"/>
    <col min="338" max="338" width="11.69921875" bestFit="1" customWidth="1"/>
    <col min="339" max="339" width="14.69921875" bestFit="1" customWidth="1"/>
    <col min="340" max="340" width="9.09765625" bestFit="1" customWidth="1"/>
    <col min="341" max="341" width="12" bestFit="1" customWidth="1"/>
    <col min="342" max="342" width="20.59765625" bestFit="1" customWidth="1"/>
    <col min="343" max="343" width="16.59765625" bestFit="1" customWidth="1"/>
    <col min="344" max="344" width="19.59765625" bestFit="1" customWidth="1"/>
    <col min="345" max="345" width="9.59765625" bestFit="1" customWidth="1"/>
    <col min="346" max="346" width="20.8984375" bestFit="1" customWidth="1"/>
    <col min="347" max="347" width="23.8984375" bestFit="1" customWidth="1"/>
    <col min="348" max="348" width="11.69921875" bestFit="1" customWidth="1"/>
    <col min="349" max="349" width="14.69921875" bestFit="1" customWidth="1"/>
    <col min="350" max="350" width="16.19921875" bestFit="1" customWidth="1"/>
    <col min="351" max="351" width="19.19921875" bestFit="1" customWidth="1"/>
    <col min="352" max="352" width="14.3984375" bestFit="1" customWidth="1"/>
    <col min="353" max="353" width="17.5" bestFit="1" customWidth="1"/>
    <col min="354" max="354" width="17.19921875" bestFit="1" customWidth="1"/>
    <col min="355" max="355" width="20.19921875" bestFit="1" customWidth="1"/>
    <col min="356" max="356" width="13.19921875" bestFit="1" customWidth="1"/>
    <col min="357" max="357" width="16.19921875" bestFit="1" customWidth="1"/>
    <col min="358" max="358" width="12.796875" bestFit="1" customWidth="1"/>
    <col min="359" max="359" width="22.5" bestFit="1" customWidth="1"/>
    <col min="360" max="360" width="25.59765625" bestFit="1" customWidth="1"/>
    <col min="361" max="361" width="12.5" bestFit="1" customWidth="1"/>
    <col min="362" max="362" width="15.5" bestFit="1" customWidth="1"/>
    <col min="363" max="363" width="26.296875" bestFit="1" customWidth="1"/>
    <col min="364" max="364" width="29.3984375" bestFit="1" customWidth="1"/>
    <col min="365" max="365" width="15.5" bestFit="1" customWidth="1"/>
    <col min="366" max="366" width="9.19921875" bestFit="1" customWidth="1"/>
    <col min="367" max="367" width="18.5" bestFit="1" customWidth="1"/>
    <col min="368" max="368" width="10.5" bestFit="1" customWidth="1"/>
    <col min="369" max="369" width="13.5" bestFit="1" customWidth="1"/>
    <col min="370" max="370" width="10.3984375" bestFit="1" customWidth="1"/>
    <col min="371" max="371" width="18.59765625" bestFit="1" customWidth="1"/>
    <col min="372" max="372" width="21.69921875" bestFit="1" customWidth="1"/>
    <col min="373" max="373" width="25.3984375" bestFit="1" customWidth="1"/>
    <col min="374" max="374" width="28.3984375" bestFit="1" customWidth="1"/>
    <col min="375" max="375" width="12.19921875" bestFit="1" customWidth="1"/>
    <col min="376" max="376" width="15.19921875" bestFit="1" customWidth="1"/>
    <col min="377" max="377" width="14.8984375" bestFit="1" customWidth="1"/>
    <col min="378" max="378" width="17.8984375" bestFit="1" customWidth="1"/>
    <col min="379" max="379" width="15.59765625" bestFit="1" customWidth="1"/>
    <col min="380" max="380" width="18.59765625" bestFit="1" customWidth="1"/>
    <col min="381" max="381" width="15" bestFit="1" customWidth="1"/>
    <col min="382" max="382" width="18" bestFit="1" customWidth="1"/>
    <col min="383" max="383" width="14.5" bestFit="1" customWidth="1"/>
    <col min="384" max="384" width="16.296875" bestFit="1" customWidth="1"/>
    <col min="385" max="385" width="19.296875" bestFit="1" customWidth="1"/>
    <col min="386" max="386" width="12.69921875" bestFit="1" customWidth="1"/>
    <col min="387" max="387" width="15.69921875" bestFit="1" customWidth="1"/>
    <col min="388" max="388" width="15.5" bestFit="1" customWidth="1"/>
    <col min="389" max="389" width="18.5" bestFit="1" customWidth="1"/>
    <col min="390" max="390" width="25.69921875" bestFit="1" customWidth="1"/>
    <col min="391" max="391" width="28.69921875" bestFit="1" customWidth="1"/>
    <col min="392" max="392" width="14.296875" bestFit="1" customWidth="1"/>
    <col min="393" max="393" width="17.3984375" bestFit="1" customWidth="1"/>
    <col min="394" max="394" width="21.59765625" bestFit="1" customWidth="1"/>
    <col min="395" max="395" width="24.59765625" bestFit="1" customWidth="1"/>
    <col min="396" max="396" width="11.5" bestFit="1" customWidth="1"/>
    <col min="397" max="397" width="14.5" bestFit="1" customWidth="1"/>
    <col min="398" max="398" width="17" bestFit="1" customWidth="1"/>
    <col min="399" max="399" width="20" bestFit="1" customWidth="1"/>
    <col min="400" max="400" width="17.09765625" bestFit="1" customWidth="1"/>
    <col min="401" max="401" width="20.09765625" bestFit="1" customWidth="1"/>
    <col min="402" max="402" width="12.296875" bestFit="1" customWidth="1"/>
    <col min="403" max="403" width="15.296875" bestFit="1" customWidth="1"/>
    <col min="404" max="404" width="11.19921875" bestFit="1" customWidth="1"/>
    <col min="405" max="405" width="14.19921875" bestFit="1" customWidth="1"/>
    <col min="406" max="406" width="22.69921875" bestFit="1" customWidth="1"/>
    <col min="407" max="407" width="25.796875" bestFit="1" customWidth="1"/>
    <col min="408" max="408" width="18.69921875" bestFit="1" customWidth="1"/>
    <col min="409" max="409" width="26.5" bestFit="1" customWidth="1"/>
    <col min="410" max="410" width="12.69921875" bestFit="1" customWidth="1"/>
    <col min="411" max="411" width="11.296875" bestFit="1" customWidth="1"/>
    <col min="412" max="412" width="14.296875" bestFit="1" customWidth="1"/>
    <col min="413" max="413" width="28.09765625" bestFit="1" customWidth="1"/>
    <col min="414" max="414" width="31.09765625" bestFit="1" customWidth="1"/>
    <col min="415" max="415" width="24.69921875" bestFit="1" customWidth="1"/>
    <col min="416" max="416" width="9.59765625" bestFit="1" customWidth="1"/>
    <col min="417" max="417" width="13.19921875" bestFit="1" customWidth="1"/>
    <col min="418" max="418" width="16.19921875" bestFit="1" customWidth="1"/>
    <col min="419" max="419" width="14.8984375" bestFit="1" customWidth="1"/>
    <col min="420" max="420" width="17.8984375" bestFit="1" customWidth="1"/>
    <col min="421" max="421" width="15.296875" bestFit="1" customWidth="1"/>
    <col min="422" max="422" width="18.296875" bestFit="1" customWidth="1"/>
    <col min="423" max="423" width="25.19921875" bestFit="1" customWidth="1"/>
    <col min="424" max="424" width="28.19921875" bestFit="1" customWidth="1"/>
    <col min="425" max="425" width="11.796875" bestFit="1" customWidth="1"/>
    <col min="426" max="426" width="14.796875" bestFit="1" customWidth="1"/>
    <col min="427" max="427" width="19.09765625" bestFit="1" customWidth="1"/>
    <col min="428" max="428" width="16.09765625" bestFit="1" customWidth="1"/>
    <col min="429" max="429" width="19.09765625" bestFit="1" customWidth="1"/>
    <col min="430" max="430" width="16.09765625" bestFit="1" customWidth="1"/>
    <col min="431" max="431" width="19.09765625" bestFit="1" customWidth="1"/>
    <col min="432" max="432" width="15" bestFit="1" customWidth="1"/>
    <col min="433" max="433" width="18" bestFit="1" customWidth="1"/>
    <col min="434" max="434" width="13.3984375" bestFit="1" customWidth="1"/>
    <col min="435" max="435" width="16.3984375" bestFit="1" customWidth="1"/>
    <col min="436" max="436" width="12.8984375" bestFit="1" customWidth="1"/>
    <col min="437" max="437" width="14.3984375" bestFit="1" customWidth="1"/>
    <col min="438" max="438" width="17.5" bestFit="1" customWidth="1"/>
    <col min="439" max="439" width="16.296875" bestFit="1" customWidth="1"/>
    <col min="440" max="440" width="13.8984375" bestFit="1" customWidth="1"/>
    <col min="441" max="441" width="25.8984375" bestFit="1" customWidth="1"/>
    <col min="442" max="442" width="28.8984375" bestFit="1" customWidth="1"/>
    <col min="443" max="443" width="27.59765625" bestFit="1" customWidth="1"/>
    <col min="444" max="444" width="10.69921875" bestFit="1" customWidth="1"/>
    <col min="445" max="445" width="13.69921875" bestFit="1" customWidth="1"/>
    <col min="446" max="446" width="13.796875" bestFit="1" customWidth="1"/>
    <col min="447" max="447" width="16.796875" bestFit="1" customWidth="1"/>
    <col min="448" max="448" width="13.09765625" bestFit="1" customWidth="1"/>
    <col min="449" max="449" width="16.09765625" bestFit="1" customWidth="1"/>
    <col min="450" max="450" width="25.5" bestFit="1" customWidth="1"/>
    <col min="451" max="451" width="28.5" bestFit="1" customWidth="1"/>
    <col min="452" max="452" width="25.3984375" bestFit="1" customWidth="1"/>
    <col min="453" max="453" width="28.3984375" bestFit="1" customWidth="1"/>
    <col min="454" max="454" width="16.796875" bestFit="1" customWidth="1"/>
    <col min="455" max="455" width="19.796875" bestFit="1" customWidth="1"/>
    <col min="456" max="456" width="14.3984375" bestFit="1" customWidth="1"/>
    <col min="457" max="457" width="29.19921875" bestFit="1" customWidth="1"/>
    <col min="458" max="458" width="32.19921875" bestFit="1" customWidth="1"/>
    <col min="459" max="459" width="15" bestFit="1" customWidth="1"/>
    <col min="460" max="460" width="18" bestFit="1" customWidth="1"/>
    <col min="461" max="461" width="11.296875" bestFit="1" customWidth="1"/>
    <col min="462" max="462" width="14.296875" bestFit="1" customWidth="1"/>
    <col min="463" max="463" width="25.19921875" bestFit="1" customWidth="1"/>
    <col min="464" max="464" width="28.19921875" bestFit="1" customWidth="1"/>
    <col min="465" max="465" width="15.3984375" bestFit="1" customWidth="1"/>
    <col min="466" max="466" width="18.3984375" bestFit="1" customWidth="1"/>
    <col min="467" max="467" width="17.5" bestFit="1" customWidth="1"/>
    <col min="468" max="468" width="20.5" bestFit="1" customWidth="1"/>
    <col min="469" max="469" width="11.69921875" bestFit="1" customWidth="1"/>
    <col min="470" max="470" width="14.69921875" bestFit="1" customWidth="1"/>
    <col min="471" max="471" width="10.8984375" bestFit="1" customWidth="1"/>
    <col min="472" max="472" width="13.8984375" bestFit="1" customWidth="1"/>
    <col min="473" max="473" width="9.796875" bestFit="1" customWidth="1"/>
    <col min="474" max="474" width="12.69921875" bestFit="1" customWidth="1"/>
    <col min="475" max="475" width="13.8984375" bestFit="1" customWidth="1"/>
    <col min="476" max="476" width="16.8984375" bestFit="1" customWidth="1"/>
    <col min="477" max="477" width="11.5" bestFit="1" customWidth="1"/>
    <col min="478" max="478" width="14.5" bestFit="1" customWidth="1"/>
    <col min="479" max="479" width="8.796875" bestFit="1" customWidth="1"/>
    <col min="480" max="480" width="11.69921875" bestFit="1" customWidth="1"/>
    <col min="481" max="481" width="11.5" bestFit="1" customWidth="1"/>
    <col min="482" max="482" width="13.5" bestFit="1" customWidth="1"/>
    <col min="483" max="483" width="12.5" bestFit="1" customWidth="1"/>
    <col min="484" max="484" width="24.5" bestFit="1" customWidth="1"/>
    <col min="485" max="485" width="27.5" bestFit="1" customWidth="1"/>
    <col min="486" max="486" width="27.8984375" bestFit="1" customWidth="1"/>
    <col min="487" max="487" width="30.8984375" bestFit="1" customWidth="1"/>
    <col min="488" max="488" width="18.3984375" bestFit="1" customWidth="1"/>
    <col min="489" max="489" width="21.5" bestFit="1" customWidth="1"/>
    <col min="490" max="490" width="16.3984375" bestFit="1" customWidth="1"/>
    <col min="491" max="491" width="19.3984375" bestFit="1" customWidth="1"/>
    <col min="492" max="492" width="21.59765625" bestFit="1" customWidth="1"/>
    <col min="493" max="493" width="12.59765625" bestFit="1" customWidth="1"/>
    <col min="494" max="494" width="15.59765625" bestFit="1" customWidth="1"/>
    <col min="495" max="495" width="12.796875" bestFit="1" customWidth="1"/>
    <col min="496" max="496" width="15.796875" bestFit="1" customWidth="1"/>
    <col min="497" max="497" width="27.69921875" bestFit="1" customWidth="1"/>
    <col min="498" max="498" width="30.69921875" bestFit="1" customWidth="1"/>
    <col min="499" max="499" width="15" bestFit="1" customWidth="1"/>
    <col min="500" max="500" width="13.8984375" bestFit="1" customWidth="1"/>
    <col min="501" max="501" width="5.59765625" bestFit="1" customWidth="1"/>
    <col min="502" max="502" width="16.8984375" bestFit="1" customWidth="1"/>
    <col min="503" max="503" width="11" bestFit="1" customWidth="1"/>
    <col min="504" max="504" width="14" bestFit="1" customWidth="1"/>
    <col min="505" max="505" width="11.19921875" bestFit="1" customWidth="1"/>
    <col min="506" max="506" width="11.59765625" bestFit="1" customWidth="1"/>
    <col min="507" max="507" width="14.59765625" bestFit="1" customWidth="1"/>
    <col min="508" max="508" width="27.59765625" bestFit="1" customWidth="1"/>
    <col min="509" max="509" width="30.59765625" bestFit="1" customWidth="1"/>
    <col min="510" max="510" width="23.69921875" bestFit="1" customWidth="1"/>
    <col min="511" max="511" width="26.69921875" bestFit="1" customWidth="1"/>
    <col min="512" max="512" width="15.59765625" bestFit="1" customWidth="1"/>
    <col min="513" max="513" width="18.59765625" bestFit="1" customWidth="1"/>
    <col min="514" max="514" width="12.59765625" bestFit="1" customWidth="1"/>
    <col min="515" max="515" width="27.19921875" bestFit="1" customWidth="1"/>
    <col min="516" max="516" width="30.19921875" bestFit="1" customWidth="1"/>
    <col min="517" max="517" width="16.796875" bestFit="1" customWidth="1"/>
    <col min="518" max="518" width="19.796875" bestFit="1" customWidth="1"/>
    <col min="519" max="519" width="13.19921875" bestFit="1" customWidth="1"/>
    <col min="520" max="520" width="16.19921875" bestFit="1" customWidth="1"/>
    <col min="521" max="521" width="13.69921875" bestFit="1" customWidth="1"/>
    <col min="522" max="522" width="16.69921875" bestFit="1" customWidth="1"/>
    <col min="523" max="523" width="11.09765625" bestFit="1" customWidth="1"/>
    <col min="524" max="524" width="23.296875" bestFit="1" customWidth="1"/>
    <col min="525" max="525" width="26.296875" bestFit="1" customWidth="1"/>
    <col min="526" max="526" width="18.5" bestFit="1" customWidth="1"/>
    <col min="527" max="527" width="21.59765625" bestFit="1" customWidth="1"/>
    <col min="528" max="528" width="12.296875" bestFit="1" customWidth="1"/>
    <col min="529" max="529" width="15.296875" bestFit="1" customWidth="1"/>
    <col min="530" max="530" width="12.69921875" bestFit="1" customWidth="1"/>
    <col min="531" max="531" width="15.69921875" bestFit="1" customWidth="1"/>
    <col min="532" max="532" width="22.09765625" bestFit="1" customWidth="1"/>
    <col min="533" max="533" width="26.3984375" bestFit="1" customWidth="1"/>
    <col min="534" max="534" width="29.5" bestFit="1" customWidth="1"/>
    <col min="535" max="535" width="14.69921875" bestFit="1" customWidth="1"/>
    <col min="536" max="536" width="17.796875" bestFit="1" customWidth="1"/>
    <col min="537" max="537" width="11.796875" bestFit="1" customWidth="1"/>
    <col min="538" max="538" width="14.796875" bestFit="1" customWidth="1"/>
    <col min="539" max="539" width="24.09765625" bestFit="1" customWidth="1"/>
    <col min="540" max="540" width="29.3984375" bestFit="1" customWidth="1"/>
    <col min="541" max="541" width="32.3984375" bestFit="1" customWidth="1"/>
    <col min="542" max="542" width="16.8984375" bestFit="1" customWidth="1"/>
    <col min="543" max="543" width="19.8984375" bestFit="1" customWidth="1"/>
    <col min="544" max="544" width="18.59765625" bestFit="1" customWidth="1"/>
    <col min="545" max="545" width="21.69921875" bestFit="1" customWidth="1"/>
    <col min="546" max="546" width="17.8984375" bestFit="1" customWidth="1"/>
    <col min="547" max="547" width="20.8984375" bestFit="1" customWidth="1"/>
    <col min="548" max="548" width="15.69921875" bestFit="1" customWidth="1"/>
    <col min="549" max="549" width="18.69921875" bestFit="1" customWidth="1"/>
    <col min="550" max="550" width="16.19921875" bestFit="1" customWidth="1"/>
    <col min="551" max="551" width="19.19921875" bestFit="1" customWidth="1"/>
    <col min="552" max="552" width="12.69921875" bestFit="1" customWidth="1"/>
    <col min="553" max="553" width="15.69921875" bestFit="1" customWidth="1"/>
    <col min="554" max="554" width="28.5" bestFit="1" customWidth="1"/>
    <col min="555" max="555" width="31.5" bestFit="1" customWidth="1"/>
    <col min="556" max="556" width="11.796875" bestFit="1" customWidth="1"/>
    <col min="557" max="557" width="13.5" bestFit="1" customWidth="1"/>
    <col min="558" max="558" width="16.5" bestFit="1" customWidth="1"/>
    <col min="559" max="559" width="11" bestFit="1" customWidth="1"/>
    <col min="560" max="560" width="14" bestFit="1" customWidth="1"/>
    <col min="561" max="561" width="25" bestFit="1" customWidth="1"/>
    <col min="562" max="562" width="28" bestFit="1" customWidth="1"/>
    <col min="563" max="563" width="23.69921875" bestFit="1" customWidth="1"/>
    <col min="564" max="564" width="26.69921875" bestFit="1" customWidth="1"/>
    <col min="565" max="565" width="12" bestFit="1" customWidth="1"/>
    <col min="566" max="566" width="15" bestFit="1" customWidth="1"/>
    <col min="567" max="567" width="22.5" bestFit="1" customWidth="1"/>
    <col min="568" max="568" width="25.59765625" bestFit="1" customWidth="1"/>
    <col min="569" max="569" width="15.69921875" bestFit="1" customWidth="1"/>
    <col min="570" max="570" width="18.69921875" bestFit="1" customWidth="1"/>
    <col min="571" max="571" width="25.3984375" bestFit="1" customWidth="1"/>
    <col min="572" max="572" width="28.3984375" bestFit="1" customWidth="1"/>
    <col min="573" max="573" width="11" bestFit="1" customWidth="1"/>
    <col min="574" max="574" width="14" bestFit="1" customWidth="1"/>
    <col min="575" max="575" width="27.19921875" bestFit="1" customWidth="1"/>
    <col min="576" max="576" width="16.3984375" bestFit="1" customWidth="1"/>
    <col min="577" max="577" width="19.3984375" bestFit="1" customWidth="1"/>
    <col min="578" max="578" width="15.59765625" bestFit="1" customWidth="1"/>
    <col min="579" max="579" width="25.09765625" bestFit="1" customWidth="1"/>
    <col min="580" max="580" width="28.09765625" bestFit="1" customWidth="1"/>
    <col min="581" max="581" width="12.19921875" bestFit="1" customWidth="1"/>
    <col min="582" max="582" width="15.19921875" bestFit="1" customWidth="1"/>
    <col min="583" max="583" width="14.19921875" bestFit="1" customWidth="1"/>
    <col min="584" max="584" width="17.296875" bestFit="1" customWidth="1"/>
    <col min="585" max="585" width="26" bestFit="1" customWidth="1"/>
    <col min="586" max="586" width="29" bestFit="1" customWidth="1"/>
    <col min="587" max="587" width="23.8984375" bestFit="1" customWidth="1"/>
    <col min="588" max="588" width="26.8984375" bestFit="1" customWidth="1"/>
    <col min="589" max="589" width="13.796875" bestFit="1" customWidth="1"/>
    <col min="590" max="590" width="16.796875" bestFit="1" customWidth="1"/>
    <col min="591" max="591" width="27.796875" bestFit="1" customWidth="1"/>
    <col min="592" max="592" width="30.796875" bestFit="1" customWidth="1"/>
    <col min="593" max="593" width="23.796875" bestFit="1" customWidth="1"/>
    <col min="594" max="594" width="26.796875" bestFit="1" customWidth="1"/>
    <col min="595" max="595" width="15" bestFit="1" customWidth="1"/>
    <col min="596" max="596" width="18" bestFit="1" customWidth="1"/>
    <col min="597" max="597" width="15.19921875" bestFit="1" customWidth="1"/>
    <col min="598" max="598" width="18.19921875" bestFit="1" customWidth="1"/>
    <col min="599" max="599" width="12.09765625" bestFit="1" customWidth="1"/>
    <col min="600" max="600" width="15.09765625" bestFit="1" customWidth="1"/>
    <col min="601" max="601" width="14" bestFit="1" customWidth="1"/>
    <col min="602" max="602" width="17.09765625" bestFit="1" customWidth="1"/>
    <col min="603" max="603" width="13.5" bestFit="1" customWidth="1"/>
    <col min="604" max="604" width="16.5" bestFit="1" customWidth="1"/>
    <col min="605" max="605" width="17.296875" bestFit="1" customWidth="1"/>
    <col min="606" max="606" width="20.296875" bestFit="1" customWidth="1"/>
    <col min="607" max="607" width="14" bestFit="1" customWidth="1"/>
    <col min="608" max="608" width="17.09765625" bestFit="1" customWidth="1"/>
    <col min="609" max="609" width="13.69921875" bestFit="1" customWidth="1"/>
    <col min="610" max="610" width="16.69921875" bestFit="1" customWidth="1"/>
    <col min="611" max="611" width="18.3984375" bestFit="1" customWidth="1"/>
    <col min="612" max="612" width="21.5" bestFit="1" customWidth="1"/>
    <col min="613" max="613" width="13.59765625" bestFit="1" customWidth="1"/>
    <col min="614" max="614" width="16.59765625" bestFit="1" customWidth="1"/>
    <col min="615" max="615" width="10.69921875" bestFit="1" customWidth="1"/>
    <col min="616" max="616" width="13.69921875" bestFit="1" customWidth="1"/>
    <col min="617" max="617" width="21.5" bestFit="1" customWidth="1"/>
    <col min="618" max="618" width="24.5" bestFit="1" customWidth="1"/>
    <col min="619" max="619" width="26.5" bestFit="1" customWidth="1"/>
    <col min="620" max="620" width="29.59765625" bestFit="1" customWidth="1"/>
    <col min="621" max="621" width="25.8984375" bestFit="1" customWidth="1"/>
    <col min="622" max="622" width="28.8984375" bestFit="1" customWidth="1"/>
    <col min="623" max="623" width="14.5" bestFit="1" customWidth="1"/>
    <col min="624" max="624" width="17.59765625" bestFit="1" customWidth="1"/>
    <col min="625" max="625" width="15.69921875" bestFit="1" customWidth="1"/>
    <col min="626" max="626" width="18.69921875" bestFit="1" customWidth="1"/>
    <col min="627" max="627" width="30.19921875" bestFit="1" customWidth="1"/>
    <col min="628" max="628" width="33.19921875" bestFit="1" customWidth="1"/>
    <col min="629" max="629" width="16.796875" bestFit="1" customWidth="1"/>
    <col min="630" max="630" width="12.796875" bestFit="1" customWidth="1"/>
    <col min="631" max="631" width="12" bestFit="1" customWidth="1"/>
    <col min="632" max="632" width="15" bestFit="1" customWidth="1"/>
    <col min="633" max="633" width="12.296875" bestFit="1" customWidth="1"/>
    <col min="634" max="634" width="15.296875" bestFit="1" customWidth="1"/>
    <col min="635" max="635" width="26.296875" bestFit="1" customWidth="1"/>
    <col min="636" max="636" width="29.3984375" bestFit="1" customWidth="1"/>
    <col min="637" max="637" width="13.59765625" bestFit="1" customWidth="1"/>
    <col min="638" max="638" width="16.59765625" bestFit="1" customWidth="1"/>
    <col min="639" max="639" width="12.3984375" bestFit="1" customWidth="1"/>
    <col min="640" max="640" width="15.3984375" bestFit="1" customWidth="1"/>
    <col min="641" max="641" width="16.796875" bestFit="1" customWidth="1"/>
    <col min="642" max="642" width="19.796875" bestFit="1" customWidth="1"/>
    <col min="643" max="643" width="14.3984375" bestFit="1" customWidth="1"/>
    <col min="644" max="644" width="17.5" bestFit="1" customWidth="1"/>
    <col min="645" max="645" width="15.19921875" bestFit="1" customWidth="1"/>
    <col min="646" max="646" width="18.19921875" bestFit="1" customWidth="1"/>
    <col min="647" max="647" width="26.59765625" bestFit="1" customWidth="1"/>
    <col min="648" max="648" width="29.69921875" bestFit="1" customWidth="1"/>
    <col min="649" max="649" width="12.5" bestFit="1" customWidth="1"/>
    <col min="650" max="650" width="12.69921875" bestFit="1" customWidth="1"/>
    <col min="651" max="651" width="15.69921875" bestFit="1" customWidth="1"/>
    <col min="652" max="652" width="17.796875" bestFit="1" customWidth="1"/>
    <col min="653" max="653" width="14.8984375" bestFit="1" customWidth="1"/>
    <col min="654" max="654" width="17.8984375" bestFit="1" customWidth="1"/>
    <col min="655" max="655" width="28.5" bestFit="1" customWidth="1"/>
    <col min="656" max="656" width="31.5" bestFit="1" customWidth="1"/>
    <col min="657" max="657" width="30.09765625" bestFit="1" customWidth="1"/>
    <col min="658" max="658" width="33.09765625" bestFit="1" customWidth="1"/>
    <col min="659" max="659" width="18.5" bestFit="1" customWidth="1"/>
    <col min="660" max="660" width="21.59765625" bestFit="1" customWidth="1"/>
    <col min="661" max="661" width="22.09765625" bestFit="1" customWidth="1"/>
    <col min="662" max="662" width="25.09765625" bestFit="1" customWidth="1"/>
    <col min="663" max="663" width="25.19921875" bestFit="1" customWidth="1"/>
    <col min="664" max="664" width="28.19921875" bestFit="1" customWidth="1"/>
    <col min="665" max="665" width="15.69921875" bestFit="1" customWidth="1"/>
    <col min="666" max="666" width="18.69921875" bestFit="1" customWidth="1"/>
    <col min="667" max="667" width="14.59765625" bestFit="1" customWidth="1"/>
    <col min="668" max="668" width="17.69921875" bestFit="1" customWidth="1"/>
    <col min="669" max="669" width="21.3984375" bestFit="1" customWidth="1"/>
    <col min="670" max="670" width="24.3984375" bestFit="1" customWidth="1"/>
    <col min="671" max="671" width="24.69921875" bestFit="1" customWidth="1"/>
    <col min="672" max="672" width="27.69921875" bestFit="1" customWidth="1"/>
    <col min="673" max="673" width="25.796875" bestFit="1" customWidth="1"/>
    <col min="674" max="674" width="22" bestFit="1" customWidth="1"/>
    <col min="675" max="675" width="23.19921875" bestFit="1" customWidth="1"/>
    <col min="676" max="676" width="26.19921875" bestFit="1" customWidth="1"/>
    <col min="677" max="677" width="10.3984375" bestFit="1" customWidth="1"/>
    <col min="678" max="678" width="13.3984375" bestFit="1" customWidth="1"/>
    <col min="679" max="679" width="9.19921875" bestFit="1" customWidth="1"/>
    <col min="680" max="680" width="11.19921875" bestFit="1" customWidth="1"/>
    <col min="681" max="681" width="21.8984375" bestFit="1" customWidth="1"/>
    <col min="682" max="682" width="24.8984375" bestFit="1" customWidth="1"/>
    <col min="683" max="683" width="23.296875" bestFit="1" customWidth="1"/>
    <col min="684" max="684" width="26.296875" bestFit="1" customWidth="1"/>
    <col min="685" max="685" width="17.5" bestFit="1" customWidth="1"/>
    <col min="686" max="686" width="20.5" bestFit="1" customWidth="1"/>
    <col min="687" max="687" width="14" bestFit="1" customWidth="1"/>
    <col min="688" max="688" width="11.296875" bestFit="1" customWidth="1"/>
    <col min="689" max="689" width="14.296875" bestFit="1" customWidth="1"/>
    <col min="690" max="690" width="24.19921875" bestFit="1" customWidth="1"/>
    <col min="691" max="691" width="27.19921875" bestFit="1" customWidth="1"/>
    <col min="692" max="692" width="10.796875" bestFit="1" customWidth="1"/>
    <col min="693" max="693" width="13.796875" bestFit="1" customWidth="1"/>
    <col min="694" max="694" width="26.296875" bestFit="1" customWidth="1"/>
    <col min="695" max="695" width="29.3984375" bestFit="1" customWidth="1"/>
    <col min="696" max="696" width="12.59765625" bestFit="1" customWidth="1"/>
    <col min="697" max="697" width="15.59765625" bestFit="1" customWidth="1"/>
    <col min="698" max="698" width="25.59765625" bestFit="1" customWidth="1"/>
    <col min="699" max="699" width="25.69921875" bestFit="1" customWidth="1"/>
    <col min="700" max="700" width="18.3984375" bestFit="1" customWidth="1"/>
    <col min="701" max="701" width="21.5" bestFit="1" customWidth="1"/>
    <col min="702" max="702" width="26.296875" bestFit="1" customWidth="1"/>
    <col min="703" max="703" width="29.3984375" bestFit="1" customWidth="1"/>
    <col min="704" max="704" width="26.69921875" bestFit="1" customWidth="1"/>
    <col min="705" max="705" width="29.796875" bestFit="1" customWidth="1"/>
    <col min="706" max="706" width="12.59765625" bestFit="1" customWidth="1"/>
    <col min="707" max="707" width="15.59765625" bestFit="1" customWidth="1"/>
    <col min="708" max="708" width="26.19921875" bestFit="1" customWidth="1"/>
    <col min="709" max="709" width="29.19921875" bestFit="1" customWidth="1"/>
    <col min="710" max="711" width="16.8984375" bestFit="1" customWidth="1"/>
    <col min="712" max="712" width="19.8984375" bestFit="1" customWidth="1"/>
    <col min="713" max="713" width="24.19921875" bestFit="1" customWidth="1"/>
    <col min="714" max="714" width="18.09765625" bestFit="1" customWidth="1"/>
    <col min="715" max="715" width="21.19921875" bestFit="1" customWidth="1"/>
    <col min="716" max="716" width="16.296875" bestFit="1" customWidth="1"/>
    <col min="717" max="717" width="19.296875" bestFit="1" customWidth="1"/>
    <col min="718" max="718" width="29" bestFit="1" customWidth="1"/>
    <col min="719" max="719" width="32" bestFit="1" customWidth="1"/>
    <col min="720" max="720" width="9.59765625" bestFit="1" customWidth="1"/>
    <col min="721" max="721" width="12.5" bestFit="1" customWidth="1"/>
    <col min="722" max="722" width="14" bestFit="1" customWidth="1"/>
    <col min="723" max="723" width="17.09765625" bestFit="1" customWidth="1"/>
    <col min="724" max="724" width="11.8984375" bestFit="1" customWidth="1"/>
    <col min="725" max="725" width="14.8984375" bestFit="1" customWidth="1"/>
    <col min="726" max="726" width="29.5" bestFit="1" customWidth="1"/>
    <col min="727" max="727" width="32.5" bestFit="1" customWidth="1"/>
    <col min="728" max="728" width="24" bestFit="1" customWidth="1"/>
    <col min="729" max="729" width="12.796875" bestFit="1" customWidth="1"/>
    <col min="730" max="730" width="15.796875" bestFit="1" customWidth="1"/>
    <col min="731" max="731" width="10.19921875" bestFit="1" customWidth="1"/>
    <col min="732" max="732" width="13.19921875" bestFit="1" customWidth="1"/>
    <col min="733" max="733" width="22.69921875" bestFit="1" customWidth="1"/>
    <col min="734" max="734" width="25.796875" bestFit="1" customWidth="1"/>
    <col min="735" max="735" width="14.19921875" bestFit="1" customWidth="1"/>
    <col min="736" max="736" width="17.296875" bestFit="1" customWidth="1"/>
    <col min="737" max="737" width="24.8984375" bestFit="1" customWidth="1"/>
    <col min="738" max="738" width="27.8984375" bestFit="1" customWidth="1"/>
    <col min="739" max="739" width="12.19921875" bestFit="1" customWidth="1"/>
    <col min="740" max="740" width="15.19921875" bestFit="1" customWidth="1"/>
    <col min="741" max="741" width="12.5" bestFit="1" customWidth="1"/>
    <col min="742" max="742" width="15.5" bestFit="1" customWidth="1"/>
    <col min="743" max="743" width="12.796875" bestFit="1" customWidth="1"/>
    <col min="744" max="744" width="15.796875" bestFit="1" customWidth="1"/>
    <col min="745" max="745" width="25.296875" bestFit="1" customWidth="1"/>
    <col min="746" max="746" width="28.296875" bestFit="1" customWidth="1"/>
    <col min="747" max="747" width="15.5" bestFit="1" customWidth="1"/>
    <col min="748" max="748" width="18.5" bestFit="1" customWidth="1"/>
    <col min="749" max="749" width="14.5" bestFit="1" customWidth="1"/>
    <col min="750" max="750" width="17.59765625" bestFit="1" customWidth="1"/>
    <col min="751" max="751" width="15.59765625" bestFit="1" customWidth="1"/>
    <col min="752" max="752" width="18.59765625" bestFit="1" customWidth="1"/>
    <col min="753" max="753" width="11.69921875" bestFit="1" customWidth="1"/>
    <col min="754" max="754" width="14.69921875" bestFit="1" customWidth="1"/>
    <col min="755" max="755" width="14.59765625" bestFit="1" customWidth="1"/>
    <col min="756" max="756" width="17.69921875" bestFit="1" customWidth="1"/>
    <col min="757" max="757" width="14.69921875" bestFit="1" customWidth="1"/>
    <col min="758" max="758" width="17.796875" bestFit="1" customWidth="1"/>
    <col min="759" max="759" width="11.09765625" bestFit="1" customWidth="1"/>
    <col min="760" max="760" width="15.69921875" bestFit="1" customWidth="1"/>
    <col min="761" max="761" width="12.69921875" bestFit="1" customWidth="1"/>
    <col min="762" max="762" width="15.69921875" bestFit="1" customWidth="1"/>
    <col min="763" max="763" width="13" bestFit="1" customWidth="1"/>
    <col min="764" max="764" width="16" bestFit="1" customWidth="1"/>
    <col min="765" max="765" width="30.3984375" bestFit="1" customWidth="1"/>
    <col min="766" max="766" width="33.5" bestFit="1" customWidth="1"/>
    <col min="767" max="767" width="29.5" bestFit="1" customWidth="1"/>
    <col min="768" max="768" width="32.5" bestFit="1" customWidth="1"/>
    <col min="769" max="769" width="26.8984375" bestFit="1" customWidth="1"/>
    <col min="770" max="770" width="30" bestFit="1" customWidth="1"/>
    <col min="771" max="771" width="31.296875" bestFit="1" customWidth="1"/>
    <col min="772" max="772" width="34.296875" bestFit="1" customWidth="1"/>
    <col min="773" max="773" width="26.5" bestFit="1" customWidth="1"/>
    <col min="774" max="774" width="29.59765625" bestFit="1" customWidth="1"/>
    <col min="775" max="775" width="18.69921875" bestFit="1" customWidth="1"/>
    <col min="776" max="776" width="21.796875" bestFit="1" customWidth="1"/>
    <col min="777" max="777" width="15.59765625" bestFit="1" customWidth="1"/>
    <col min="778" max="778" width="18.59765625" bestFit="1" customWidth="1"/>
    <col min="779" max="779" width="13.19921875" bestFit="1" customWidth="1"/>
    <col min="780" max="780" width="16.19921875" bestFit="1" customWidth="1"/>
    <col min="781" max="781" width="17.296875" bestFit="1" customWidth="1"/>
    <col min="782" max="782" width="20.296875" bestFit="1" customWidth="1"/>
    <col min="783" max="783" width="14.296875" bestFit="1" customWidth="1"/>
    <col min="784" max="784" width="14.8984375" bestFit="1" customWidth="1"/>
    <col min="785" max="785" width="17.8984375" bestFit="1" customWidth="1"/>
    <col min="786" max="786" width="11" bestFit="1" customWidth="1"/>
    <col min="787" max="787" width="14" bestFit="1" customWidth="1"/>
    <col min="788" max="788" width="22.3984375" bestFit="1" customWidth="1"/>
    <col min="789" max="789" width="25.5" bestFit="1" customWidth="1"/>
    <col min="790" max="790" width="27.69921875" bestFit="1" customWidth="1"/>
    <col min="791" max="791" width="30.69921875" bestFit="1" customWidth="1"/>
    <col min="792" max="792" width="23.796875" bestFit="1" customWidth="1"/>
    <col min="793" max="793" width="24.5" bestFit="1" customWidth="1"/>
    <col min="794" max="794" width="27.5" bestFit="1" customWidth="1"/>
    <col min="795" max="795" width="15.796875" bestFit="1" customWidth="1"/>
    <col min="796" max="796" width="18.796875" bestFit="1" customWidth="1"/>
    <col min="797" max="797" width="13.796875" bestFit="1" customWidth="1"/>
    <col min="798" max="798" width="13.3984375" bestFit="1" customWidth="1"/>
    <col min="799" max="799" width="16.3984375" bestFit="1" customWidth="1"/>
    <col min="800" max="800" width="13.3984375" bestFit="1" customWidth="1"/>
    <col min="801" max="801" width="16.3984375" bestFit="1" customWidth="1"/>
    <col min="802" max="802" width="12.19921875" bestFit="1" customWidth="1"/>
    <col min="803" max="803" width="14.59765625" bestFit="1" customWidth="1"/>
    <col min="804" max="804" width="17.69921875" bestFit="1" customWidth="1"/>
    <col min="805" max="805" width="25.5" bestFit="1" customWidth="1"/>
    <col min="806" max="806" width="28.5" bestFit="1" customWidth="1"/>
    <col min="807" max="807" width="14.69921875" bestFit="1" customWidth="1"/>
    <col min="808" max="808" width="15" bestFit="1" customWidth="1"/>
    <col min="809" max="809" width="18" bestFit="1" customWidth="1"/>
    <col min="810" max="810" width="14.09765625" bestFit="1" customWidth="1"/>
    <col min="811" max="811" width="17.19921875" bestFit="1" customWidth="1"/>
    <col min="812" max="812" width="11.796875" bestFit="1" customWidth="1"/>
    <col min="813" max="813" width="14.796875" bestFit="1" customWidth="1"/>
    <col min="814" max="814" width="10.796875" bestFit="1" customWidth="1"/>
    <col min="815" max="815" width="13.796875" bestFit="1" customWidth="1"/>
    <col min="816" max="816" width="22.3984375" bestFit="1" customWidth="1"/>
    <col min="817" max="817" width="25.5" bestFit="1" customWidth="1"/>
    <col min="818" max="818" width="24.09765625" bestFit="1" customWidth="1"/>
    <col min="819" max="819" width="26.59765625" bestFit="1" customWidth="1"/>
    <col min="820" max="820" width="29.69921875" bestFit="1" customWidth="1"/>
    <col min="821" max="821" width="10.296875" bestFit="1" customWidth="1"/>
    <col min="822" max="822" width="13.296875" bestFit="1" customWidth="1"/>
    <col min="823" max="823" width="12.296875" bestFit="1" customWidth="1"/>
    <col min="824" max="824" width="15.296875" bestFit="1" customWidth="1"/>
    <col min="825" max="825" width="15.69921875" bestFit="1" customWidth="1"/>
    <col min="826" max="826" width="18.69921875" bestFit="1" customWidth="1"/>
    <col min="827" max="827" width="9.09765625" bestFit="1" customWidth="1"/>
    <col min="828" max="828" width="12" bestFit="1" customWidth="1"/>
    <col min="829" max="829" width="10" bestFit="1" customWidth="1"/>
    <col min="830" max="830" width="13" bestFit="1" customWidth="1"/>
    <col min="831" max="831" width="9.296875" bestFit="1" customWidth="1"/>
    <col min="832" max="832" width="12.19921875" bestFit="1" customWidth="1"/>
    <col min="833" max="833" width="9.59765625" bestFit="1" customWidth="1"/>
    <col min="834" max="834" width="12.5" bestFit="1" customWidth="1"/>
    <col min="835" max="835" width="9.5" bestFit="1" customWidth="1"/>
    <col min="836" max="836" width="12.3984375" bestFit="1" customWidth="1"/>
    <col min="837" max="837" width="12.5" bestFit="1" customWidth="1"/>
    <col min="838" max="838" width="15.5" bestFit="1" customWidth="1"/>
    <col min="839" max="839" width="13.296875" bestFit="1" customWidth="1"/>
    <col min="840" max="840" width="25.19921875" bestFit="1" customWidth="1"/>
    <col min="841" max="841" width="28.19921875" bestFit="1" customWidth="1"/>
    <col min="842" max="842" width="13.3984375" bestFit="1" customWidth="1"/>
    <col min="843" max="843" width="16.3984375" bestFit="1" customWidth="1"/>
    <col min="844" max="844" width="14.69921875" bestFit="1" customWidth="1"/>
    <col min="845" max="845" width="17.796875" bestFit="1" customWidth="1"/>
    <col min="846" max="846" width="10.19921875" bestFit="1" customWidth="1"/>
    <col min="847" max="847" width="13.19921875" bestFit="1" customWidth="1"/>
    <col min="848" max="848" width="14.5" bestFit="1" customWidth="1"/>
    <col min="849" max="849" width="17.59765625" bestFit="1" customWidth="1"/>
    <col min="850" max="850" width="14.59765625" bestFit="1" customWidth="1"/>
    <col min="851" max="851" width="17.69921875" bestFit="1" customWidth="1"/>
    <col min="852" max="852" width="14.19921875" bestFit="1" customWidth="1"/>
    <col min="853" max="853" width="17.296875" bestFit="1" customWidth="1"/>
    <col min="854" max="854" width="11.296875" bestFit="1" customWidth="1"/>
    <col min="855" max="855" width="14.296875" bestFit="1" customWidth="1"/>
    <col min="856" max="856" width="24.296875" bestFit="1" customWidth="1"/>
    <col min="857" max="857" width="27.296875" bestFit="1" customWidth="1"/>
    <col min="858" max="858" width="12.8984375" bestFit="1" customWidth="1"/>
    <col min="859" max="859" width="15.8984375" bestFit="1" customWidth="1"/>
    <col min="860" max="860" width="14.09765625" bestFit="1" customWidth="1"/>
    <col min="861" max="861" width="17.19921875" bestFit="1" customWidth="1"/>
    <col min="862" max="862" width="13.09765625" bestFit="1" customWidth="1"/>
    <col min="863" max="863" width="16.09765625" bestFit="1" customWidth="1"/>
    <col min="864" max="864" width="16.59765625" bestFit="1" customWidth="1"/>
    <col min="865" max="865" width="17.296875" bestFit="1" customWidth="1"/>
    <col min="866" max="866" width="20.296875" bestFit="1" customWidth="1"/>
    <col min="867" max="867" width="20.59765625" bestFit="1" customWidth="1"/>
    <col min="868" max="868" width="23.59765625" bestFit="1" customWidth="1"/>
    <col min="869" max="869" width="20.5" bestFit="1" customWidth="1"/>
    <col min="870" max="870" width="23.5" bestFit="1" customWidth="1"/>
    <col min="871" max="871" width="15.59765625" bestFit="1" customWidth="1"/>
    <col min="872" max="872" width="13.69921875" bestFit="1" customWidth="1"/>
    <col min="873" max="873" width="16.69921875" bestFit="1" customWidth="1"/>
    <col min="874" max="874" width="8.796875" bestFit="1" customWidth="1"/>
    <col min="875" max="875" width="11.69921875" bestFit="1" customWidth="1"/>
    <col min="876" max="876" width="9.19921875" bestFit="1" customWidth="1"/>
    <col min="877" max="877" width="12" bestFit="1" customWidth="1"/>
    <col min="878" max="878" width="20.09765625" bestFit="1" customWidth="1"/>
    <col min="879" max="879" width="23.09765625" bestFit="1" customWidth="1"/>
    <col min="880" max="880" width="23.5" bestFit="1" customWidth="1"/>
    <col min="881" max="881" width="26.5" bestFit="1" customWidth="1"/>
    <col min="882" max="882" width="10.59765625" bestFit="1" customWidth="1"/>
    <col min="883" max="883" width="13.59765625" bestFit="1" customWidth="1"/>
    <col min="884" max="884" width="16.69921875" bestFit="1" customWidth="1"/>
    <col min="885" max="885" width="19.69921875" bestFit="1" customWidth="1"/>
    <col min="886" max="886" width="14" bestFit="1" customWidth="1"/>
    <col min="887" max="887" width="17.09765625" bestFit="1" customWidth="1"/>
    <col min="888" max="888" width="28.5" bestFit="1" customWidth="1"/>
    <col min="889" max="889" width="31.5" bestFit="1" customWidth="1"/>
    <col min="890" max="890" width="15.59765625" bestFit="1" customWidth="1"/>
    <col min="891" max="891" width="18.59765625" bestFit="1" customWidth="1"/>
    <col min="892" max="892" width="23.09765625" bestFit="1" customWidth="1"/>
    <col min="893" max="893" width="26.09765625" bestFit="1" customWidth="1"/>
    <col min="894" max="894" width="15.796875" bestFit="1" customWidth="1"/>
    <col min="895" max="895" width="18.796875" bestFit="1" customWidth="1"/>
    <col min="896" max="896" width="10.09765625" bestFit="1" customWidth="1"/>
    <col min="897" max="897" width="13.09765625" bestFit="1" customWidth="1"/>
    <col min="898" max="898" width="12.8984375" bestFit="1" customWidth="1"/>
    <col min="899" max="899" width="24.5" bestFit="1" customWidth="1"/>
    <col min="900" max="900" width="13.19921875" bestFit="1" customWidth="1"/>
    <col min="901" max="901" width="15.5" bestFit="1" customWidth="1"/>
    <col min="902" max="902" width="25.5" bestFit="1" customWidth="1"/>
    <col min="903" max="903" width="13.3984375" bestFit="1" customWidth="1"/>
    <col min="904" max="904" width="16.3984375" bestFit="1" customWidth="1"/>
    <col min="905" max="905" width="15.796875" bestFit="1" customWidth="1"/>
    <col min="906" max="906" width="18.796875" bestFit="1" customWidth="1"/>
    <col min="907" max="907" width="10.5" bestFit="1" customWidth="1"/>
    <col min="908" max="908" width="13.5" bestFit="1" customWidth="1"/>
    <col min="909" max="909" width="25.796875" bestFit="1" customWidth="1"/>
    <col min="910" max="910" width="28.796875" bestFit="1" customWidth="1"/>
    <col min="911" max="911" width="23.796875" bestFit="1" customWidth="1"/>
    <col min="912" max="912" width="26.796875" bestFit="1" customWidth="1"/>
    <col min="913" max="913" width="11.796875" bestFit="1" customWidth="1"/>
    <col min="914" max="914" width="14.796875" bestFit="1" customWidth="1"/>
    <col min="915" max="915" width="14.59765625" bestFit="1" customWidth="1"/>
    <col min="916" max="916" width="17.69921875" bestFit="1" customWidth="1"/>
    <col min="917" max="917" width="24.3984375" bestFit="1" customWidth="1"/>
    <col min="918" max="918" width="27.3984375" bestFit="1" customWidth="1"/>
    <col min="919" max="919" width="21.796875" bestFit="1" customWidth="1"/>
    <col min="920" max="920" width="24.796875" bestFit="1" customWidth="1"/>
    <col min="921" max="922" width="14.09765625" bestFit="1" customWidth="1"/>
    <col min="923" max="923" width="17.19921875" bestFit="1" customWidth="1"/>
    <col min="924" max="924" width="23.296875" bestFit="1" customWidth="1"/>
    <col min="925" max="925" width="26.296875" bestFit="1" customWidth="1"/>
    <col min="926" max="926" width="12.59765625" bestFit="1" customWidth="1"/>
    <col min="927" max="927" width="15.59765625" bestFit="1" customWidth="1"/>
    <col min="928" max="928" width="12" bestFit="1" customWidth="1"/>
    <col min="929" max="929" width="10.59765625" bestFit="1" customWidth="1"/>
    <col min="930" max="930" width="13.59765625" bestFit="1" customWidth="1"/>
    <col min="931" max="931" width="10.3984375" bestFit="1" customWidth="1"/>
    <col min="932" max="932" width="13.3984375" bestFit="1" customWidth="1"/>
    <col min="933" max="933" width="10.69921875" bestFit="1" customWidth="1"/>
    <col min="934" max="934" width="13.69921875" bestFit="1" customWidth="1"/>
    <col min="935" max="935" width="11.5" bestFit="1" customWidth="1"/>
    <col min="936" max="936" width="10.3984375" bestFit="1" customWidth="1"/>
    <col min="937" max="937" width="13.3984375" bestFit="1" customWidth="1"/>
    <col min="938" max="938" width="26.3984375" bestFit="1" customWidth="1"/>
    <col min="939" max="939" width="29.5" bestFit="1" customWidth="1"/>
    <col min="940" max="940" width="20.796875" bestFit="1" customWidth="1"/>
    <col min="941" max="941" width="23.796875" bestFit="1" customWidth="1"/>
    <col min="942" max="942" width="20.8984375" bestFit="1" customWidth="1"/>
    <col min="943" max="943" width="23.8984375" bestFit="1" customWidth="1"/>
    <col min="944" max="944" width="18.69921875" bestFit="1" customWidth="1"/>
    <col min="945" max="945" width="21.796875" bestFit="1" customWidth="1"/>
    <col min="946" max="946" width="11.09765625" bestFit="1" customWidth="1"/>
    <col min="947" max="947" width="14.09765625" bestFit="1" customWidth="1"/>
    <col min="948" max="948" width="14.296875" bestFit="1" customWidth="1"/>
    <col min="949" max="949" width="13" bestFit="1" customWidth="1"/>
    <col min="950" max="950" width="16" bestFit="1" customWidth="1"/>
    <col min="951" max="951" width="16.19921875" bestFit="1" customWidth="1"/>
    <col min="952" max="952" width="26.09765625" bestFit="1" customWidth="1"/>
    <col min="953" max="953" width="29.09765625" bestFit="1" customWidth="1"/>
    <col min="954" max="954" width="22.296875" bestFit="1" customWidth="1"/>
    <col min="955" max="955" width="25.3984375" bestFit="1" customWidth="1"/>
    <col min="956" max="956" width="25.59765625" bestFit="1" customWidth="1"/>
    <col min="957" max="957" width="28.59765625" bestFit="1" customWidth="1"/>
    <col min="958" max="958" width="24.69921875" bestFit="1" customWidth="1"/>
    <col min="959" max="959" width="27.69921875" bestFit="1" customWidth="1"/>
    <col min="960" max="960" width="23.5" bestFit="1" customWidth="1"/>
    <col min="961" max="961" width="26.5" bestFit="1" customWidth="1"/>
    <col min="962" max="962" width="24.59765625" bestFit="1" customWidth="1"/>
    <col min="963" max="963" width="27.59765625" bestFit="1" customWidth="1"/>
    <col min="964" max="964" width="13.19921875" bestFit="1" customWidth="1"/>
    <col min="965" max="965" width="16.19921875" bestFit="1" customWidth="1"/>
    <col min="966" max="966" width="13.5" bestFit="1" customWidth="1"/>
    <col min="967" max="967" width="16.5" bestFit="1" customWidth="1"/>
    <col min="968" max="968" width="13.3984375" bestFit="1" customWidth="1"/>
    <col min="969" max="969" width="16.3984375" bestFit="1" customWidth="1"/>
    <col min="970" max="970" width="13.796875" bestFit="1" customWidth="1"/>
    <col min="971" max="971" width="16.796875" bestFit="1" customWidth="1"/>
    <col min="972" max="972" width="25.796875" bestFit="1" customWidth="1"/>
    <col min="973" max="973" width="27.3984375" bestFit="1" customWidth="1"/>
    <col min="974" max="974" width="30.3984375" bestFit="1" customWidth="1"/>
    <col min="975" max="975" width="18" bestFit="1" customWidth="1"/>
    <col min="976" max="976" width="21" bestFit="1" customWidth="1"/>
    <col min="977" max="977" width="16.296875" bestFit="1" customWidth="1"/>
    <col min="978" max="978" width="14.19921875" bestFit="1" customWidth="1"/>
    <col min="979" max="979" width="17.296875" bestFit="1" customWidth="1"/>
    <col min="980" max="980" width="16.5" bestFit="1" customWidth="1"/>
    <col min="981" max="981" width="19.5" bestFit="1" customWidth="1"/>
    <col min="982" max="982" width="21.3984375" bestFit="1" customWidth="1"/>
    <col min="983" max="983" width="24.3984375" bestFit="1" customWidth="1"/>
    <col min="984" max="984" width="15.796875" bestFit="1" customWidth="1"/>
    <col min="985" max="985" width="18.796875" bestFit="1" customWidth="1"/>
    <col min="986" max="986" width="13.8984375" bestFit="1" customWidth="1"/>
    <col min="987" max="987" width="23.69921875" bestFit="1" customWidth="1"/>
    <col min="988" max="988" width="26.69921875" bestFit="1" customWidth="1"/>
    <col min="989" max="989" width="17.59765625" bestFit="1" customWidth="1"/>
    <col min="990" max="990" width="20.59765625" bestFit="1" customWidth="1"/>
    <col min="991" max="991" width="14.5" bestFit="1" customWidth="1"/>
    <col min="992" max="992" width="17.19921875" bestFit="1" customWidth="1"/>
    <col min="993" max="993" width="20.19921875" bestFit="1" customWidth="1"/>
    <col min="994" max="994" width="10.3984375" bestFit="1" customWidth="1"/>
    <col min="995" max="995" width="13.3984375" bestFit="1" customWidth="1"/>
    <col min="996" max="996" width="13.19921875" bestFit="1" customWidth="1"/>
    <col min="997" max="997" width="16.19921875" bestFit="1" customWidth="1"/>
    <col min="998" max="998" width="11.69921875" bestFit="1" customWidth="1"/>
    <col min="999" max="999" width="14.69921875" bestFit="1" customWidth="1"/>
    <col min="1000" max="1000" width="12.3984375" bestFit="1" customWidth="1"/>
    <col min="1001" max="1001" width="15.3984375" bestFit="1" customWidth="1"/>
    <col min="1002" max="1002" width="12.59765625" bestFit="1" customWidth="1"/>
    <col min="1003" max="1003" width="15.59765625" bestFit="1" customWidth="1"/>
    <col min="1004" max="1004" width="11.19921875" bestFit="1" customWidth="1"/>
    <col min="1005" max="1005" width="14.19921875" bestFit="1" customWidth="1"/>
    <col min="1006" max="1006" width="28.19921875" bestFit="1" customWidth="1"/>
    <col min="1007" max="1007" width="14" bestFit="1" customWidth="1"/>
    <col min="1008" max="1008" width="11.69921875" bestFit="1" customWidth="1"/>
    <col min="1009" max="1009" width="14.69921875" bestFit="1" customWidth="1"/>
    <col min="1010" max="1010" width="18.59765625" bestFit="1" customWidth="1"/>
    <col min="1011" max="1011" width="21.69921875" bestFit="1" customWidth="1"/>
    <col min="1012" max="1012" width="16.3984375" bestFit="1" customWidth="1"/>
    <col min="1013" max="1013" width="19.3984375" bestFit="1" customWidth="1"/>
    <col min="1014" max="1014" width="25.8984375" bestFit="1" customWidth="1"/>
    <col min="1015" max="1015" width="28.8984375" bestFit="1" customWidth="1"/>
    <col min="1016" max="1016" width="16.796875" bestFit="1" customWidth="1"/>
    <col min="1017" max="1017" width="19.796875" bestFit="1" customWidth="1"/>
    <col min="1018" max="1018" width="29.5" bestFit="1" customWidth="1"/>
    <col min="1019" max="1019" width="32.5" bestFit="1" customWidth="1"/>
    <col min="1020" max="1020" width="12.796875" bestFit="1" customWidth="1"/>
    <col min="1021" max="1021" width="21.296875" bestFit="1" customWidth="1"/>
    <col min="1022" max="1022" width="24.296875" bestFit="1" customWidth="1"/>
    <col min="1023" max="1023" width="13.5" bestFit="1" customWidth="1"/>
    <col min="1024" max="1024" width="29.5" bestFit="1" customWidth="1"/>
    <col min="1025" max="1025" width="32.5" bestFit="1" customWidth="1"/>
    <col min="1026" max="1026" width="15.5" bestFit="1" customWidth="1"/>
    <col min="1027" max="1027" width="18.5" bestFit="1" customWidth="1"/>
    <col min="1028" max="1028" width="10.796875" bestFit="1" customWidth="1"/>
    <col min="1029" max="1029" width="13.796875" bestFit="1" customWidth="1"/>
    <col min="1030" max="1030" width="23.8984375" bestFit="1" customWidth="1"/>
    <col min="1031" max="1031" width="26.8984375" bestFit="1" customWidth="1"/>
    <col min="1032" max="1032" width="15.796875" bestFit="1" customWidth="1"/>
    <col min="1033" max="1033" width="18.796875" bestFit="1" customWidth="1"/>
    <col min="1034" max="1035" width="12.59765625" bestFit="1" customWidth="1"/>
    <col min="1036" max="1036" width="15.59765625" bestFit="1" customWidth="1"/>
    <col min="1037" max="1037" width="13.09765625" bestFit="1" customWidth="1"/>
    <col min="1038" max="1038" width="16.09765625" bestFit="1" customWidth="1"/>
    <col min="1039" max="1039" width="12.59765625" bestFit="1" customWidth="1"/>
    <col min="1040" max="1040" width="15.59765625" bestFit="1" customWidth="1"/>
    <col min="1041" max="1041" width="22.3984375" bestFit="1" customWidth="1"/>
    <col min="1042" max="1042" width="25.5" bestFit="1" customWidth="1"/>
    <col min="1043" max="1043" width="10.5" bestFit="1" customWidth="1"/>
    <col min="1044" max="1044" width="13.5" bestFit="1" customWidth="1"/>
    <col min="1045" max="1045" width="23.09765625" bestFit="1" customWidth="1"/>
    <col min="1046" max="1046" width="26.09765625" bestFit="1" customWidth="1"/>
    <col min="1047" max="1047" width="25.59765625" bestFit="1" customWidth="1"/>
    <col min="1048" max="1048" width="28.59765625" bestFit="1" customWidth="1"/>
    <col min="1049" max="1049" width="29" bestFit="1" customWidth="1"/>
    <col min="1050" max="1050" width="32" bestFit="1" customWidth="1"/>
    <col min="1051" max="1051" width="17.796875" bestFit="1" customWidth="1"/>
    <col min="1052" max="1052" width="20.796875" bestFit="1" customWidth="1"/>
    <col min="1053" max="1053" width="13" bestFit="1" customWidth="1"/>
    <col min="1054" max="1054" width="31.3984375" bestFit="1" customWidth="1"/>
    <col min="1055" max="1055" width="34.3984375" bestFit="1" customWidth="1"/>
    <col min="1056" max="1056" width="19.796875" bestFit="1" customWidth="1"/>
    <col min="1057" max="1057" width="22.796875" bestFit="1" customWidth="1"/>
    <col min="1058" max="1058" width="14.19921875" bestFit="1" customWidth="1"/>
    <col min="1059" max="1059" width="17.296875" bestFit="1" customWidth="1"/>
    <col min="1060" max="1060" width="23.8984375" bestFit="1" customWidth="1"/>
    <col min="1061" max="1061" width="26.8984375" bestFit="1" customWidth="1"/>
    <col min="1062" max="1062" width="26.5" bestFit="1" customWidth="1"/>
    <col min="1063" max="1063" width="29.59765625" bestFit="1" customWidth="1"/>
    <col min="1064" max="1064" width="23.5" bestFit="1" customWidth="1"/>
    <col min="1065" max="1065" width="14.19921875" bestFit="1" customWidth="1"/>
    <col min="1066" max="1066" width="17.296875" bestFit="1" customWidth="1"/>
    <col min="1067" max="1067" width="15.5" bestFit="1" customWidth="1"/>
    <col min="1068" max="1068" width="18.5" bestFit="1" customWidth="1"/>
    <col min="1069" max="1069" width="18.09765625" bestFit="1" customWidth="1"/>
    <col min="1070" max="1070" width="21.19921875" bestFit="1" customWidth="1"/>
    <col min="1071" max="1071" width="16.59765625" bestFit="1" customWidth="1"/>
    <col min="1072" max="1072" width="19.59765625" bestFit="1" customWidth="1"/>
    <col min="1073" max="1073" width="12.59765625" bestFit="1" customWidth="1"/>
    <col min="1074" max="1074" width="15.59765625" bestFit="1" customWidth="1"/>
    <col min="1075" max="1075" width="15.796875" bestFit="1" customWidth="1"/>
    <col min="1076" max="1076" width="18.796875" bestFit="1" customWidth="1"/>
    <col min="1077" max="1077" width="16.19921875" bestFit="1" customWidth="1"/>
    <col min="1078" max="1078" width="19.19921875" bestFit="1" customWidth="1"/>
    <col min="1079" max="1079" width="17.5" bestFit="1" customWidth="1"/>
    <col min="1080" max="1080" width="20.5" bestFit="1" customWidth="1"/>
    <col min="1081" max="1081" width="16.296875" bestFit="1" customWidth="1"/>
    <col min="1082" max="1082" width="14.09765625" bestFit="1" customWidth="1"/>
    <col min="1083" max="1083" width="17.19921875" bestFit="1" customWidth="1"/>
    <col min="1084" max="1084" width="20.5" bestFit="1" customWidth="1"/>
    <col min="1085" max="1085" width="12.5" bestFit="1" customWidth="1"/>
    <col min="1086" max="1086" width="15.5" bestFit="1" customWidth="1"/>
    <col min="1087" max="1087" width="26.09765625" bestFit="1" customWidth="1"/>
    <col min="1088" max="1088" width="29.09765625" bestFit="1" customWidth="1"/>
    <col min="1089" max="1089" width="13.09765625" bestFit="1" customWidth="1"/>
    <col min="1090" max="1090" width="16.09765625" bestFit="1" customWidth="1"/>
    <col min="1091" max="1091" width="15.296875" bestFit="1" customWidth="1"/>
    <col min="1092" max="1092" width="18.296875" bestFit="1" customWidth="1"/>
    <col min="1093" max="1093" width="25.59765625" bestFit="1" customWidth="1"/>
    <col min="1094" max="1094" width="28.59765625" bestFit="1" customWidth="1"/>
    <col min="1095" max="1095" width="14.69921875" bestFit="1" customWidth="1"/>
    <col min="1096" max="1096" width="17.796875" bestFit="1" customWidth="1"/>
    <col min="1097" max="1097" width="13.59765625" bestFit="1" customWidth="1"/>
    <col min="1098" max="1098" width="16.59765625" bestFit="1" customWidth="1"/>
    <col min="1099" max="1099" width="16.796875" bestFit="1" customWidth="1"/>
    <col min="1100" max="1100" width="22.59765625" bestFit="1" customWidth="1"/>
    <col min="1101" max="1101" width="25.69921875" bestFit="1" customWidth="1"/>
    <col min="1102" max="1102" width="18.09765625" bestFit="1" customWidth="1"/>
    <col min="1103" max="1103" width="21.19921875" bestFit="1" customWidth="1"/>
    <col min="1104" max="1104" width="12.59765625" bestFit="1" customWidth="1"/>
    <col min="1105" max="1105" width="12.8984375" bestFit="1" customWidth="1"/>
    <col min="1106" max="1106" width="15.8984375" bestFit="1" customWidth="1"/>
    <col min="1107" max="1107" width="15.3984375" bestFit="1" customWidth="1"/>
    <col min="1108" max="1108" width="18.3984375" bestFit="1" customWidth="1"/>
    <col min="1109" max="1109" width="12.8984375" bestFit="1" customWidth="1"/>
    <col min="1110" max="1110" width="15.8984375" bestFit="1" customWidth="1"/>
    <col min="1111" max="1111" width="12" bestFit="1" customWidth="1"/>
    <col min="1112" max="1112" width="11.09765625" bestFit="1" customWidth="1"/>
    <col min="1113" max="1113" width="14.09765625" bestFit="1" customWidth="1"/>
    <col min="1114" max="1114" width="17.69921875" bestFit="1" customWidth="1"/>
    <col min="1115" max="1115" width="20.69921875" bestFit="1" customWidth="1"/>
    <col min="1116" max="1116" width="25.59765625" bestFit="1" customWidth="1"/>
    <col min="1117" max="1117" width="28.59765625" bestFit="1" customWidth="1"/>
    <col min="1118" max="1118" width="14.8984375" bestFit="1" customWidth="1"/>
    <col min="1119" max="1119" width="17.8984375" bestFit="1" customWidth="1"/>
    <col min="1120" max="1120" width="17.296875" bestFit="1" customWidth="1"/>
    <col min="1121" max="1121" width="20.296875" bestFit="1" customWidth="1"/>
    <col min="1122" max="1122" width="12" bestFit="1" customWidth="1"/>
    <col min="1123" max="1123" width="15" bestFit="1" customWidth="1"/>
    <col min="1124" max="1124" width="12" bestFit="1" customWidth="1"/>
    <col min="1125" max="1125" width="15" bestFit="1" customWidth="1"/>
    <col min="1126" max="1126" width="10.59765625" bestFit="1" customWidth="1"/>
    <col min="1127" max="1127" width="13.59765625" bestFit="1" customWidth="1"/>
    <col min="1128" max="1128" width="13.3984375" bestFit="1" customWidth="1"/>
    <col min="1129" max="1129" width="16.3984375" bestFit="1" customWidth="1"/>
    <col min="1130" max="1130" width="24.796875" bestFit="1" customWidth="1"/>
    <col min="1131" max="1131" width="27.796875" bestFit="1" customWidth="1"/>
    <col min="1132" max="1132" width="11" bestFit="1" customWidth="1"/>
    <col min="1133" max="1133" width="12.296875" bestFit="1" customWidth="1"/>
    <col min="1134" max="1134" width="15.8984375" bestFit="1" customWidth="1"/>
    <col min="1135" max="1135" width="9.19921875" bestFit="1" customWidth="1"/>
    <col min="1136" max="1136" width="18.8984375" bestFit="1" customWidth="1"/>
    <col min="1137" max="1137" width="16.796875" bestFit="1" customWidth="1"/>
    <col min="1138" max="1138" width="19.796875" bestFit="1" customWidth="1"/>
    <col min="1139" max="1139" width="15.3984375" bestFit="1" customWidth="1"/>
    <col min="1140" max="1140" width="18.3984375" bestFit="1" customWidth="1"/>
    <col min="1141" max="1141" width="10.8984375" bestFit="1" customWidth="1"/>
    <col min="1142" max="1142" width="24" bestFit="1" customWidth="1"/>
    <col min="1143" max="1143" width="27" bestFit="1" customWidth="1"/>
    <col min="1144" max="1144" width="12.296875" bestFit="1" customWidth="1"/>
    <col min="1145" max="1145" width="15.296875" bestFit="1" customWidth="1"/>
    <col min="1146" max="1146" width="14" bestFit="1" customWidth="1"/>
    <col min="1147" max="1147" width="17.09765625" bestFit="1" customWidth="1"/>
    <col min="1148" max="1148" width="11.69921875" bestFit="1" customWidth="1"/>
    <col min="1149" max="1149" width="14.69921875" bestFit="1" customWidth="1"/>
    <col min="1150" max="1150" width="9.796875" bestFit="1" customWidth="1"/>
    <col min="1151" max="1151" width="12.69921875" bestFit="1" customWidth="1"/>
    <col min="1152" max="1152" width="26.59765625" bestFit="1" customWidth="1"/>
    <col min="1153" max="1153" width="29.69921875" bestFit="1" customWidth="1"/>
    <col min="1154" max="1154" width="27.296875" bestFit="1" customWidth="1"/>
    <col min="1155" max="1155" width="30.296875" bestFit="1" customWidth="1"/>
    <col min="1156" max="1156" width="14" bestFit="1" customWidth="1"/>
    <col min="1157" max="1157" width="17.09765625" bestFit="1" customWidth="1"/>
    <col min="1158" max="1158" width="25.8984375" bestFit="1" customWidth="1"/>
    <col min="1159" max="1159" width="28.8984375" bestFit="1" customWidth="1"/>
    <col min="1160" max="1160" width="25" bestFit="1" customWidth="1"/>
    <col min="1161" max="1161" width="11" bestFit="1" customWidth="1"/>
    <col min="1162" max="1162" width="14" bestFit="1" customWidth="1"/>
    <col min="1163" max="1163" width="26.19921875" bestFit="1" customWidth="1"/>
    <col min="1164" max="1164" width="29.19921875" bestFit="1" customWidth="1"/>
    <col min="1165" max="1165" width="27.59765625" bestFit="1" customWidth="1"/>
    <col min="1166" max="1166" width="30.59765625" bestFit="1" customWidth="1"/>
    <col min="1167" max="1167" width="14.3984375" bestFit="1" customWidth="1"/>
    <col min="1168" max="1168" width="20.296875" bestFit="1" customWidth="1"/>
    <col min="1169" max="1169" width="23.296875" bestFit="1" customWidth="1"/>
    <col min="1170" max="1170" width="11.59765625" bestFit="1" customWidth="1"/>
    <col min="1171" max="1171" width="11.796875" bestFit="1" customWidth="1"/>
    <col min="1172" max="1172" width="14.796875" bestFit="1" customWidth="1"/>
    <col min="1173" max="1173" width="14.09765625" bestFit="1" customWidth="1"/>
    <col min="1174" max="1174" width="17.19921875" bestFit="1" customWidth="1"/>
    <col min="1175" max="1175" width="11.5" bestFit="1" customWidth="1"/>
    <col min="1176" max="1176" width="11.796875" bestFit="1" customWidth="1"/>
    <col min="1177" max="1177" width="14.796875" bestFit="1" customWidth="1"/>
    <col min="1178" max="1178" width="23.69921875" bestFit="1" customWidth="1"/>
    <col min="1179" max="1179" width="26.69921875" bestFit="1" customWidth="1"/>
    <col min="1180" max="1180" width="14.3984375" bestFit="1" customWidth="1"/>
    <col min="1181" max="1181" width="17.5" bestFit="1" customWidth="1"/>
    <col min="1182" max="1182" width="15.59765625" bestFit="1" customWidth="1"/>
    <col min="1183" max="1183" width="18.59765625" bestFit="1" customWidth="1"/>
    <col min="1184" max="1184" width="26.796875" bestFit="1" customWidth="1"/>
    <col min="1185" max="1185" width="29.8984375" bestFit="1" customWidth="1"/>
    <col min="1186" max="1186" width="18.69921875" bestFit="1" customWidth="1"/>
    <col min="1187" max="1187" width="21.796875" bestFit="1" customWidth="1"/>
    <col min="1188" max="1188" width="26.09765625" bestFit="1" customWidth="1"/>
    <col min="1189" max="1189" width="29.09765625" bestFit="1" customWidth="1"/>
    <col min="1190" max="1190" width="23.19921875" bestFit="1" customWidth="1"/>
    <col min="1191" max="1191" width="22.8984375" bestFit="1" customWidth="1"/>
    <col min="1192" max="1192" width="26" bestFit="1" customWidth="1"/>
    <col min="1193" max="1193" width="13.19921875" bestFit="1" customWidth="1"/>
    <col min="1194" max="1194" width="16.19921875" bestFit="1" customWidth="1"/>
    <col min="1195" max="1195" width="10.8984375" bestFit="1" customWidth="1"/>
    <col min="1196" max="1196" width="13.8984375" bestFit="1" customWidth="1"/>
    <col min="1197" max="1197" width="24.5" bestFit="1" customWidth="1"/>
    <col min="1198" max="1198" width="27.5" bestFit="1" customWidth="1"/>
    <col min="1199" max="1199" width="23.19921875" bestFit="1" customWidth="1"/>
    <col min="1200" max="1200" width="26.19921875" bestFit="1" customWidth="1"/>
    <col min="1201" max="1201" width="26.796875" bestFit="1" customWidth="1"/>
    <col min="1202" max="1202" width="29.8984375" bestFit="1" customWidth="1"/>
    <col min="1203" max="1203" width="19.796875" bestFit="1" customWidth="1"/>
    <col min="1204" max="1204" width="22.796875" bestFit="1" customWidth="1"/>
    <col min="1205" max="1205" width="11.8984375" bestFit="1" customWidth="1"/>
    <col min="1206" max="1206" width="14.8984375" bestFit="1" customWidth="1"/>
    <col min="1207" max="1207" width="15.3984375" bestFit="1" customWidth="1"/>
    <col min="1208" max="1208" width="18.3984375" bestFit="1" customWidth="1"/>
    <col min="1209" max="1209" width="10.69921875" bestFit="1" customWidth="1"/>
    <col min="1210" max="1210" width="18.3984375" bestFit="1" customWidth="1"/>
    <col min="1211" max="1211" width="21.5" bestFit="1" customWidth="1"/>
    <col min="1212" max="1212" width="19.296875" bestFit="1" customWidth="1"/>
    <col min="1213" max="1213" width="22.296875" bestFit="1" customWidth="1"/>
    <col min="1214" max="1214" width="14.5" bestFit="1" customWidth="1"/>
    <col min="1215" max="1215" width="17.59765625" bestFit="1" customWidth="1"/>
    <col min="1216" max="1216" width="13.3984375" bestFit="1" customWidth="1"/>
    <col min="1217" max="1217" width="13.796875" bestFit="1" customWidth="1"/>
    <col min="1218" max="1218" width="16.796875" bestFit="1" customWidth="1"/>
    <col min="1219" max="1219" width="29.296875" bestFit="1" customWidth="1"/>
    <col min="1220" max="1220" width="32.296875" bestFit="1" customWidth="1"/>
    <col min="1221" max="1221" width="30.09765625" bestFit="1" customWidth="1"/>
    <col min="1222" max="1222" width="33.09765625" bestFit="1" customWidth="1"/>
    <col min="1223" max="1223" width="21.296875" bestFit="1" customWidth="1"/>
    <col min="1224" max="1224" width="24.296875" bestFit="1" customWidth="1"/>
    <col min="1225" max="1225" width="15.296875" bestFit="1" customWidth="1"/>
    <col min="1226" max="1226" width="18.296875" bestFit="1" customWidth="1"/>
    <col min="1227" max="1227" width="14.3984375" bestFit="1" customWidth="1"/>
    <col min="1228" max="1228" width="17.5" bestFit="1" customWidth="1"/>
    <col min="1229" max="1229" width="11.69921875" bestFit="1" customWidth="1"/>
    <col min="1230" max="1230" width="14.69921875" bestFit="1" customWidth="1"/>
    <col min="1231" max="1231" width="11.3984375" bestFit="1" customWidth="1"/>
    <col min="1232" max="1232" width="14.3984375" bestFit="1" customWidth="1"/>
    <col min="1233" max="1233" width="14.69921875" bestFit="1" customWidth="1"/>
    <col min="1234" max="1234" width="17.796875" bestFit="1" customWidth="1"/>
    <col min="1235" max="1235" width="13.09765625" bestFit="1" customWidth="1"/>
    <col min="1236" max="1236" width="16.09765625" bestFit="1" customWidth="1"/>
    <col min="1237" max="1237" width="25.3984375" bestFit="1" customWidth="1"/>
    <col min="1238" max="1238" width="28.3984375" bestFit="1" customWidth="1"/>
    <col min="1239" max="1239" width="16.69921875" bestFit="1" customWidth="1"/>
    <col min="1240" max="1240" width="19.69921875" bestFit="1" customWidth="1"/>
    <col min="1241" max="1241" width="25.296875" bestFit="1" customWidth="1"/>
    <col min="1242" max="1242" width="28.296875" bestFit="1" customWidth="1"/>
    <col min="1243" max="1243" width="10.19921875" bestFit="1" customWidth="1"/>
    <col min="1244" max="1244" width="13.19921875" bestFit="1" customWidth="1"/>
    <col min="1245" max="1245" width="15.09765625" bestFit="1" customWidth="1"/>
    <col min="1246" max="1246" width="18.09765625" bestFit="1" customWidth="1"/>
    <col min="1247" max="1247" width="15.8984375" bestFit="1" customWidth="1"/>
    <col min="1248" max="1248" width="18.8984375" bestFit="1" customWidth="1"/>
    <col min="1249" max="1249" width="10.19921875" bestFit="1" customWidth="1"/>
    <col min="1250" max="1250" width="13.19921875" bestFit="1" customWidth="1"/>
    <col min="1251" max="1251" width="23.8984375" bestFit="1" customWidth="1"/>
    <col min="1252" max="1252" width="26.8984375" bestFit="1" customWidth="1"/>
    <col min="1253" max="1253" width="15.3984375" bestFit="1" customWidth="1"/>
    <col min="1254" max="1254" width="18.3984375" bestFit="1" customWidth="1"/>
    <col min="1255" max="1255" width="12.69921875" bestFit="1" customWidth="1"/>
    <col min="1256" max="1256" width="26.8984375" bestFit="1" customWidth="1"/>
    <col min="1257" max="1257" width="30" bestFit="1" customWidth="1"/>
    <col min="1258" max="1258" width="17.796875" bestFit="1" customWidth="1"/>
    <col min="1259" max="1259" width="20.796875" bestFit="1" customWidth="1"/>
    <col min="1260" max="1260" width="15.296875" bestFit="1" customWidth="1"/>
    <col min="1261" max="1261" width="16.59765625" bestFit="1" customWidth="1"/>
    <col min="1262" max="1262" width="25.19921875" bestFit="1" customWidth="1"/>
    <col min="1263" max="1263" width="28.19921875" bestFit="1" customWidth="1"/>
    <col min="1264" max="1264" width="15.8984375" bestFit="1" customWidth="1"/>
    <col min="1265" max="1265" width="18.8984375" bestFit="1" customWidth="1"/>
    <col min="1266" max="1266" width="17.3984375" bestFit="1" customWidth="1"/>
    <col min="1267" max="1267" width="20.3984375" bestFit="1" customWidth="1"/>
    <col min="1268" max="1268" width="22.09765625" bestFit="1" customWidth="1"/>
    <col min="1269" max="1269" width="13.59765625" bestFit="1" customWidth="1"/>
    <col min="1270" max="1270" width="16.59765625" bestFit="1" customWidth="1"/>
    <col min="1271" max="1271" width="32.5" bestFit="1" customWidth="1"/>
    <col min="1272" max="1272" width="35.5" bestFit="1" customWidth="1"/>
    <col min="1273" max="1273" width="21.5" bestFit="1" customWidth="1"/>
    <col min="1274" max="1274" width="24.5" bestFit="1" customWidth="1"/>
    <col min="1275" max="1275" width="10.296875" bestFit="1" customWidth="1"/>
    <col min="1276" max="1276" width="13.296875" bestFit="1" customWidth="1"/>
    <col min="1277" max="1277" width="16.796875" bestFit="1" customWidth="1"/>
    <col min="1278" max="1278" width="19.796875" bestFit="1" customWidth="1"/>
    <col min="1279" max="1279" width="25.8984375" bestFit="1" customWidth="1"/>
    <col min="1280" max="1280" width="28.8984375" bestFit="1" customWidth="1"/>
    <col min="1281" max="1281" width="11.09765625" bestFit="1" customWidth="1"/>
    <col min="1282" max="1282" width="14.09765625" bestFit="1" customWidth="1"/>
    <col min="1283" max="1283" width="12.296875" bestFit="1" customWidth="1"/>
    <col min="1284" max="1284" width="15.296875" bestFit="1" customWidth="1"/>
    <col min="1285" max="1285" width="21.3984375" bestFit="1" customWidth="1"/>
    <col min="1286" max="1286" width="24.3984375" bestFit="1" customWidth="1"/>
    <col min="1287" max="1287" width="28.3984375" bestFit="1" customWidth="1"/>
    <col min="1288" max="1288" width="31.3984375" bestFit="1" customWidth="1"/>
    <col min="1289" max="1289" width="15.09765625" bestFit="1" customWidth="1"/>
    <col min="1290" max="1290" width="18.09765625" bestFit="1" customWidth="1"/>
    <col min="1291" max="1291" width="15.09765625" bestFit="1" customWidth="1"/>
    <col min="1292" max="1292" width="33.5" bestFit="1" customWidth="1"/>
    <col min="1293" max="1293" width="36.5" bestFit="1" customWidth="1"/>
    <col min="1294" max="1294" width="12.796875" bestFit="1" customWidth="1"/>
    <col min="1295" max="1295" width="15.796875" bestFit="1" customWidth="1"/>
    <col min="1296" max="1296" width="26" bestFit="1" customWidth="1"/>
    <col min="1297" max="1297" width="29" bestFit="1" customWidth="1"/>
    <col min="1298" max="1298" width="11" bestFit="1" customWidth="1"/>
    <col min="1299" max="1299" width="15.5" bestFit="1" customWidth="1"/>
    <col min="1300" max="1300" width="18.5" bestFit="1" customWidth="1"/>
    <col min="1301" max="1301" width="17.796875" bestFit="1" customWidth="1"/>
    <col min="1302" max="1302" width="15.5" bestFit="1" customWidth="1"/>
    <col min="1303" max="1303" width="18.5" bestFit="1" customWidth="1"/>
    <col min="1304" max="1304" width="17.5" bestFit="1" customWidth="1"/>
    <col min="1305" max="1305" width="20.5" bestFit="1" customWidth="1"/>
    <col min="1306" max="1306" width="15.19921875" bestFit="1" customWidth="1"/>
    <col min="1307" max="1307" width="18.19921875" bestFit="1" customWidth="1"/>
    <col min="1308" max="1308" width="27.8984375" bestFit="1" customWidth="1"/>
    <col min="1309" max="1309" width="16.59765625" bestFit="1" customWidth="1"/>
    <col min="1310" max="1310" width="31" bestFit="1" customWidth="1"/>
    <col min="1311" max="1311" width="34.09765625" bestFit="1" customWidth="1"/>
    <col min="1312" max="1312" width="15.3984375" bestFit="1" customWidth="1"/>
    <col min="1313" max="1313" width="18.3984375" bestFit="1" customWidth="1"/>
    <col min="1314" max="1314" width="11.5" bestFit="1" customWidth="1"/>
    <col min="1315" max="1315" width="14.5" bestFit="1" customWidth="1"/>
    <col min="1316" max="1316" width="24.59765625" bestFit="1" customWidth="1"/>
    <col min="1317" max="1317" width="27.59765625" bestFit="1" customWidth="1"/>
    <col min="1318" max="1318" width="15.59765625" bestFit="1" customWidth="1"/>
    <col min="1319" max="1319" width="18.59765625" bestFit="1" customWidth="1"/>
    <col min="1320" max="1320" width="14.59765625" bestFit="1" customWidth="1"/>
    <col min="1321" max="1321" width="30.09765625" bestFit="1" customWidth="1"/>
    <col min="1322" max="1322" width="33.09765625" bestFit="1" customWidth="1"/>
    <col min="1323" max="1323" width="28.09765625" bestFit="1" customWidth="1"/>
    <col min="1324" max="1324" width="31.09765625" bestFit="1" customWidth="1"/>
    <col min="1325" max="1325" width="30.19921875" bestFit="1" customWidth="1"/>
    <col min="1326" max="1326" width="33.19921875" bestFit="1" customWidth="1"/>
    <col min="1327" max="1327" width="27.19921875" bestFit="1" customWidth="1"/>
    <col min="1328" max="1328" width="17.296875" bestFit="1" customWidth="1"/>
    <col min="1329" max="1329" width="18.09765625" bestFit="1" customWidth="1"/>
    <col min="1330" max="1330" width="21.19921875" bestFit="1" customWidth="1"/>
    <col min="1331" max="1331" width="20.09765625" bestFit="1" customWidth="1"/>
    <col min="1332" max="1332" width="23.09765625" bestFit="1" customWidth="1"/>
    <col min="1333" max="1333" width="19.796875" bestFit="1" customWidth="1"/>
    <col min="1334" max="1334" width="22.796875" bestFit="1" customWidth="1"/>
    <col min="1335" max="1335" width="16" bestFit="1" customWidth="1"/>
    <col min="1336" max="1336" width="19" bestFit="1" customWidth="1"/>
    <col min="1337" max="1337" width="16.09765625" bestFit="1" customWidth="1"/>
    <col min="1338" max="1338" width="19.09765625" bestFit="1" customWidth="1"/>
    <col min="1339" max="1339" width="26.09765625" bestFit="1" customWidth="1"/>
    <col min="1340" max="1340" width="25.8984375" bestFit="1" customWidth="1"/>
    <col min="1341" max="1341" width="28.8984375" bestFit="1" customWidth="1"/>
    <col min="1342" max="1342" width="17.59765625" bestFit="1" customWidth="1"/>
    <col min="1343" max="1343" width="20.59765625" bestFit="1" customWidth="1"/>
    <col min="1344" max="1344" width="17.3984375" bestFit="1" customWidth="1"/>
    <col min="1345" max="1345" width="20.3984375" bestFit="1" customWidth="1"/>
    <col min="1346" max="1346" width="12.296875" bestFit="1" customWidth="1"/>
    <col min="1347" max="1347" width="15.296875" bestFit="1" customWidth="1"/>
    <col min="1348" max="1348" width="27.296875" bestFit="1" customWidth="1"/>
    <col min="1349" max="1349" width="14.5" bestFit="1" customWidth="1"/>
    <col min="1350" max="1350" width="17.59765625" bestFit="1" customWidth="1"/>
    <col min="1351" max="1351" width="12.09765625" bestFit="1" customWidth="1"/>
    <col min="1352" max="1352" width="15.09765625" bestFit="1" customWidth="1"/>
    <col min="1353" max="1353" width="11.19921875" bestFit="1" customWidth="1"/>
    <col min="1354" max="1354" width="14.19921875" bestFit="1" customWidth="1"/>
    <col min="1355" max="1355" width="12.3984375" bestFit="1" customWidth="1"/>
    <col min="1356" max="1356" width="15.3984375" bestFit="1" customWidth="1"/>
    <col min="1357" max="1357" width="21.5" bestFit="1" customWidth="1"/>
    <col min="1358" max="1358" width="24.5" bestFit="1" customWidth="1"/>
    <col min="1359" max="1359" width="13" bestFit="1" customWidth="1"/>
    <col min="1360" max="1360" width="13.69921875" bestFit="1" customWidth="1"/>
    <col min="1361" max="1361" width="16.69921875" bestFit="1" customWidth="1"/>
    <col min="1362" max="1362" width="9.3984375" bestFit="1" customWidth="1"/>
    <col min="1363" max="1363" width="12.296875" bestFit="1" customWidth="1"/>
    <col min="1364" max="1364" width="24.796875" bestFit="1" customWidth="1"/>
    <col min="1365" max="1365" width="27.796875" bestFit="1" customWidth="1"/>
    <col min="1366" max="1366" width="19.796875" bestFit="1" customWidth="1"/>
    <col min="1367" max="1367" width="22.796875" bestFit="1" customWidth="1"/>
    <col min="1368" max="1368" width="13.69921875" bestFit="1" customWidth="1"/>
    <col min="1369" max="1369" width="16.69921875" bestFit="1" customWidth="1"/>
    <col min="1370" max="1370" width="16.19921875" bestFit="1" customWidth="1"/>
    <col min="1371" max="1371" width="19.19921875" bestFit="1" customWidth="1"/>
    <col min="1372" max="1372" width="21.59765625" bestFit="1" customWidth="1"/>
    <col min="1373" max="1373" width="24.59765625" bestFit="1" customWidth="1"/>
    <col min="1374" max="1374" width="15.8984375" bestFit="1" customWidth="1"/>
    <col min="1375" max="1375" width="18.8984375" bestFit="1" customWidth="1"/>
    <col min="1376" max="1376" width="14.296875" bestFit="1" customWidth="1"/>
    <col min="1377" max="1377" width="17.3984375" bestFit="1" customWidth="1"/>
    <col min="1378" max="1378" width="12.69921875" bestFit="1" customWidth="1"/>
    <col min="1379" max="1379" width="15.69921875" bestFit="1" customWidth="1"/>
    <col min="1380" max="1380" width="12.59765625" bestFit="1" customWidth="1"/>
    <col min="1381" max="1381" width="15.59765625" bestFit="1" customWidth="1"/>
    <col min="1382" max="1382" width="26.296875" bestFit="1" customWidth="1"/>
    <col min="1383" max="1383" width="25.19921875" bestFit="1" customWidth="1"/>
    <col min="1384" max="1384" width="28.19921875" bestFit="1" customWidth="1"/>
    <col min="1385" max="1385" width="16.69921875" bestFit="1" customWidth="1"/>
    <col min="1386" max="1386" width="19.69921875" bestFit="1" customWidth="1"/>
    <col min="1387" max="1387" width="16.796875" bestFit="1" customWidth="1"/>
    <col min="1388" max="1388" width="19.796875" bestFit="1" customWidth="1"/>
    <col min="1389" max="1389" width="12.59765625" bestFit="1" customWidth="1"/>
    <col min="1390" max="1390" width="27.296875" bestFit="1" customWidth="1"/>
    <col min="1391" max="1391" width="30.296875" bestFit="1" customWidth="1"/>
    <col min="1392" max="1392" width="14.296875" bestFit="1" customWidth="1"/>
    <col min="1393" max="1393" width="17.3984375" bestFit="1" customWidth="1"/>
    <col min="1394" max="1394" width="16.296875" bestFit="1" customWidth="1"/>
    <col min="1395" max="1395" width="16.796875" bestFit="1" customWidth="1"/>
    <col min="1396" max="1396" width="19.796875" bestFit="1" customWidth="1"/>
    <col min="1397" max="1397" width="16.296875" bestFit="1" customWidth="1"/>
    <col min="1398" max="1398" width="19.296875" bestFit="1" customWidth="1"/>
    <col min="1399" max="1399" width="14.19921875" bestFit="1" customWidth="1"/>
    <col min="1400" max="1400" width="21.296875" bestFit="1" customWidth="1"/>
    <col min="1401" max="1401" width="24.296875" bestFit="1" customWidth="1"/>
    <col min="1402" max="1402" width="25.8984375" bestFit="1" customWidth="1"/>
    <col min="1403" max="1403" width="28.8984375" bestFit="1" customWidth="1"/>
    <col min="1404" max="1404" width="26.59765625" bestFit="1" customWidth="1"/>
    <col min="1405" max="1405" width="29.69921875" bestFit="1" customWidth="1"/>
    <col min="1406" max="1406" width="14.19921875" bestFit="1" customWidth="1"/>
    <col min="1407" max="1407" width="17.296875" bestFit="1" customWidth="1"/>
    <col min="1408" max="1408" width="16.3984375" bestFit="1" customWidth="1"/>
    <col min="1409" max="1409" width="19.3984375" bestFit="1" customWidth="1"/>
    <col min="1410" max="1410" width="13.59765625" bestFit="1" customWidth="1"/>
    <col min="1411" max="1411" width="16.59765625" bestFit="1" customWidth="1"/>
    <col min="1412" max="1412" width="27.59765625" bestFit="1" customWidth="1"/>
    <col min="1413" max="1413" width="30.59765625" bestFit="1" customWidth="1"/>
    <col min="1414" max="1414" width="16" bestFit="1" customWidth="1"/>
    <col min="1415" max="1415" width="17.59765625" bestFit="1" customWidth="1"/>
    <col min="1416" max="1416" width="20.59765625" bestFit="1" customWidth="1"/>
    <col min="1417" max="1417" width="14.296875" bestFit="1" customWidth="1"/>
    <col min="1418" max="1418" width="17.3984375" bestFit="1" customWidth="1"/>
    <col min="1419" max="1419" width="11.59765625" bestFit="1" customWidth="1"/>
    <col min="1420" max="1420" width="14.59765625" bestFit="1" customWidth="1"/>
    <col min="1421" max="1421" width="24" bestFit="1" customWidth="1"/>
    <col min="1422" max="1422" width="27" bestFit="1" customWidth="1"/>
    <col min="1423" max="1423" width="26" bestFit="1" customWidth="1"/>
    <col min="1424" max="1424" width="29" bestFit="1" customWidth="1"/>
    <col min="1425" max="1425" width="28.8984375" bestFit="1" customWidth="1"/>
    <col min="1426" max="1426" width="31.8984375" bestFit="1" customWidth="1"/>
    <col min="1427" max="1427" width="15.09765625" bestFit="1" customWidth="1"/>
    <col min="1428" max="1428" width="13.296875" bestFit="1" customWidth="1"/>
    <col min="1429" max="1429" width="15.796875" bestFit="1" customWidth="1"/>
    <col min="1430" max="1430" width="18.796875" bestFit="1" customWidth="1"/>
    <col min="1431" max="1431" width="10.3984375" bestFit="1" customWidth="1"/>
    <col min="1432" max="1432" width="13.3984375" bestFit="1" customWidth="1"/>
    <col min="1433" max="1433" width="27" bestFit="1" customWidth="1"/>
    <col min="1434" max="1434" width="30.09765625" bestFit="1" customWidth="1"/>
    <col min="1435" max="1435" width="23.796875" bestFit="1" customWidth="1"/>
    <col min="1436" max="1436" width="26.796875" bestFit="1" customWidth="1"/>
    <col min="1437" max="1437" width="14.3984375" bestFit="1" customWidth="1"/>
    <col min="1438" max="1438" width="17.5" bestFit="1" customWidth="1"/>
    <col min="1439" max="1439" width="18.69921875" bestFit="1" customWidth="1"/>
    <col min="1440" max="1440" width="21.796875" bestFit="1" customWidth="1"/>
    <col min="1441" max="1441" width="18.69921875" bestFit="1" customWidth="1"/>
    <col min="1442" max="1442" width="21.796875" bestFit="1" customWidth="1"/>
    <col min="1443" max="1443" width="11.8984375" bestFit="1" customWidth="1"/>
    <col min="1444" max="1444" width="14.8984375" bestFit="1" customWidth="1"/>
    <col min="1445" max="1445" width="13.69921875" bestFit="1" customWidth="1"/>
    <col min="1446" max="1446" width="16.69921875" bestFit="1" customWidth="1"/>
    <col min="1447" max="1447" width="12.59765625" bestFit="1" customWidth="1"/>
    <col min="1448" max="1448" width="15.59765625" bestFit="1" customWidth="1"/>
    <col min="1449" max="1449" width="14.5" bestFit="1" customWidth="1"/>
    <col min="1450" max="1450" width="17.59765625" bestFit="1" customWidth="1"/>
    <col min="1451" max="1451" width="15.796875" bestFit="1" customWidth="1"/>
    <col min="1452" max="1452" width="13.3984375" bestFit="1" customWidth="1"/>
    <col min="1453" max="1453" width="23.09765625" bestFit="1" customWidth="1"/>
    <col min="1454" max="1454" width="26.09765625" bestFit="1" customWidth="1"/>
    <col min="1455" max="1455" width="26" bestFit="1" customWidth="1"/>
    <col min="1456" max="1456" width="29" bestFit="1" customWidth="1"/>
    <col min="1457" max="1457" width="21.59765625" bestFit="1" customWidth="1"/>
    <col min="1458" max="1458" width="24.59765625" bestFit="1" customWidth="1"/>
    <col min="1459" max="1459" width="24.796875" bestFit="1" customWidth="1"/>
    <col min="1460" max="1460" width="27.796875" bestFit="1" customWidth="1"/>
    <col min="1461" max="1461" width="25.59765625" bestFit="1" customWidth="1"/>
    <col min="1462" max="1462" width="28.59765625" bestFit="1" customWidth="1"/>
    <col min="1463" max="1463" width="24" bestFit="1" customWidth="1"/>
    <col min="1464" max="1464" width="13.69921875" bestFit="1" customWidth="1"/>
    <col min="1465" max="1465" width="15.8984375" bestFit="1" customWidth="1"/>
    <col min="1466" max="1466" width="18.8984375" bestFit="1" customWidth="1"/>
    <col min="1467" max="1467" width="12.09765625" bestFit="1" customWidth="1"/>
    <col min="1468" max="1468" width="15.09765625" bestFit="1" customWidth="1"/>
    <col min="1469" max="1469" width="11" bestFit="1" customWidth="1"/>
    <col min="1470" max="1470" width="14" bestFit="1" customWidth="1"/>
    <col min="1471" max="1471" width="14.3984375" bestFit="1" customWidth="1"/>
    <col min="1472" max="1472" width="17.5" bestFit="1" customWidth="1"/>
    <col min="1473" max="1473" width="12.8984375" bestFit="1" customWidth="1"/>
    <col min="1474" max="1474" width="15.8984375" bestFit="1" customWidth="1"/>
    <col min="1475" max="1475" width="15.59765625" bestFit="1" customWidth="1"/>
    <col min="1476" max="1476" width="18.59765625" bestFit="1" customWidth="1"/>
    <col min="1477" max="1477" width="13.09765625" bestFit="1" customWidth="1"/>
    <col min="1478" max="1478" width="14.3984375" bestFit="1" customWidth="1"/>
    <col min="1479" max="1479" width="17.5" bestFit="1" customWidth="1"/>
    <col min="1480" max="1480" width="14.5" bestFit="1" customWidth="1"/>
    <col min="1481" max="1481" width="17.59765625" bestFit="1" customWidth="1"/>
    <col min="1482" max="1482" width="13.8984375" bestFit="1" customWidth="1"/>
    <col min="1483" max="1483" width="16.8984375" bestFit="1" customWidth="1"/>
    <col min="1484" max="1484" width="13.796875" bestFit="1" customWidth="1"/>
    <col min="1485" max="1485" width="16.796875" bestFit="1" customWidth="1"/>
    <col min="1486" max="1486" width="11.8984375" bestFit="1" customWidth="1"/>
    <col min="1487" max="1487" width="15" bestFit="1" customWidth="1"/>
    <col min="1488" max="1488" width="18" bestFit="1" customWidth="1"/>
    <col min="1489" max="1489" width="13" bestFit="1" customWidth="1"/>
    <col min="1490" max="1490" width="13.69921875" bestFit="1" customWidth="1"/>
    <col min="1491" max="1491" width="16.69921875" bestFit="1" customWidth="1"/>
    <col min="1492" max="1492" width="14.8984375" bestFit="1" customWidth="1"/>
    <col min="1493" max="1493" width="17.8984375" bestFit="1" customWidth="1"/>
    <col min="1494" max="1494" width="13.69921875" bestFit="1" customWidth="1"/>
    <col min="1495" max="1495" width="16.69921875" bestFit="1" customWidth="1"/>
    <col min="1496" max="1496" width="9.796875" bestFit="1" customWidth="1"/>
    <col min="1497" max="1497" width="12.69921875" bestFit="1" customWidth="1"/>
    <col min="1498" max="1498" width="14.3984375" bestFit="1" customWidth="1"/>
    <col min="1499" max="1499" width="13.19921875" bestFit="1" customWidth="1"/>
    <col min="1500" max="1500" width="16.19921875" bestFit="1" customWidth="1"/>
    <col min="1501" max="1501" width="24.69921875" bestFit="1" customWidth="1"/>
    <col min="1502" max="1502" width="27.69921875" bestFit="1" customWidth="1"/>
    <col min="1503" max="1503" width="14.59765625" bestFit="1" customWidth="1"/>
    <col min="1504" max="1504" width="17.69921875" bestFit="1" customWidth="1"/>
    <col min="1505" max="1505" width="15.69921875" bestFit="1" customWidth="1"/>
    <col min="1506" max="1506" width="18.69921875" bestFit="1" customWidth="1"/>
    <col min="1507" max="1507" width="26.796875" bestFit="1" customWidth="1"/>
    <col min="1508" max="1508" width="29.8984375" bestFit="1" customWidth="1"/>
    <col min="1509" max="1509" width="27" bestFit="1" customWidth="1"/>
    <col min="1510" max="1510" width="30.09765625" bestFit="1" customWidth="1"/>
    <col min="1511" max="1511" width="12.09765625" bestFit="1" customWidth="1"/>
    <col min="1512" max="1512" width="15" bestFit="1" customWidth="1"/>
    <col min="1513" max="1513" width="18" bestFit="1" customWidth="1"/>
    <col min="1514" max="1514" width="21.09765625" bestFit="1" customWidth="1"/>
    <col min="1515" max="1515" width="24.09765625" bestFit="1" customWidth="1"/>
    <col min="1516" max="1516" width="17.5" bestFit="1" customWidth="1"/>
    <col min="1517" max="1517" width="12.19921875" bestFit="1" customWidth="1"/>
    <col min="1518" max="1518" width="15.19921875" bestFit="1" customWidth="1"/>
    <col min="1519" max="1519" width="12.5" bestFit="1" customWidth="1"/>
    <col min="1520" max="1520" width="17.3984375" bestFit="1" customWidth="1"/>
    <col min="1521" max="1521" width="20.3984375" bestFit="1" customWidth="1"/>
    <col min="1522" max="1522" width="11.09765625" bestFit="1" customWidth="1"/>
    <col min="1523" max="1524" width="14.09765625" bestFit="1" customWidth="1"/>
    <col min="1525" max="1525" width="17.19921875" bestFit="1" customWidth="1"/>
    <col min="1526" max="1526" width="17" bestFit="1" customWidth="1"/>
    <col min="1527" max="1527" width="20" bestFit="1" customWidth="1"/>
    <col min="1528" max="1528" width="15.19921875" bestFit="1" customWidth="1"/>
    <col min="1529" max="1529" width="24.3984375" bestFit="1" customWidth="1"/>
    <col min="1530" max="1530" width="27.3984375" bestFit="1" customWidth="1"/>
    <col min="1531" max="1531" width="14" bestFit="1" customWidth="1"/>
    <col min="1532" max="1532" width="17.09765625" bestFit="1" customWidth="1"/>
    <col min="1533" max="1533" width="27.3984375" bestFit="1" customWidth="1"/>
    <col min="1534" max="1534" width="11.8984375" bestFit="1" customWidth="1"/>
    <col min="1535" max="1535" width="14.8984375" bestFit="1" customWidth="1"/>
    <col min="1536" max="1536" width="25.3984375" bestFit="1" customWidth="1"/>
    <col min="1537" max="1537" width="28.3984375" bestFit="1" customWidth="1"/>
    <col min="1538" max="1538" width="26.3984375" bestFit="1" customWidth="1"/>
    <col min="1539" max="1539" width="29.5" bestFit="1" customWidth="1"/>
    <col min="1540" max="1540" width="23.3984375" bestFit="1" customWidth="1"/>
    <col min="1541" max="1541" width="26.3984375" bestFit="1" customWidth="1"/>
    <col min="1542" max="1542" width="26" bestFit="1" customWidth="1"/>
    <col min="1543" max="1543" width="29" bestFit="1" customWidth="1"/>
    <col min="1544" max="1544" width="20.8984375" bestFit="1" customWidth="1"/>
    <col min="1545" max="1545" width="23.8984375" bestFit="1" customWidth="1"/>
    <col min="1546" max="1546" width="10.8984375" bestFit="1" customWidth="1"/>
    <col min="1547" max="1547" width="11.5" bestFit="1" customWidth="1"/>
    <col min="1548" max="1548" width="9.19921875" bestFit="1" customWidth="1"/>
    <col min="1549" max="1549" width="14.5" bestFit="1" customWidth="1"/>
    <col min="1550" max="1550" width="27.296875" bestFit="1" customWidth="1"/>
    <col min="1551" max="1551" width="30.296875" bestFit="1" customWidth="1"/>
    <col min="1552" max="1552" width="29.69921875" bestFit="1" customWidth="1"/>
    <col min="1553" max="1553" width="32.69921875" bestFit="1" customWidth="1"/>
    <col min="1554" max="1554" width="25.69921875" bestFit="1" customWidth="1"/>
    <col min="1555" max="1555" width="23.796875" bestFit="1" customWidth="1"/>
    <col min="1556" max="1556" width="26.796875" bestFit="1" customWidth="1"/>
    <col min="1557" max="1557" width="13.296875" bestFit="1" customWidth="1"/>
    <col min="1558" max="1558" width="16.296875" bestFit="1" customWidth="1"/>
    <col min="1559" max="1559" width="13.5" bestFit="1" customWidth="1"/>
    <col min="1560" max="1560" width="16.5" bestFit="1" customWidth="1"/>
    <col min="1561" max="1561" width="17.59765625" bestFit="1" customWidth="1"/>
    <col min="1562" max="1562" width="20.59765625" bestFit="1" customWidth="1"/>
    <col min="1563" max="1563" width="12.5" bestFit="1" customWidth="1"/>
    <col min="1564" max="1564" width="15.5" bestFit="1" customWidth="1"/>
    <col min="1565" max="1565" width="26.19921875" bestFit="1" customWidth="1"/>
    <col min="1566" max="1566" width="26.8984375" bestFit="1" customWidth="1"/>
    <col min="1567" max="1567" width="30" bestFit="1" customWidth="1"/>
    <col min="1568" max="1568" width="14.8984375" bestFit="1" customWidth="1"/>
    <col min="1569" max="1569" width="17.8984375" bestFit="1" customWidth="1"/>
    <col min="1570" max="1570" width="17.69921875" bestFit="1" customWidth="1"/>
    <col min="1571" max="1571" width="20.69921875" bestFit="1" customWidth="1"/>
    <col min="1572" max="1572" width="15" bestFit="1" customWidth="1"/>
    <col min="1573" max="1573" width="18" bestFit="1" customWidth="1"/>
    <col min="1574" max="1574" width="17" bestFit="1" customWidth="1"/>
    <col min="1575" max="1575" width="20" bestFit="1" customWidth="1"/>
    <col min="1576" max="1576" width="19.19921875" bestFit="1" customWidth="1"/>
    <col min="1577" max="1577" width="22.19921875" bestFit="1" customWidth="1"/>
    <col min="1578" max="1578" width="24.8984375" bestFit="1" customWidth="1"/>
    <col min="1579" max="1579" width="27.8984375" bestFit="1" customWidth="1"/>
    <col min="1580" max="1580" width="14.59765625" bestFit="1" customWidth="1"/>
    <col min="1581" max="1581" width="17.69921875" bestFit="1" customWidth="1"/>
    <col min="1582" max="1582" width="9.796875" bestFit="1" customWidth="1"/>
    <col min="1583" max="1583" width="12.69921875" bestFit="1" customWidth="1"/>
    <col min="1584" max="1584" width="22.8984375" bestFit="1" customWidth="1"/>
    <col min="1585" max="1585" width="26" bestFit="1" customWidth="1"/>
    <col min="1586" max="1586" width="21.796875" bestFit="1" customWidth="1"/>
    <col min="1587" max="1587" width="24.796875" bestFit="1" customWidth="1"/>
    <col min="1588" max="1588" width="26.59765625" bestFit="1" customWidth="1"/>
    <col min="1589" max="1589" width="29.69921875" bestFit="1" customWidth="1"/>
    <col min="1590" max="1590" width="24.296875" bestFit="1" customWidth="1"/>
    <col min="1591" max="1591" width="27.296875" bestFit="1" customWidth="1"/>
    <col min="1592" max="1592" width="24.59765625" bestFit="1" customWidth="1"/>
    <col min="1593" max="1593" width="27.59765625" bestFit="1" customWidth="1"/>
    <col min="1594" max="1594" width="23.796875" bestFit="1" customWidth="1"/>
    <col min="1595" max="1595" width="24.69921875" bestFit="1" customWidth="1"/>
    <col min="1596" max="1596" width="13.5" bestFit="1" customWidth="1"/>
    <col min="1597" max="1597" width="16.5" bestFit="1" customWidth="1"/>
    <col min="1598" max="1598" width="14.3984375" bestFit="1" customWidth="1"/>
    <col min="1599" max="1599" width="17.5" bestFit="1" customWidth="1"/>
    <col min="1600" max="1600" width="28.19921875" bestFit="1" customWidth="1"/>
    <col min="1601" max="1601" width="31.19921875" bestFit="1" customWidth="1"/>
    <col min="1602" max="1602" width="11.5" bestFit="1" customWidth="1"/>
    <col min="1603" max="1603" width="14.5" bestFit="1" customWidth="1"/>
    <col min="1604" max="1604" width="26.3984375" bestFit="1" customWidth="1"/>
    <col min="1605" max="1605" width="13.3984375" bestFit="1" customWidth="1"/>
    <col min="1606" max="1606" width="30.796875" bestFit="1" customWidth="1"/>
    <col min="1607" max="1607" width="33.8984375" bestFit="1" customWidth="1"/>
    <col min="1608" max="1608" width="17" bestFit="1" customWidth="1"/>
    <col min="1609" max="1609" width="20" bestFit="1" customWidth="1"/>
    <col min="1610" max="1610" width="14" bestFit="1" customWidth="1"/>
    <col min="1611" max="1611" width="24.796875" bestFit="1" customWidth="1"/>
    <col min="1612" max="1612" width="27.796875" bestFit="1" customWidth="1"/>
    <col min="1613" max="1613" width="12.09765625" bestFit="1" customWidth="1"/>
    <col min="1614" max="1614" width="15.09765625" bestFit="1" customWidth="1"/>
    <col min="1615" max="1615" width="12.69921875" bestFit="1" customWidth="1"/>
    <col min="1616" max="1616" width="15.69921875" bestFit="1" customWidth="1"/>
    <col min="1617" max="1617" width="26.09765625" bestFit="1" customWidth="1"/>
    <col min="1618" max="1618" width="25" bestFit="1" customWidth="1"/>
    <col min="1619" max="1619" width="28" bestFit="1" customWidth="1"/>
    <col min="1620" max="1620" width="12.69921875" bestFit="1" customWidth="1"/>
    <col min="1621" max="1621" width="15.69921875" bestFit="1" customWidth="1"/>
    <col min="1622" max="1622" width="22.3984375" bestFit="1" customWidth="1"/>
    <col min="1623" max="1623" width="25.09765625" bestFit="1" customWidth="1"/>
    <col min="1624" max="1624" width="28.09765625" bestFit="1" customWidth="1"/>
    <col min="1625" max="1625" width="32.296875" bestFit="1" customWidth="1"/>
    <col min="1626" max="1626" width="35.296875" bestFit="1" customWidth="1"/>
    <col min="1627" max="1627" width="12.69921875" bestFit="1" customWidth="1"/>
    <col min="1628" max="1628" width="11.8984375" bestFit="1" customWidth="1"/>
    <col min="1629" max="1629" width="14.8984375" bestFit="1" customWidth="1"/>
    <col min="1630" max="1630" width="27.3984375" bestFit="1" customWidth="1"/>
    <col min="1631" max="1631" width="30.3984375" bestFit="1" customWidth="1"/>
    <col min="1632" max="1632" width="26.8984375" bestFit="1" customWidth="1"/>
    <col min="1633" max="1633" width="14.59765625" bestFit="1" customWidth="1"/>
    <col min="1634" max="1634" width="17.69921875" bestFit="1" customWidth="1"/>
    <col min="1635" max="1635" width="12.59765625" bestFit="1" customWidth="1"/>
    <col min="1636" max="1636" width="13.59765625" bestFit="1" customWidth="1"/>
    <col min="1637" max="1637" width="16.59765625" bestFit="1" customWidth="1"/>
    <col min="1638" max="1638" width="11.3984375" bestFit="1" customWidth="1"/>
    <col min="1639" max="1639" width="14.3984375" bestFit="1" customWidth="1"/>
    <col min="1640" max="1640" width="15.19921875" bestFit="1" customWidth="1"/>
    <col min="1641" max="1641" width="18.19921875" bestFit="1" customWidth="1"/>
    <col min="1642" max="1642" width="23.59765625" bestFit="1" customWidth="1"/>
    <col min="1643" max="1643" width="26.59765625" bestFit="1" customWidth="1"/>
    <col min="1644" max="1644" width="25.3984375" bestFit="1" customWidth="1"/>
    <col min="1645" max="1645" width="20.59765625" bestFit="1" customWidth="1"/>
    <col min="1646" max="1646" width="23.59765625" bestFit="1" customWidth="1"/>
    <col min="1647" max="1647" width="16.59765625" bestFit="1" customWidth="1"/>
    <col min="1648" max="1648" width="19.59765625" bestFit="1" customWidth="1"/>
    <col min="1649" max="1649" width="10.8984375" bestFit="1" customWidth="1"/>
    <col min="1650" max="1650" width="13.8984375" bestFit="1" customWidth="1"/>
    <col min="1651" max="1651" width="24.3984375" bestFit="1" customWidth="1"/>
    <col min="1652" max="1652" width="27.3984375" bestFit="1" customWidth="1"/>
    <col min="1653" max="1653" width="12.09765625" bestFit="1" customWidth="1"/>
    <col min="1654" max="1654" width="15.09765625" bestFit="1" customWidth="1"/>
    <col min="1655" max="1655" width="12.19921875" bestFit="1" customWidth="1"/>
    <col min="1656" max="1656" width="15.19921875" bestFit="1" customWidth="1"/>
    <col min="1657" max="1657" width="17" bestFit="1" customWidth="1"/>
    <col min="1658" max="1658" width="20" bestFit="1" customWidth="1"/>
    <col min="1659" max="1659" width="17" bestFit="1" customWidth="1"/>
    <col min="1660" max="1660" width="20" bestFit="1" customWidth="1"/>
    <col min="1661" max="1661" width="12.796875" bestFit="1" customWidth="1"/>
    <col min="1662" max="1662" width="15.796875" bestFit="1" customWidth="1"/>
    <col min="1663" max="1663" width="16.69921875" bestFit="1" customWidth="1"/>
    <col min="1664" max="1664" width="13.59765625" bestFit="1" customWidth="1"/>
    <col min="1665" max="1665" width="12.296875" bestFit="1" customWidth="1"/>
    <col min="1666" max="1666" width="15.296875" bestFit="1" customWidth="1"/>
    <col min="1667" max="1667" width="17.296875" bestFit="1" customWidth="1"/>
    <col min="1668" max="1668" width="20.296875" bestFit="1" customWidth="1"/>
    <col min="1669" max="1669" width="13.59765625" bestFit="1" customWidth="1"/>
    <col min="1670" max="1670" width="16.59765625" bestFit="1" customWidth="1"/>
    <col min="1671" max="1671" width="13.19921875" bestFit="1" customWidth="1"/>
    <col min="1672" max="1672" width="11.296875" bestFit="1" customWidth="1"/>
    <col min="1673" max="1673" width="14.296875" bestFit="1" customWidth="1"/>
    <col min="1674" max="1674" width="10.8984375" bestFit="1" customWidth="1"/>
    <col min="1675" max="1675" width="15.296875" bestFit="1" customWidth="1"/>
    <col min="1676" max="1676" width="18.296875" bestFit="1" customWidth="1"/>
    <col min="1677" max="1677" width="14.09765625" bestFit="1" customWidth="1"/>
    <col min="1678" max="1678" width="29" bestFit="1" customWidth="1"/>
    <col min="1679" max="1679" width="32" bestFit="1" customWidth="1"/>
    <col min="1680" max="1680" width="11.09765625" bestFit="1" customWidth="1"/>
    <col min="1681" max="1681" width="9.19921875" bestFit="1" customWidth="1"/>
    <col min="1682" max="1682" width="14.09765625" bestFit="1" customWidth="1"/>
    <col min="1683" max="1683" width="24.59765625" bestFit="1" customWidth="1"/>
    <col min="1684" max="1684" width="27.59765625" bestFit="1" customWidth="1"/>
    <col min="1685" max="1685" width="24.59765625" bestFit="1" customWidth="1"/>
    <col min="1686" max="1686" width="27.59765625" bestFit="1" customWidth="1"/>
    <col min="1687" max="1687" width="28.69921875" bestFit="1" customWidth="1"/>
    <col min="1688" max="1688" width="31.69921875" bestFit="1" customWidth="1"/>
    <col min="1689" max="1689" width="31.5" bestFit="1" customWidth="1"/>
    <col min="1690" max="1690" width="34.5" bestFit="1" customWidth="1"/>
    <col min="1691" max="1691" width="24.3984375" bestFit="1" customWidth="1"/>
    <col min="1692" max="1692" width="27.3984375" bestFit="1" customWidth="1"/>
    <col min="1693" max="1693" width="26.8984375" bestFit="1" customWidth="1"/>
    <col min="1694" max="1694" width="30" bestFit="1" customWidth="1"/>
    <col min="1695" max="1695" width="14.296875" bestFit="1" customWidth="1"/>
    <col min="1696" max="1696" width="17.3984375" bestFit="1" customWidth="1"/>
    <col min="1697" max="1697" width="14.8984375" bestFit="1" customWidth="1"/>
    <col min="1698" max="1698" width="17.8984375" bestFit="1" customWidth="1"/>
    <col min="1699" max="1699" width="12.3984375" bestFit="1" customWidth="1"/>
    <col min="1700" max="1700" width="15.3984375" bestFit="1" customWidth="1"/>
    <col min="1701" max="1701" width="18.19921875" bestFit="1" customWidth="1"/>
    <col min="1702" max="1702" width="9.19921875" bestFit="1" customWidth="1"/>
    <col min="1703" max="1703" width="21.296875" bestFit="1" customWidth="1"/>
    <col min="1704" max="1704" width="12.8984375" bestFit="1" customWidth="1"/>
    <col min="1705" max="1705" width="15.8984375" bestFit="1" customWidth="1"/>
    <col min="1706" max="1706" width="13.19921875" bestFit="1" customWidth="1"/>
    <col min="1707" max="1707" width="16.19921875" bestFit="1" customWidth="1"/>
    <col min="1708" max="1708" width="28.3984375" bestFit="1" customWidth="1"/>
    <col min="1709" max="1709" width="31.3984375" bestFit="1" customWidth="1"/>
    <col min="1710" max="1710" width="30.5" bestFit="1" customWidth="1"/>
    <col min="1711" max="1711" width="33.59765625" bestFit="1" customWidth="1"/>
    <col min="1712" max="1712" width="26.5" bestFit="1" customWidth="1"/>
    <col min="1713" max="1713" width="29.59765625" bestFit="1" customWidth="1"/>
    <col min="1714" max="1714" width="27.296875" bestFit="1" customWidth="1"/>
    <col min="1715" max="1715" width="30.296875" bestFit="1" customWidth="1"/>
    <col min="1716" max="1716" width="26.5" bestFit="1" customWidth="1"/>
    <col min="1717" max="1717" width="29.59765625" bestFit="1" customWidth="1"/>
    <col min="1718" max="1718" width="25.09765625" bestFit="1" customWidth="1"/>
    <col min="1719" max="1719" width="28.09765625" bestFit="1" customWidth="1"/>
    <col min="1720" max="1720" width="15.3984375" bestFit="1" customWidth="1"/>
    <col min="1721" max="1721" width="18.3984375" bestFit="1" customWidth="1"/>
    <col min="1722" max="1722" width="17.3984375" bestFit="1" customWidth="1"/>
    <col min="1723" max="1723" width="20.3984375" bestFit="1" customWidth="1"/>
    <col min="1724" max="1724" width="16.296875" bestFit="1" customWidth="1"/>
    <col min="1725" max="1725" width="19.296875" bestFit="1" customWidth="1"/>
    <col min="1726" max="1726" width="15.8984375" bestFit="1" customWidth="1"/>
    <col min="1727" max="1727" width="18.8984375" bestFit="1" customWidth="1"/>
    <col min="1728" max="1728" width="15.59765625" bestFit="1" customWidth="1"/>
    <col min="1729" max="1729" width="18.59765625" bestFit="1" customWidth="1"/>
    <col min="1730" max="1730" width="16.796875" bestFit="1" customWidth="1"/>
    <col min="1731" max="1731" width="19.796875" bestFit="1" customWidth="1"/>
    <col min="1732" max="1732" width="14.3984375" bestFit="1" customWidth="1"/>
    <col min="1733" max="1733" width="17.5" bestFit="1" customWidth="1"/>
    <col min="1734" max="1734" width="11.69921875" bestFit="1" customWidth="1"/>
    <col min="1735" max="1735" width="14.69921875" bestFit="1" customWidth="1"/>
    <col min="1736" max="1736" width="24.19921875" bestFit="1" customWidth="1"/>
    <col min="1737" max="1737" width="24.59765625" bestFit="1" customWidth="1"/>
    <col min="1738" max="1738" width="27.59765625" bestFit="1" customWidth="1"/>
    <col min="1739" max="1739" width="29.8984375" bestFit="1" customWidth="1"/>
    <col min="1740" max="1740" width="32.8984375" bestFit="1" customWidth="1"/>
    <col min="1741" max="1741" width="25.69921875" bestFit="1" customWidth="1"/>
    <col min="1742" max="1742" width="15.09765625" bestFit="1" customWidth="1"/>
    <col min="1743" max="1743" width="18.09765625" bestFit="1" customWidth="1"/>
    <col min="1744" max="1744" width="25.59765625" bestFit="1" customWidth="1"/>
    <col min="1745" max="1745" width="28.59765625" bestFit="1" customWidth="1"/>
    <col min="1746" max="1746" width="14.296875" bestFit="1" customWidth="1"/>
    <col min="1747" max="1747" width="17.3984375" bestFit="1" customWidth="1"/>
    <col min="1748" max="1748" width="10.796875" bestFit="1" customWidth="1"/>
    <col min="1749" max="1749" width="13.796875" bestFit="1" customWidth="1"/>
    <col min="1750" max="1750" width="24.296875" bestFit="1" customWidth="1"/>
    <col min="1751" max="1751" width="27.296875" bestFit="1" customWidth="1"/>
    <col min="1752" max="1752" width="11.59765625" bestFit="1" customWidth="1"/>
    <col min="1753" max="1753" width="14.59765625" bestFit="1" customWidth="1"/>
    <col min="1754" max="1754" width="13.59765625" bestFit="1" customWidth="1"/>
    <col min="1755" max="1755" width="16.59765625" bestFit="1" customWidth="1"/>
    <col min="1756" max="1756" width="11.69921875" bestFit="1" customWidth="1"/>
    <col min="1757" max="1757" width="14.69921875" bestFit="1" customWidth="1"/>
    <col min="1758" max="1758" width="27.5" bestFit="1" customWidth="1"/>
    <col min="1759" max="1759" width="22" bestFit="1" customWidth="1"/>
    <col min="1760" max="1760" width="25" bestFit="1" customWidth="1"/>
    <col min="1761" max="1761" width="23.5" bestFit="1" customWidth="1"/>
    <col min="1762" max="1762" width="26.5" bestFit="1" customWidth="1"/>
    <col min="1763" max="1763" width="22.796875" bestFit="1" customWidth="1"/>
    <col min="1764" max="1764" width="25.8984375" bestFit="1" customWidth="1"/>
    <col min="1765" max="1765" width="14.59765625" bestFit="1" customWidth="1"/>
    <col min="1766" max="1766" width="17.69921875" bestFit="1" customWidth="1"/>
    <col min="1767" max="1767" width="15" bestFit="1" customWidth="1"/>
    <col min="1768" max="1768" width="18" bestFit="1" customWidth="1"/>
    <col min="1769" max="1769" width="20.296875" bestFit="1" customWidth="1"/>
    <col min="1770" max="1770" width="23.296875" bestFit="1" customWidth="1"/>
    <col min="1771" max="1771" width="11" bestFit="1" customWidth="1"/>
    <col min="1772" max="1772" width="14" bestFit="1" customWidth="1"/>
    <col min="1773" max="1773" width="16.19921875" bestFit="1" customWidth="1"/>
    <col min="1774" max="1774" width="19.19921875" bestFit="1" customWidth="1"/>
    <col min="1775" max="1775" width="11.19921875" bestFit="1" customWidth="1"/>
    <col min="1776" max="1776" width="11.5" bestFit="1" customWidth="1"/>
    <col min="1777" max="1777" width="25.796875" bestFit="1" customWidth="1"/>
    <col min="1778" max="1778" width="28.796875" bestFit="1" customWidth="1"/>
    <col min="1779" max="1779" width="21.19921875" bestFit="1" customWidth="1"/>
    <col min="1780" max="1780" width="25.59765625" bestFit="1" customWidth="1"/>
    <col min="1781" max="1781" width="28.59765625" bestFit="1" customWidth="1"/>
    <col min="1782" max="1782" width="13" bestFit="1" customWidth="1"/>
    <col min="1783" max="1783" width="16" bestFit="1" customWidth="1"/>
    <col min="1784" max="1784" width="10.8984375" bestFit="1" customWidth="1"/>
    <col min="1785" max="1785" width="11.8984375" bestFit="1" customWidth="1"/>
    <col min="1786" max="1786" width="10" bestFit="1" customWidth="1"/>
    <col min="1787" max="1787" width="13.09765625" bestFit="1" customWidth="1"/>
    <col min="1788" max="1788" width="11.09765625" bestFit="1" customWidth="1"/>
    <col min="1789" max="1789" width="11.796875" bestFit="1" customWidth="1"/>
    <col min="1790" max="1790" width="13" bestFit="1" customWidth="1"/>
    <col min="1791" max="1791" width="11.796875" bestFit="1" customWidth="1"/>
    <col min="1792" max="1792" width="7.8984375" bestFit="1" customWidth="1"/>
    <col min="1793" max="1793" width="12.5" bestFit="1" customWidth="1"/>
    <col min="1794" max="1794" width="11.296875" bestFit="1" customWidth="1"/>
    <col min="1795" max="1795" width="22.796875" bestFit="1" customWidth="1"/>
    <col min="1796" max="1796" width="12.69921875" bestFit="1" customWidth="1"/>
    <col min="1797" max="1797" width="13.796875" bestFit="1" customWidth="1"/>
    <col min="1798" max="1798" width="24.8984375" bestFit="1" customWidth="1"/>
    <col min="1799" max="1799" width="25.09765625" bestFit="1" customWidth="1"/>
    <col min="1800" max="1800" width="10.19921875" bestFit="1" customWidth="1"/>
    <col min="1801" max="1801" width="13.09765625" bestFit="1" customWidth="1"/>
    <col min="1802" max="1802" width="19.19921875" bestFit="1" customWidth="1"/>
    <col min="1803" max="1803" width="15.59765625" bestFit="1" customWidth="1"/>
    <col min="1804" max="1804" width="10.296875" bestFit="1" customWidth="1"/>
    <col min="1805" max="1805" width="10.59765625" bestFit="1" customWidth="1"/>
    <col min="1806" max="1806" width="15.5" bestFit="1" customWidth="1"/>
    <col min="1807" max="1807" width="9.19921875" bestFit="1" customWidth="1"/>
    <col min="1808" max="1808" width="12.19921875" bestFit="1" customWidth="1"/>
    <col min="1809" max="1809" width="15.09765625" bestFit="1" customWidth="1"/>
    <col min="1810" max="1810" width="13.296875" bestFit="1" customWidth="1"/>
    <col min="1811" max="1811" width="22.5" bestFit="1" customWidth="1"/>
    <col min="1812" max="1812" width="12.09765625" bestFit="1" customWidth="1"/>
    <col min="1813" max="1813" width="25.5" bestFit="1" customWidth="1"/>
    <col min="1814" max="1814" width="10" bestFit="1" customWidth="1"/>
    <col min="1815" max="1815" width="23.5" bestFit="1" customWidth="1"/>
    <col min="1816" max="1816" width="24.5" bestFit="1" customWidth="1"/>
    <col min="1817" max="1817" width="21.5" bestFit="1" customWidth="1"/>
    <col min="1818" max="1818" width="24.09765625" bestFit="1" customWidth="1"/>
    <col min="1819" max="1819" width="19" bestFit="1" customWidth="1"/>
    <col min="1820" max="1820" width="9" bestFit="1" customWidth="1"/>
    <col min="1821" max="1821" width="9.59765625" bestFit="1" customWidth="1"/>
    <col min="1822" max="1822" width="25.3984375" bestFit="1" customWidth="1"/>
    <col min="1823" max="1823" width="27.796875" bestFit="1" customWidth="1"/>
    <col min="1824" max="1824" width="23.796875" bestFit="1" customWidth="1"/>
    <col min="1825" max="1825" width="21.8984375" bestFit="1" customWidth="1"/>
    <col min="1826" max="1826" width="11.3984375" bestFit="1" customWidth="1"/>
    <col min="1827" max="1827" width="11.59765625" bestFit="1" customWidth="1"/>
    <col min="1828" max="1828" width="15.69921875" bestFit="1" customWidth="1"/>
    <col min="1829" max="1829" width="10.59765625" bestFit="1" customWidth="1"/>
    <col min="1830" max="1830" width="24.296875" bestFit="1" customWidth="1"/>
    <col min="1831" max="1831" width="25" bestFit="1" customWidth="1"/>
    <col min="1832" max="1832" width="13" bestFit="1" customWidth="1"/>
    <col min="1833" max="1833" width="15.796875" bestFit="1" customWidth="1"/>
    <col min="1834" max="1834" width="13.09765625" bestFit="1" customWidth="1"/>
    <col min="1835" max="1835" width="15.09765625" bestFit="1" customWidth="1"/>
    <col min="1836" max="1836" width="17.296875" bestFit="1" customWidth="1"/>
    <col min="1837" max="1837" width="23" bestFit="1" customWidth="1"/>
    <col min="1838" max="1838" width="12.69921875" bestFit="1" customWidth="1"/>
    <col min="1839" max="1839" width="7.8984375" bestFit="1" customWidth="1"/>
    <col min="1840" max="1840" width="21" bestFit="1" customWidth="1"/>
    <col min="1841" max="1841" width="19.8984375" bestFit="1" customWidth="1"/>
    <col min="1842" max="1842" width="24.69921875" bestFit="1" customWidth="1"/>
    <col min="1843" max="1843" width="22.3984375" bestFit="1" customWidth="1"/>
    <col min="1844" max="1844" width="22.69921875" bestFit="1" customWidth="1"/>
    <col min="1845" max="1845" width="21.8984375" bestFit="1" customWidth="1"/>
    <col min="1846" max="1846" width="22.796875" bestFit="1" customWidth="1"/>
    <col min="1847" max="1847" width="11.59765625" bestFit="1" customWidth="1"/>
    <col min="1848" max="1848" width="12.5" bestFit="1" customWidth="1"/>
    <col min="1849" max="1849" width="26.296875" bestFit="1" customWidth="1"/>
    <col min="1850" max="1850" width="9.59765625" bestFit="1" customWidth="1"/>
    <col min="1851" max="1851" width="24.5" bestFit="1" customWidth="1"/>
    <col min="1852" max="1852" width="11.5" bestFit="1" customWidth="1"/>
    <col min="1853" max="1853" width="28.8984375" bestFit="1" customWidth="1"/>
    <col min="1854" max="1854" width="15.09765625" bestFit="1" customWidth="1"/>
    <col min="1855" max="1855" width="12.09765625" bestFit="1" customWidth="1"/>
    <col min="1856" max="1856" width="22.8984375" bestFit="1" customWidth="1"/>
    <col min="1857" max="1857" width="10.19921875" bestFit="1" customWidth="1"/>
    <col min="1858" max="1858" width="10.796875" bestFit="1" customWidth="1"/>
    <col min="1859" max="1859" width="24.19921875" bestFit="1" customWidth="1"/>
    <col min="1860" max="1860" width="23.09765625" bestFit="1" customWidth="1"/>
    <col min="1861" max="1861" width="10.796875" bestFit="1" customWidth="1"/>
    <col min="1862" max="1862" width="20.5" bestFit="1" customWidth="1"/>
    <col min="1863" max="1863" width="23.19921875" bestFit="1" customWidth="1"/>
    <col min="1864" max="1864" width="30.3984375" bestFit="1" customWidth="1"/>
    <col min="1865" max="1865" width="10.796875" bestFit="1" customWidth="1"/>
    <col min="1866" max="1866" width="10" bestFit="1" customWidth="1"/>
    <col min="1867" max="1867" width="25.5" bestFit="1" customWidth="1"/>
    <col min="1868" max="1868" width="25" bestFit="1" customWidth="1"/>
    <col min="1869" max="1869" width="12.69921875" bestFit="1" customWidth="1"/>
    <col min="1870" max="1870" width="10.69921875" bestFit="1" customWidth="1"/>
    <col min="1871" max="1871" width="11.69921875" bestFit="1" customWidth="1"/>
    <col min="1872" max="1872" width="9.5" bestFit="1" customWidth="1"/>
    <col min="1873" max="1873" width="13.296875" bestFit="1" customWidth="1"/>
    <col min="1874" max="1874" width="21.69921875" bestFit="1" customWidth="1"/>
    <col min="1875" max="1875" width="23.5" bestFit="1" customWidth="1"/>
    <col min="1876" max="1876" width="18.69921875" bestFit="1" customWidth="1"/>
    <col min="1877" max="1877" width="14.69921875" bestFit="1" customWidth="1"/>
    <col min="1878" max="1878" width="9" bestFit="1" customWidth="1"/>
    <col min="1879" max="1879" width="22.5" bestFit="1" customWidth="1"/>
    <col min="1880" max="1880" width="10.19921875" bestFit="1" customWidth="1"/>
    <col min="1881" max="1881" width="10.296875" bestFit="1" customWidth="1"/>
    <col min="1882" max="1883" width="15.09765625" bestFit="1" customWidth="1"/>
    <col min="1884" max="1884" width="10.8984375" bestFit="1" customWidth="1"/>
    <col min="1885" max="1885" width="14.796875" bestFit="1" customWidth="1"/>
    <col min="1886" max="1886" width="11.69921875" bestFit="1" customWidth="1"/>
    <col min="1887" max="1887" width="10.3984375" bestFit="1" customWidth="1"/>
    <col min="1888" max="1888" width="15.3984375" bestFit="1" customWidth="1"/>
    <col min="1889" max="1889" width="11.69921875" bestFit="1" customWidth="1"/>
    <col min="1890" max="1890" width="11.296875" bestFit="1" customWidth="1"/>
    <col min="1891" max="1891" width="9.3984375" bestFit="1" customWidth="1"/>
    <col min="1892" max="1892" width="9" bestFit="1" customWidth="1"/>
    <col min="1893" max="1893" width="13.3984375" bestFit="1" customWidth="1"/>
    <col min="1894" max="1894" width="12.19921875" bestFit="1" customWidth="1"/>
    <col min="1895" max="1895" width="27.09765625" bestFit="1" customWidth="1"/>
    <col min="1896" max="1896" width="9.19921875" bestFit="1" customWidth="1"/>
    <col min="1897" max="1898" width="22.69921875" bestFit="1" customWidth="1"/>
    <col min="1899" max="1899" width="26.796875" bestFit="1" customWidth="1"/>
    <col min="1900" max="1900" width="29.59765625" bestFit="1" customWidth="1"/>
    <col min="1901" max="1901" width="22.5" bestFit="1" customWidth="1"/>
    <col min="1902" max="1902" width="25" bestFit="1" customWidth="1"/>
    <col min="1903" max="1903" width="12.3984375" bestFit="1" customWidth="1"/>
    <col min="1904" max="1904" width="13" bestFit="1" customWidth="1"/>
    <col min="1905" max="1905" width="10.5" bestFit="1" customWidth="1"/>
    <col min="1906" max="1906" width="16.296875" bestFit="1" customWidth="1"/>
    <col min="1907" max="1907" width="11" bestFit="1" customWidth="1"/>
    <col min="1908" max="1908" width="11.296875" bestFit="1" customWidth="1"/>
    <col min="1909" max="1909" width="26.5" bestFit="1" customWidth="1"/>
    <col min="1910" max="1910" width="28.59765625" bestFit="1" customWidth="1"/>
    <col min="1911" max="1911" width="24.59765625" bestFit="1" customWidth="1"/>
    <col min="1912" max="1912" width="25.3984375" bestFit="1" customWidth="1"/>
    <col min="1913" max="1913" width="24.59765625" bestFit="1" customWidth="1"/>
    <col min="1914" max="1914" width="23.19921875" bestFit="1" customWidth="1"/>
    <col min="1915" max="1915" width="13.5" bestFit="1" customWidth="1"/>
    <col min="1916" max="1916" width="15.5" bestFit="1" customWidth="1"/>
    <col min="1917" max="1917" width="14.3984375" bestFit="1" customWidth="1"/>
    <col min="1918" max="1918" width="14" bestFit="1" customWidth="1"/>
    <col min="1919" max="1919" width="13.69921875" bestFit="1" customWidth="1"/>
    <col min="1920" max="1920" width="14.8984375" bestFit="1" customWidth="1"/>
    <col min="1921" max="1921" width="12.5" bestFit="1" customWidth="1"/>
    <col min="1922" max="1922" width="9.796875" bestFit="1" customWidth="1"/>
    <col min="1923" max="1923" width="22.296875" bestFit="1" customWidth="1"/>
    <col min="1924" max="1924" width="22.69921875" bestFit="1" customWidth="1"/>
    <col min="1925" max="1925" width="28" bestFit="1" customWidth="1"/>
    <col min="1926" max="1926" width="23.796875" bestFit="1" customWidth="1"/>
    <col min="1927" max="1927" width="13.19921875" bestFit="1" customWidth="1"/>
    <col min="1928" max="1928" width="23.69921875" bestFit="1" customWidth="1"/>
    <col min="1929" max="1929" width="12.3984375" bestFit="1" customWidth="1"/>
    <col min="1930" max="1930" width="8.8984375" bestFit="1" customWidth="1"/>
    <col min="1931" max="1931" width="22.3984375" bestFit="1" customWidth="1"/>
    <col min="1932" max="1932" width="9.69921875" bestFit="1" customWidth="1"/>
    <col min="1933" max="1933" width="11.69921875" bestFit="1" customWidth="1"/>
    <col min="1934" max="1934" width="9.796875" bestFit="1" customWidth="1"/>
    <col min="1935" max="1935" width="25.59765625" bestFit="1" customWidth="1"/>
    <col min="1936" max="1936" width="20.09765625" bestFit="1" customWidth="1"/>
    <col min="1937" max="1937" width="21.59765625" bestFit="1" customWidth="1"/>
    <col min="1938" max="1938" width="20.8984375" bestFit="1" customWidth="1"/>
    <col min="1939" max="1939" width="12.69921875" bestFit="1" customWidth="1"/>
    <col min="1940" max="1940" width="13.09765625" bestFit="1" customWidth="1"/>
    <col min="1941" max="1941" width="18.3984375" bestFit="1" customWidth="1"/>
    <col min="1942" max="1942" width="9.09765625" bestFit="1" customWidth="1"/>
    <col min="1943" max="1943" width="14.296875" bestFit="1" customWidth="1"/>
    <col min="1944" max="1944" width="9.296875" bestFit="1" customWidth="1"/>
    <col min="1945" max="1945" width="9.59765625" bestFit="1" customWidth="1"/>
    <col min="1946" max="1946" width="23.8984375" bestFit="1" customWidth="1"/>
    <col min="1947" max="1947" width="19.296875" bestFit="1" customWidth="1"/>
    <col min="1948" max="1948" width="23.69921875" bestFit="1" customWidth="1"/>
    <col min="1949" max="1949" width="11.09765625" bestFit="1" customWidth="1"/>
    <col min="1950" max="1950" width="18.3984375" bestFit="1" customWidth="1"/>
    <col min="1951" max="1951" width="21.19921875" bestFit="1" customWidth="1"/>
  </cols>
  <sheetData>
    <row r="1" spans="1:6" x14ac:dyDescent="0.3">
      <c r="A1" s="6" t="s">
        <v>6</v>
      </c>
      <c r="B1" t="s">
        <v>2034</v>
      </c>
    </row>
    <row r="3" spans="1:6" x14ac:dyDescent="0.3">
      <c r="A3" s="11" t="s">
        <v>2069</v>
      </c>
      <c r="B3" s="11" t="s">
        <v>2068</v>
      </c>
      <c r="C3" s="12"/>
      <c r="D3" s="12"/>
      <c r="E3" s="12"/>
      <c r="F3" s="12"/>
    </row>
    <row r="4" spans="1:6" x14ac:dyDescent="0.3">
      <c r="A4" s="11" t="s">
        <v>2031</v>
      </c>
      <c r="B4" s="13" t="s">
        <v>74</v>
      </c>
      <c r="C4" s="13" t="s">
        <v>14</v>
      </c>
      <c r="D4" s="13" t="s">
        <v>47</v>
      </c>
      <c r="E4" s="13" t="s">
        <v>20</v>
      </c>
      <c r="F4" s="13" t="s">
        <v>2033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2044</v>
      </c>
      <c r="E8">
        <v>4</v>
      </c>
      <c r="F8">
        <v>4</v>
      </c>
    </row>
    <row r="9" spans="1:6" x14ac:dyDescent="0.3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9" spans="5:5" x14ac:dyDescent="0.3">
      <c r="E19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7D84-DED2-48DD-83B3-B41F28CE4C24}">
  <dimension ref="A1:F30"/>
  <sheetViews>
    <sheetView topLeftCell="E16" workbookViewId="0">
      <selection activeCell="B19" sqref="B19:D19"/>
    </sheetView>
  </sheetViews>
  <sheetFormatPr defaultRowHeight="15.6" x14ac:dyDescent="0.3"/>
  <cols>
    <col min="1" max="1" width="17.39843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23" bestFit="1" customWidth="1"/>
    <col min="11" max="11" width="20.5" bestFit="1" customWidth="1"/>
    <col min="12" max="12" width="23" bestFit="1" customWidth="1"/>
    <col min="13" max="13" width="20.5" bestFit="1" customWidth="1"/>
    <col min="14" max="14" width="23" bestFit="1" customWidth="1"/>
    <col min="15" max="15" width="20.5" bestFit="1" customWidth="1"/>
    <col min="16" max="16" width="28" bestFit="1" customWidth="1"/>
    <col min="17" max="17" width="25.59765625" bestFit="1" customWidth="1"/>
  </cols>
  <sheetData>
    <row r="1" spans="1:6" x14ac:dyDescent="0.3">
      <c r="A1" s="6" t="s">
        <v>6</v>
      </c>
      <c r="B1" t="s">
        <v>2034</v>
      </c>
    </row>
    <row r="2" spans="1:6" x14ac:dyDescent="0.3">
      <c r="A2" s="6" t="s">
        <v>2031</v>
      </c>
      <c r="B2" t="s">
        <v>2034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2053</v>
      </c>
      <c r="E7">
        <v>4</v>
      </c>
      <c r="F7">
        <v>4</v>
      </c>
    </row>
    <row r="8" spans="1:6" x14ac:dyDescent="0.3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2054</v>
      </c>
      <c r="C10">
        <v>8</v>
      </c>
      <c r="E10">
        <v>10</v>
      </c>
      <c r="F10">
        <v>18</v>
      </c>
    </row>
    <row r="11" spans="1:6" x14ac:dyDescent="0.3">
      <c r="A11" s="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2063</v>
      </c>
      <c r="C20">
        <v>4</v>
      </c>
      <c r="E20">
        <v>4</v>
      </c>
      <c r="F20">
        <v>8</v>
      </c>
    </row>
    <row r="21" spans="1:6" x14ac:dyDescent="0.3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2047</v>
      </c>
      <c r="C22">
        <v>9</v>
      </c>
      <c r="E22">
        <v>5</v>
      </c>
      <c r="F22">
        <v>14</v>
      </c>
    </row>
    <row r="23" spans="1:6" x14ac:dyDescent="0.3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2064</v>
      </c>
      <c r="C25">
        <v>7</v>
      </c>
      <c r="E25">
        <v>14</v>
      </c>
      <c r="F25">
        <v>21</v>
      </c>
    </row>
    <row r="26" spans="1:6" x14ac:dyDescent="0.3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2059</v>
      </c>
      <c r="E29">
        <v>3</v>
      </c>
      <c r="F29">
        <v>3</v>
      </c>
    </row>
    <row r="30" spans="1:6" x14ac:dyDescent="0.3">
      <c r="A30" s="7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59F0-D427-4BF7-B319-BF7A7FE4C4DC}">
  <dimension ref="A1:F18"/>
  <sheetViews>
    <sheetView workbookViewId="0">
      <selection activeCell="E3" sqref="E3"/>
    </sheetView>
  </sheetViews>
  <sheetFormatPr defaultRowHeight="15.6" x14ac:dyDescent="0.3"/>
  <cols>
    <col min="1" max="1" width="27.5976562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9" width="11.8984375" bestFit="1" customWidth="1"/>
    <col min="10" max="10" width="1.8984375" bestFit="1" customWidth="1"/>
    <col min="11" max="13" width="11.8984375" bestFit="1" customWidth="1"/>
    <col min="14" max="14" width="1.8984375" bestFit="1" customWidth="1"/>
    <col min="15" max="15" width="10.8984375" bestFit="1" customWidth="1"/>
    <col min="16" max="17" width="11.8984375" bestFit="1" customWidth="1"/>
    <col min="18" max="18" width="5.8984375" bestFit="1" customWidth="1"/>
    <col min="19" max="20" width="11.8984375" bestFit="1" customWidth="1"/>
    <col min="21" max="21" width="1.8984375" bestFit="1" customWidth="1"/>
    <col min="22" max="23" width="11.8984375" bestFit="1" customWidth="1"/>
    <col min="24" max="24" width="1.8984375" bestFit="1" customWidth="1"/>
    <col min="25" max="29" width="11.8984375" bestFit="1" customWidth="1"/>
    <col min="30" max="30" width="4.8984375" bestFit="1" customWidth="1"/>
    <col min="31" max="39" width="11.8984375" bestFit="1" customWidth="1"/>
    <col min="40" max="40" width="10.8984375" bestFit="1" customWidth="1"/>
    <col min="41" max="52" width="11.8984375" bestFit="1" customWidth="1"/>
    <col min="53" max="53" width="4.8984375" bestFit="1" customWidth="1"/>
    <col min="54" max="56" width="11.8984375" bestFit="1" customWidth="1"/>
    <col min="57" max="57" width="10.8984375" bestFit="1" customWidth="1"/>
    <col min="58" max="58" width="11.8984375" bestFit="1" customWidth="1"/>
    <col min="59" max="59" width="10.8984375" bestFit="1" customWidth="1"/>
    <col min="60" max="63" width="11.8984375" bestFit="1" customWidth="1"/>
    <col min="64" max="64" width="10.8984375" bestFit="1" customWidth="1"/>
    <col min="65" max="67" width="11.8984375" bestFit="1" customWidth="1"/>
    <col min="68" max="68" width="5.8984375" bestFit="1" customWidth="1"/>
    <col min="69" max="69" width="11.8984375" bestFit="1" customWidth="1"/>
    <col min="70" max="70" width="4.8984375" bestFit="1" customWidth="1"/>
    <col min="71" max="72" width="11.8984375" bestFit="1" customWidth="1"/>
    <col min="73" max="73" width="10.8984375" bestFit="1" customWidth="1"/>
    <col min="74" max="78" width="11.8984375" bestFit="1" customWidth="1"/>
    <col min="79" max="79" width="10.8984375" bestFit="1" customWidth="1"/>
    <col min="80" max="91" width="11.8984375" bestFit="1" customWidth="1"/>
    <col min="92" max="92" width="10.8984375" bestFit="1" customWidth="1"/>
    <col min="93" max="102" width="11.8984375" bestFit="1" customWidth="1"/>
    <col min="103" max="103" width="5.8984375" bestFit="1" customWidth="1"/>
    <col min="104" max="106" width="11.8984375" bestFit="1" customWidth="1"/>
    <col min="107" max="107" width="10.8984375" bestFit="1" customWidth="1"/>
    <col min="108" max="108" width="5.8984375" bestFit="1" customWidth="1"/>
    <col min="109" max="111" width="11.8984375" bestFit="1" customWidth="1"/>
    <col min="112" max="112" width="10.8984375" bestFit="1" customWidth="1"/>
    <col min="113" max="131" width="11.8984375" bestFit="1" customWidth="1"/>
    <col min="132" max="132" width="10.8984375" bestFit="1" customWidth="1"/>
    <col min="133" max="136" width="11.8984375" bestFit="1" customWidth="1"/>
    <col min="137" max="137" width="2.8984375" bestFit="1" customWidth="1"/>
    <col min="138" max="140" width="11.8984375" bestFit="1" customWidth="1"/>
    <col min="141" max="141" width="6.8984375" bestFit="1" customWidth="1"/>
    <col min="142" max="147" width="11.8984375" bestFit="1" customWidth="1"/>
    <col min="148" max="148" width="10.8984375" bestFit="1" customWidth="1"/>
    <col min="149" max="164" width="11.8984375" bestFit="1" customWidth="1"/>
    <col min="165" max="165" width="10.8984375" bestFit="1" customWidth="1"/>
    <col min="166" max="169" width="11.8984375" bestFit="1" customWidth="1"/>
    <col min="170" max="170" width="4.8984375" bestFit="1" customWidth="1"/>
    <col min="171" max="171" width="11.8984375" bestFit="1" customWidth="1"/>
    <col min="172" max="172" width="4.8984375" bestFit="1" customWidth="1"/>
    <col min="173" max="173" width="11.8984375" bestFit="1" customWidth="1"/>
    <col min="174" max="174" width="10.8984375" bestFit="1" customWidth="1"/>
    <col min="175" max="175" width="11.8984375" bestFit="1" customWidth="1"/>
    <col min="176" max="176" width="9.8984375" bestFit="1" customWidth="1"/>
    <col min="177" max="181" width="11.8984375" bestFit="1" customWidth="1"/>
    <col min="182" max="182" width="6.8984375" bestFit="1" customWidth="1"/>
    <col min="183" max="195" width="11.8984375" bestFit="1" customWidth="1"/>
    <col min="196" max="196" width="10.8984375" bestFit="1" customWidth="1"/>
    <col min="197" max="198" width="11.8984375" bestFit="1" customWidth="1"/>
    <col min="199" max="199" width="9.8984375" bestFit="1" customWidth="1"/>
    <col min="200" max="200" width="11.8984375" bestFit="1" customWidth="1"/>
    <col min="201" max="201" width="7.8984375" bestFit="1" customWidth="1"/>
    <col min="202" max="214" width="11.8984375" bestFit="1" customWidth="1"/>
    <col min="215" max="215" width="8.8984375" bestFit="1" customWidth="1"/>
    <col min="216" max="232" width="11.8984375" bestFit="1" customWidth="1"/>
    <col min="233" max="233" width="4.8984375" bestFit="1" customWidth="1"/>
    <col min="234" max="241" width="11.8984375" bestFit="1" customWidth="1"/>
    <col min="242" max="242" width="10.8984375" bestFit="1" customWidth="1"/>
    <col min="243" max="245" width="11.8984375" bestFit="1" customWidth="1"/>
    <col min="246" max="246" width="10.8984375" bestFit="1" customWidth="1"/>
    <col min="247" max="247" width="7.8984375" bestFit="1" customWidth="1"/>
    <col min="248" max="248" width="5.8984375" bestFit="1" customWidth="1"/>
    <col min="249" max="249" width="11.8984375" bestFit="1" customWidth="1"/>
    <col min="250" max="250" width="5.8984375" bestFit="1" customWidth="1"/>
    <col min="251" max="255" width="11.8984375" bestFit="1" customWidth="1"/>
    <col min="256" max="256" width="2.8984375" bestFit="1" customWidth="1"/>
    <col min="257" max="261" width="11.8984375" bestFit="1" customWidth="1"/>
    <col min="262" max="262" width="2.8984375" bestFit="1" customWidth="1"/>
    <col min="263" max="272" width="11.8984375" bestFit="1" customWidth="1"/>
    <col min="273" max="273" width="7.8984375" bestFit="1" customWidth="1"/>
    <col min="274" max="276" width="11.8984375" bestFit="1" customWidth="1"/>
    <col min="277" max="277" width="10.8984375" bestFit="1" customWidth="1"/>
    <col min="278" max="301" width="11.8984375" bestFit="1" customWidth="1"/>
    <col min="302" max="302" width="2.8984375" bestFit="1" customWidth="1"/>
    <col min="303" max="305" width="11.8984375" bestFit="1" customWidth="1"/>
    <col min="306" max="306" width="5.8984375" bestFit="1" customWidth="1"/>
    <col min="307" max="312" width="11.8984375" bestFit="1" customWidth="1"/>
    <col min="313" max="313" width="4.8984375" bestFit="1" customWidth="1"/>
    <col min="314" max="326" width="11.8984375" bestFit="1" customWidth="1"/>
    <col min="327" max="327" width="10.8984375" bestFit="1" customWidth="1"/>
    <col min="328" max="328" width="5.8984375" bestFit="1" customWidth="1"/>
    <col min="329" max="329" width="11.8984375" bestFit="1" customWidth="1"/>
    <col min="330" max="330" width="9.8984375" bestFit="1" customWidth="1"/>
    <col min="331" max="335" width="11.8984375" bestFit="1" customWidth="1"/>
    <col min="336" max="336" width="10.8984375" bestFit="1" customWidth="1"/>
    <col min="337" max="338" width="11.8984375" bestFit="1" customWidth="1"/>
    <col min="339" max="339" width="5.8984375" bestFit="1" customWidth="1"/>
    <col min="340" max="340" width="10.8984375" bestFit="1" customWidth="1"/>
    <col min="341" max="341" width="4.8984375" bestFit="1" customWidth="1"/>
    <col min="342" max="343" width="11.8984375" bestFit="1" customWidth="1"/>
    <col min="344" max="344" width="5.8984375" bestFit="1" customWidth="1"/>
    <col min="345" max="349" width="11.8984375" bestFit="1" customWidth="1"/>
    <col min="350" max="350" width="6.8984375" bestFit="1" customWidth="1"/>
    <col min="351" max="364" width="11.8984375" bestFit="1" customWidth="1"/>
    <col min="365" max="365" width="10.8984375" bestFit="1" customWidth="1"/>
    <col min="366" max="371" width="11.8984375" bestFit="1" customWidth="1"/>
    <col min="372" max="372" width="2.8984375" bestFit="1" customWidth="1"/>
    <col min="373" max="385" width="11.8984375" bestFit="1" customWidth="1"/>
    <col min="386" max="386" width="5.8984375" bestFit="1" customWidth="1"/>
    <col min="387" max="393" width="11.8984375" bestFit="1" customWidth="1"/>
    <col min="394" max="394" width="7.8984375" bestFit="1" customWidth="1"/>
    <col min="395" max="395" width="5.8984375" bestFit="1" customWidth="1"/>
    <col min="396" max="401" width="11.8984375" bestFit="1" customWidth="1"/>
    <col min="402" max="402" width="10.8984375" bestFit="1" customWidth="1"/>
    <col min="403" max="403" width="11.8984375" bestFit="1" customWidth="1"/>
    <col min="404" max="404" width="10.8984375" bestFit="1" customWidth="1"/>
    <col min="405" max="406" width="11.8984375" bestFit="1" customWidth="1"/>
    <col min="407" max="407" width="2.8984375" bestFit="1" customWidth="1"/>
    <col min="408" max="408" width="11.8984375" bestFit="1" customWidth="1"/>
    <col min="409" max="409" width="4.8984375" bestFit="1" customWidth="1"/>
    <col min="410" max="412" width="11.8984375" bestFit="1" customWidth="1"/>
    <col min="413" max="413" width="8.8984375" bestFit="1" customWidth="1"/>
    <col min="414" max="416" width="11.8984375" bestFit="1" customWidth="1"/>
    <col min="417" max="417" width="10.8984375" bestFit="1" customWidth="1"/>
    <col min="418" max="421" width="11.8984375" bestFit="1" customWidth="1"/>
    <col min="422" max="422" width="10.8984375" bestFit="1" customWidth="1"/>
    <col min="423" max="428" width="11.8984375" bestFit="1" customWidth="1"/>
    <col min="429" max="429" width="10.8984375" bestFit="1" customWidth="1"/>
    <col min="430" max="440" width="11.8984375" bestFit="1" customWidth="1"/>
    <col min="441" max="441" width="7.8984375" bestFit="1" customWidth="1"/>
    <col min="442" max="442" width="11.8984375" bestFit="1" customWidth="1"/>
    <col min="443" max="443" width="3.8984375" bestFit="1" customWidth="1"/>
    <col min="444" max="444" width="10.8984375" bestFit="1" customWidth="1"/>
    <col min="445" max="445" width="11.8984375" bestFit="1" customWidth="1"/>
    <col min="446" max="446" width="10.8984375" bestFit="1" customWidth="1"/>
    <col min="447" max="448" width="11.8984375" bestFit="1" customWidth="1"/>
    <col min="449" max="449" width="6.8984375" bestFit="1" customWidth="1"/>
    <col min="450" max="451" width="11.8984375" bestFit="1" customWidth="1"/>
    <col min="452" max="452" width="10.8984375" bestFit="1" customWidth="1"/>
    <col min="453" max="453" width="3.8984375" bestFit="1" customWidth="1"/>
    <col min="454" max="458" width="11.8984375" bestFit="1" customWidth="1"/>
    <col min="459" max="459" width="10.8984375" bestFit="1" customWidth="1"/>
    <col min="460" max="460" width="3.8984375" bestFit="1" customWidth="1"/>
    <col min="461" max="472" width="11.8984375" bestFit="1" customWidth="1"/>
    <col min="473" max="473" width="10.8984375" bestFit="1" customWidth="1"/>
    <col min="474" max="485" width="11.8984375" bestFit="1" customWidth="1"/>
    <col min="486" max="486" width="6.8984375" bestFit="1" customWidth="1"/>
    <col min="487" max="504" width="11.8984375" bestFit="1" customWidth="1"/>
    <col min="505" max="505" width="6.8984375" bestFit="1" customWidth="1"/>
    <col min="506" max="506" width="10.8984375" bestFit="1" customWidth="1"/>
    <col min="507" max="510" width="11.8984375" bestFit="1" customWidth="1"/>
    <col min="511" max="511" width="10.8984375" bestFit="1" customWidth="1"/>
    <col min="512" max="513" width="11.8984375" bestFit="1" customWidth="1"/>
    <col min="514" max="514" width="6.8984375" bestFit="1" customWidth="1"/>
    <col min="515" max="515" width="5.8984375" bestFit="1" customWidth="1"/>
    <col min="516" max="525" width="11.8984375" bestFit="1" customWidth="1"/>
    <col min="526" max="526" width="9.8984375" bestFit="1" customWidth="1"/>
    <col min="527" max="529" width="11.8984375" bestFit="1" customWidth="1"/>
    <col min="530" max="530" width="5.8984375" bestFit="1" customWidth="1"/>
    <col min="531" max="537" width="11.8984375" bestFit="1" customWidth="1"/>
    <col min="538" max="538" width="10.8984375" bestFit="1" customWidth="1"/>
    <col min="539" max="539" width="9.8984375" bestFit="1" customWidth="1"/>
    <col min="540" max="546" width="11.8984375" bestFit="1" customWidth="1"/>
    <col min="547" max="547" width="6.8984375" bestFit="1" customWidth="1"/>
    <col min="548" max="551" width="11.8984375" bestFit="1" customWidth="1"/>
    <col min="552" max="552" width="8.8984375" bestFit="1" customWidth="1"/>
    <col min="553" max="558" width="11.8984375" bestFit="1" customWidth="1"/>
    <col min="559" max="559" width="3.8984375" bestFit="1" customWidth="1"/>
    <col min="560" max="574" width="11.8984375" bestFit="1" customWidth="1"/>
    <col min="575" max="575" width="3.8984375" bestFit="1" customWidth="1"/>
    <col min="576" max="579" width="11.8984375" bestFit="1" customWidth="1"/>
    <col min="580" max="580" width="9.8984375" bestFit="1" customWidth="1"/>
    <col min="581" max="581" width="10.8984375" bestFit="1" customWidth="1"/>
    <col min="582" max="595" width="11.8984375" bestFit="1" customWidth="1"/>
    <col min="596" max="596" width="10.8984375" bestFit="1" customWidth="1"/>
    <col min="597" max="598" width="11.8984375" bestFit="1" customWidth="1"/>
    <col min="599" max="599" width="10.8984375" bestFit="1" customWidth="1"/>
    <col min="600" max="600" width="11.8984375" bestFit="1" customWidth="1"/>
    <col min="601" max="601" width="6.8984375" bestFit="1" customWidth="1"/>
    <col min="602" max="604" width="11.8984375" bestFit="1" customWidth="1"/>
    <col min="605" max="605" width="10.8984375" bestFit="1" customWidth="1"/>
    <col min="606" max="606" width="11.8984375" bestFit="1" customWidth="1"/>
    <col min="607" max="607" width="8.8984375" bestFit="1" customWidth="1"/>
    <col min="608" max="608" width="11.8984375" bestFit="1" customWidth="1"/>
    <col min="609" max="609" width="8.8984375" bestFit="1" customWidth="1"/>
    <col min="610" max="613" width="11.8984375" bestFit="1" customWidth="1"/>
    <col min="614" max="614" width="10.8984375" bestFit="1" customWidth="1"/>
    <col min="615" max="615" width="11.8984375" bestFit="1" customWidth="1"/>
    <col min="616" max="616" width="3.8984375" bestFit="1" customWidth="1"/>
    <col min="617" max="617" width="10.8984375" bestFit="1" customWidth="1"/>
    <col min="618" max="626" width="11.8984375" bestFit="1" customWidth="1"/>
    <col min="627" max="627" width="5.8984375" bestFit="1" customWidth="1"/>
    <col min="628" max="629" width="11.8984375" bestFit="1" customWidth="1"/>
    <col min="630" max="630" width="7.8984375" bestFit="1" customWidth="1"/>
    <col min="631" max="635" width="11.8984375" bestFit="1" customWidth="1"/>
    <col min="636" max="636" width="3.8984375" bestFit="1" customWidth="1"/>
    <col min="637" max="641" width="11.8984375" bestFit="1" customWidth="1"/>
    <col min="642" max="642" width="10.8984375" bestFit="1" customWidth="1"/>
    <col min="643" max="643" width="6.8984375" bestFit="1" customWidth="1"/>
    <col min="644" max="672" width="11.8984375" bestFit="1" customWidth="1"/>
    <col min="673" max="673" width="10.8984375" bestFit="1" customWidth="1"/>
    <col min="674" max="674" width="7.8984375" bestFit="1" customWidth="1"/>
    <col min="675" max="678" width="11.8984375" bestFit="1" customWidth="1"/>
    <col min="679" max="679" width="5.8984375" bestFit="1" customWidth="1"/>
    <col min="680" max="681" width="11.8984375" bestFit="1" customWidth="1"/>
    <col min="682" max="682" width="10.8984375" bestFit="1" customWidth="1"/>
    <col min="683" max="683" width="7.8984375" bestFit="1" customWidth="1"/>
    <col min="684" max="692" width="11.8984375" bestFit="1" customWidth="1"/>
    <col min="693" max="693" width="10.8984375" bestFit="1" customWidth="1"/>
    <col min="694" max="696" width="11.8984375" bestFit="1" customWidth="1"/>
    <col min="697" max="697" width="10.8984375" bestFit="1" customWidth="1"/>
    <col min="698" max="698" width="11.8984375" bestFit="1" customWidth="1"/>
    <col min="699" max="699" width="5.8984375" bestFit="1" customWidth="1"/>
    <col min="700" max="707" width="11.8984375" bestFit="1" customWidth="1"/>
    <col min="708" max="708" width="6.8984375" bestFit="1" customWidth="1"/>
    <col min="709" max="719" width="11.8984375" bestFit="1" customWidth="1"/>
    <col min="720" max="720" width="10.8984375" bestFit="1" customWidth="1"/>
    <col min="721" max="735" width="11.8984375" bestFit="1" customWidth="1"/>
    <col min="736" max="736" width="6.8984375" bestFit="1" customWidth="1"/>
    <col min="737" max="737" width="11.8984375" bestFit="1" customWidth="1"/>
    <col min="738" max="738" width="3.8984375" bestFit="1" customWidth="1"/>
    <col min="739" max="740" width="11.8984375" bestFit="1" customWidth="1"/>
    <col min="741" max="741" width="10.8984375" bestFit="1" customWidth="1"/>
    <col min="742" max="742" width="11.8984375" bestFit="1" customWidth="1"/>
    <col min="743" max="743" width="7.8984375" bestFit="1" customWidth="1"/>
    <col min="744" max="748" width="11.8984375" bestFit="1" customWidth="1"/>
    <col min="749" max="749" width="9.8984375" bestFit="1" customWidth="1"/>
    <col min="750" max="751" width="11.8984375" bestFit="1" customWidth="1"/>
    <col min="752" max="752" width="6.8984375" bestFit="1" customWidth="1"/>
    <col min="753" max="756" width="11.8984375" bestFit="1" customWidth="1"/>
    <col min="757" max="757" width="6.8984375" bestFit="1" customWidth="1"/>
    <col min="758" max="763" width="11.8984375" bestFit="1" customWidth="1"/>
    <col min="764" max="764" width="5.8984375" bestFit="1" customWidth="1"/>
    <col min="765" max="765" width="7.8984375" bestFit="1" customWidth="1"/>
    <col min="766" max="767" width="11.8984375" bestFit="1" customWidth="1"/>
    <col min="768" max="768" width="6.8984375" bestFit="1" customWidth="1"/>
    <col min="769" max="769" width="11.8984375" bestFit="1" customWidth="1"/>
    <col min="770" max="770" width="3.8984375" bestFit="1" customWidth="1"/>
    <col min="771" max="774" width="11.8984375" bestFit="1" customWidth="1"/>
    <col min="775" max="775" width="6.8984375" bestFit="1" customWidth="1"/>
    <col min="776" max="778" width="11.8984375" bestFit="1" customWidth="1"/>
    <col min="779" max="780" width="10.8984375" bestFit="1" customWidth="1"/>
    <col min="781" max="784" width="11.8984375" bestFit="1" customWidth="1"/>
    <col min="785" max="785" width="5.8984375" bestFit="1" customWidth="1"/>
    <col min="786" max="788" width="11.8984375" bestFit="1" customWidth="1"/>
    <col min="789" max="789" width="10.8984375" bestFit="1" customWidth="1"/>
    <col min="790" max="798" width="11.8984375" bestFit="1" customWidth="1"/>
    <col min="799" max="800" width="5.8984375" bestFit="1" customWidth="1"/>
    <col min="801" max="802" width="11.8984375" bestFit="1" customWidth="1"/>
    <col min="803" max="803" width="10.8984375" bestFit="1" customWidth="1"/>
    <col min="804" max="805" width="11.8984375" bestFit="1" customWidth="1"/>
    <col min="806" max="806" width="3.8984375" bestFit="1" customWidth="1"/>
    <col min="807" max="809" width="11.8984375" bestFit="1" customWidth="1"/>
    <col min="810" max="810" width="10.8984375" bestFit="1" customWidth="1"/>
    <col min="811" max="813" width="11.8984375" bestFit="1" customWidth="1"/>
    <col min="814" max="814" width="3.8984375" bestFit="1" customWidth="1"/>
    <col min="815" max="816" width="11.8984375" bestFit="1" customWidth="1"/>
    <col min="817" max="817" width="6.8984375" bestFit="1" customWidth="1"/>
    <col min="818" max="823" width="11.8984375" bestFit="1" customWidth="1"/>
    <col min="824" max="824" width="3.8984375" bestFit="1" customWidth="1"/>
    <col min="825" max="827" width="11.8984375" bestFit="1" customWidth="1"/>
    <col min="828" max="828" width="9.8984375" bestFit="1" customWidth="1"/>
    <col min="829" max="841" width="11.8984375" bestFit="1" customWidth="1"/>
    <col min="842" max="842" width="10.8984375" bestFit="1" customWidth="1"/>
    <col min="843" max="846" width="11.8984375" bestFit="1" customWidth="1"/>
    <col min="847" max="847" width="6.8984375" bestFit="1" customWidth="1"/>
    <col min="848" max="852" width="11.8984375" bestFit="1" customWidth="1"/>
    <col min="853" max="853" width="5.8984375" bestFit="1" customWidth="1"/>
    <col min="854" max="854" width="3.8984375" bestFit="1" customWidth="1"/>
    <col min="855" max="856" width="11.8984375" bestFit="1" customWidth="1"/>
    <col min="857" max="857" width="7.8984375" bestFit="1" customWidth="1"/>
    <col min="858" max="861" width="11.8984375" bestFit="1" customWidth="1"/>
    <col min="862" max="862" width="10.8984375" bestFit="1" customWidth="1"/>
    <col min="863" max="863" width="5.8984375" bestFit="1" customWidth="1"/>
    <col min="864" max="869" width="11.8984375" bestFit="1" customWidth="1"/>
    <col min="870" max="870" width="5.8984375" bestFit="1" customWidth="1"/>
    <col min="871" max="878" width="11.8984375" bestFit="1" customWidth="1"/>
    <col min="879" max="879" width="5.8984375" bestFit="1" customWidth="1"/>
    <col min="880" max="880" width="6.8984375" bestFit="1" customWidth="1"/>
    <col min="881" max="890" width="11.8984375" bestFit="1" customWidth="1"/>
    <col min="891" max="891" width="7.8984375" bestFit="1" customWidth="1"/>
    <col min="892" max="897" width="11.8984375" bestFit="1" customWidth="1"/>
    <col min="898" max="898" width="7.8984375" bestFit="1" customWidth="1"/>
    <col min="899" max="899" width="11.8984375" bestFit="1" customWidth="1"/>
    <col min="900" max="900" width="5.8984375" bestFit="1" customWidth="1"/>
    <col min="901" max="903" width="11.8984375" bestFit="1" customWidth="1"/>
    <col min="904" max="904" width="6.8984375" bestFit="1" customWidth="1"/>
    <col min="905" max="907" width="11.8984375" bestFit="1" customWidth="1"/>
    <col min="908" max="908" width="5.8984375" bestFit="1" customWidth="1"/>
    <col min="909" max="909" width="11.8984375" bestFit="1" customWidth="1"/>
    <col min="910" max="910" width="6.8984375" bestFit="1" customWidth="1"/>
    <col min="911" max="915" width="11.8984375" bestFit="1" customWidth="1"/>
    <col min="916" max="916" width="6.8984375" bestFit="1" customWidth="1"/>
    <col min="917" max="918" width="11.8984375" bestFit="1" customWidth="1"/>
    <col min="919" max="919" width="5.8984375" bestFit="1" customWidth="1"/>
    <col min="920" max="921" width="11.8984375" bestFit="1" customWidth="1"/>
    <col min="922" max="922" width="5.8984375" bestFit="1" customWidth="1"/>
    <col min="923" max="926" width="11.8984375" bestFit="1" customWidth="1"/>
    <col min="927" max="927" width="8.8984375" bestFit="1" customWidth="1"/>
    <col min="928" max="931" width="11.8984375" bestFit="1" customWidth="1"/>
    <col min="932" max="932" width="6.8984375" bestFit="1" customWidth="1"/>
    <col min="933" max="935" width="11.8984375" bestFit="1" customWidth="1"/>
    <col min="936" max="936" width="3.8984375" bestFit="1" customWidth="1"/>
    <col min="937" max="938" width="11.8984375" bestFit="1" customWidth="1"/>
    <col min="939" max="939" width="5.8984375" bestFit="1" customWidth="1"/>
    <col min="940" max="944" width="11.8984375" bestFit="1" customWidth="1"/>
    <col min="945" max="945" width="8.8984375" bestFit="1" customWidth="1"/>
    <col min="946" max="950" width="11.8984375" bestFit="1" customWidth="1"/>
    <col min="951" max="951" width="6.8984375" bestFit="1" customWidth="1"/>
    <col min="952" max="952" width="3.8984375" bestFit="1" customWidth="1"/>
    <col min="953" max="953" width="5.8984375" bestFit="1" customWidth="1"/>
    <col min="954" max="954" width="11.8984375" bestFit="1" customWidth="1"/>
    <col min="955" max="955" width="5.8984375" bestFit="1" customWidth="1"/>
    <col min="956" max="958" width="11.8984375" bestFit="1" customWidth="1"/>
    <col min="959" max="959" width="3.8984375" bestFit="1" customWidth="1"/>
    <col min="960" max="961" width="11.8984375" bestFit="1" customWidth="1"/>
    <col min="962" max="963" width="3.8984375" bestFit="1" customWidth="1"/>
    <col min="964" max="965" width="11.8984375" bestFit="1" customWidth="1"/>
    <col min="966" max="966" width="6.8984375" bestFit="1" customWidth="1"/>
    <col min="967" max="967" width="11.8984375" bestFit="1" customWidth="1"/>
    <col min="968" max="968" width="4.8984375" bestFit="1" customWidth="1"/>
    <col min="969" max="972" width="11.8984375" bestFit="1" customWidth="1"/>
    <col min="973" max="973" width="4.8984375" bestFit="1" customWidth="1"/>
    <col min="974" max="980" width="11.8984375" bestFit="1" customWidth="1"/>
    <col min="981" max="981" width="6.8984375" bestFit="1" customWidth="1"/>
    <col min="982" max="984" width="11.8984375" bestFit="1" customWidth="1"/>
    <col min="985" max="985" width="7.8984375" bestFit="1" customWidth="1"/>
    <col min="986" max="986" width="8.8984375" bestFit="1" customWidth="1"/>
    <col min="987" max="987" width="11.8984375" bestFit="1" customWidth="1"/>
    <col min="988" max="988" width="10.8984375" bestFit="1" customWidth="1"/>
    <col min="989" max="989" width="21.5" bestFit="1" customWidth="1"/>
    <col min="990" max="990" width="13.796875" bestFit="1" customWidth="1"/>
    <col min="991" max="991" width="21.5" bestFit="1" customWidth="1"/>
    <col min="992" max="992" width="13.796875" bestFit="1" customWidth="1"/>
    <col min="993" max="993" width="21.5" bestFit="1" customWidth="1"/>
    <col min="994" max="994" width="13.796875" bestFit="1" customWidth="1"/>
    <col min="995" max="995" width="21.5" bestFit="1" customWidth="1"/>
    <col min="996" max="996" width="13.796875" bestFit="1" customWidth="1"/>
    <col min="997" max="997" width="21.5" bestFit="1" customWidth="1"/>
    <col min="998" max="998" width="13.796875" bestFit="1" customWidth="1"/>
    <col min="999" max="999" width="21.5" bestFit="1" customWidth="1"/>
    <col min="1000" max="1000" width="13.796875" bestFit="1" customWidth="1"/>
    <col min="1001" max="1001" width="21.5" bestFit="1" customWidth="1"/>
    <col min="1002" max="1002" width="13.796875" bestFit="1" customWidth="1"/>
    <col min="1003" max="1003" width="21.5" bestFit="1" customWidth="1"/>
    <col min="1004" max="1004" width="13.796875" bestFit="1" customWidth="1"/>
    <col min="1005" max="1005" width="21.5" bestFit="1" customWidth="1"/>
    <col min="1006" max="1006" width="13.796875" bestFit="1" customWidth="1"/>
    <col min="1007" max="1007" width="21.5" bestFit="1" customWidth="1"/>
    <col min="1008" max="1008" width="13.796875" bestFit="1" customWidth="1"/>
    <col min="1009" max="1009" width="21.5" bestFit="1" customWidth="1"/>
    <col min="1010" max="1010" width="13.796875" bestFit="1" customWidth="1"/>
    <col min="1011" max="1011" width="17.3984375" bestFit="1" customWidth="1"/>
    <col min="1012" max="1012" width="13.796875" bestFit="1" customWidth="1"/>
    <col min="1013" max="1013" width="21.5" bestFit="1" customWidth="1"/>
    <col min="1014" max="1014" width="13.796875" bestFit="1" customWidth="1"/>
    <col min="1015" max="1015" width="21.5" bestFit="1" customWidth="1"/>
    <col min="1016" max="1016" width="13.796875" bestFit="1" customWidth="1"/>
    <col min="1017" max="1017" width="21.5" bestFit="1" customWidth="1"/>
    <col min="1018" max="1018" width="8.796875" bestFit="1" customWidth="1"/>
    <col min="1019" max="1019" width="11.19921875" bestFit="1" customWidth="1"/>
    <col min="1020" max="1020" width="12.796875" bestFit="1" customWidth="1"/>
    <col min="1021" max="1021" width="21.5" bestFit="1" customWidth="1"/>
    <col min="1022" max="1022" width="13.796875" bestFit="1" customWidth="1"/>
    <col min="1023" max="1023" width="21.5" bestFit="1" customWidth="1"/>
    <col min="1024" max="1024" width="13.796875" bestFit="1" customWidth="1"/>
    <col min="1025" max="1025" width="21.5" bestFit="1" customWidth="1"/>
    <col min="1026" max="1026" width="13.796875" bestFit="1" customWidth="1"/>
    <col min="1027" max="1027" width="20.3984375" bestFit="1" customWidth="1"/>
    <col min="1028" max="1028" width="13.796875" bestFit="1" customWidth="1"/>
    <col min="1029" max="1029" width="21.5" bestFit="1" customWidth="1"/>
    <col min="1030" max="1030" width="12.796875" bestFit="1" customWidth="1"/>
    <col min="1031" max="1031" width="21.5" bestFit="1" customWidth="1"/>
    <col min="1032" max="1032" width="13.796875" bestFit="1" customWidth="1"/>
    <col min="1033" max="1033" width="21.5" bestFit="1" customWidth="1"/>
    <col min="1034" max="1034" width="13.796875" bestFit="1" customWidth="1"/>
    <col min="1035" max="1035" width="21.5" bestFit="1" customWidth="1"/>
    <col min="1036" max="1036" width="8.796875" bestFit="1" customWidth="1"/>
    <col min="1037" max="1037" width="11.19921875" bestFit="1" customWidth="1"/>
    <col min="1038" max="1038" width="7.796875" bestFit="1" customWidth="1"/>
    <col min="1039" max="1039" width="10.19921875" bestFit="1" customWidth="1"/>
    <col min="1040" max="1040" width="13.796875" bestFit="1" customWidth="1"/>
    <col min="1041" max="1041" width="21.5" bestFit="1" customWidth="1"/>
    <col min="1042" max="1042" width="13.796875" bestFit="1" customWidth="1"/>
    <col min="1043" max="1043" width="21.5" bestFit="1" customWidth="1"/>
    <col min="1044" max="1044" width="13.796875" bestFit="1" customWidth="1"/>
    <col min="1045" max="1045" width="21.5" bestFit="1" customWidth="1"/>
    <col min="1046" max="1046" width="13.796875" bestFit="1" customWidth="1"/>
    <col min="1047" max="1047" width="21.5" bestFit="1" customWidth="1"/>
    <col min="1048" max="1048" width="13.796875" bestFit="1" customWidth="1"/>
    <col min="1049" max="1049" width="21.5" bestFit="1" customWidth="1"/>
    <col min="1050" max="1050" width="13.796875" bestFit="1" customWidth="1"/>
    <col min="1051" max="1051" width="21.5" bestFit="1" customWidth="1"/>
    <col min="1052" max="1052" width="13.796875" bestFit="1" customWidth="1"/>
    <col min="1053" max="1053" width="21.5" bestFit="1" customWidth="1"/>
    <col min="1054" max="1054" width="13.796875" bestFit="1" customWidth="1"/>
    <col min="1055" max="1055" width="21.5" bestFit="1" customWidth="1"/>
    <col min="1056" max="1056" width="13.796875" bestFit="1" customWidth="1"/>
    <col min="1057" max="1057" width="21.5" bestFit="1" customWidth="1"/>
    <col min="1058" max="1058" width="13.796875" bestFit="1" customWidth="1"/>
    <col min="1059" max="1059" width="21.5" bestFit="1" customWidth="1"/>
    <col min="1060" max="1060" width="11.796875" bestFit="1" customWidth="1"/>
    <col min="1061" max="1061" width="21.5" bestFit="1" customWidth="1"/>
    <col min="1062" max="1062" width="13.796875" bestFit="1" customWidth="1"/>
    <col min="1063" max="1063" width="21.5" bestFit="1" customWidth="1"/>
    <col min="1064" max="1064" width="13.796875" bestFit="1" customWidth="1"/>
    <col min="1065" max="1065" width="21.5" bestFit="1" customWidth="1"/>
    <col min="1066" max="1066" width="13.796875" bestFit="1" customWidth="1"/>
    <col min="1067" max="1067" width="21.5" bestFit="1" customWidth="1"/>
    <col min="1068" max="1068" width="7.796875" bestFit="1" customWidth="1"/>
    <col min="1069" max="1069" width="10.19921875" bestFit="1" customWidth="1"/>
    <col min="1070" max="1070" width="13.796875" bestFit="1" customWidth="1"/>
    <col min="1071" max="1071" width="21.5" bestFit="1" customWidth="1"/>
    <col min="1072" max="1072" width="13.796875" bestFit="1" customWidth="1"/>
    <col min="1073" max="1073" width="21.5" bestFit="1" customWidth="1"/>
    <col min="1074" max="1074" width="13.796875" bestFit="1" customWidth="1"/>
    <col min="1075" max="1075" width="21.5" bestFit="1" customWidth="1"/>
    <col min="1076" max="1076" width="13.796875" bestFit="1" customWidth="1"/>
    <col min="1077" max="1077" width="21.5" bestFit="1" customWidth="1"/>
    <col min="1078" max="1078" width="13.796875" bestFit="1" customWidth="1"/>
    <col min="1079" max="1079" width="21.5" bestFit="1" customWidth="1"/>
    <col min="1080" max="1080" width="13.796875" bestFit="1" customWidth="1"/>
    <col min="1081" max="1081" width="21.5" bestFit="1" customWidth="1"/>
    <col min="1082" max="1082" width="13.796875" bestFit="1" customWidth="1"/>
    <col min="1083" max="1083" width="21.5" bestFit="1" customWidth="1"/>
    <col min="1084" max="1084" width="12.796875" bestFit="1" customWidth="1"/>
    <col min="1085" max="1085" width="21.5" bestFit="1" customWidth="1"/>
    <col min="1086" max="1086" width="11.796875" bestFit="1" customWidth="1"/>
    <col min="1087" max="1087" width="14.296875" bestFit="1" customWidth="1"/>
    <col min="1088" max="1088" width="13.796875" bestFit="1" customWidth="1"/>
    <col min="1089" max="1089" width="21.5" bestFit="1" customWidth="1"/>
    <col min="1090" max="1090" width="13.796875" bestFit="1" customWidth="1"/>
    <col min="1091" max="1091" width="21.5" bestFit="1" customWidth="1"/>
    <col min="1092" max="1092" width="13.796875" bestFit="1" customWidth="1"/>
    <col min="1093" max="1093" width="21.5" bestFit="1" customWidth="1"/>
    <col min="1094" max="1094" width="13.796875" bestFit="1" customWidth="1"/>
    <col min="1095" max="1095" width="21.5" bestFit="1" customWidth="1"/>
    <col min="1096" max="1096" width="13.796875" bestFit="1" customWidth="1"/>
    <col min="1097" max="1097" width="21.5" bestFit="1" customWidth="1"/>
    <col min="1098" max="1098" width="13.796875" bestFit="1" customWidth="1"/>
    <col min="1099" max="1099" width="21.5" bestFit="1" customWidth="1"/>
    <col min="1100" max="1100" width="13.796875" bestFit="1" customWidth="1"/>
    <col min="1101" max="1101" width="20.3984375" bestFit="1" customWidth="1"/>
    <col min="1102" max="1102" width="8.796875" bestFit="1" customWidth="1"/>
    <col min="1103" max="1103" width="11.19921875" bestFit="1" customWidth="1"/>
    <col min="1104" max="1104" width="13.796875" bestFit="1" customWidth="1"/>
    <col min="1105" max="1105" width="21.5" bestFit="1" customWidth="1"/>
    <col min="1106" max="1106" width="13.796875" bestFit="1" customWidth="1"/>
    <col min="1107" max="1107" width="21.5" bestFit="1" customWidth="1"/>
    <col min="1108" max="1108" width="13.796875" bestFit="1" customWidth="1"/>
    <col min="1109" max="1109" width="21.5" bestFit="1" customWidth="1"/>
    <col min="1110" max="1110" width="13.796875" bestFit="1" customWidth="1"/>
    <col min="1111" max="1111" width="21.5" bestFit="1" customWidth="1"/>
    <col min="1112" max="1112" width="10.796875" bestFit="1" customWidth="1"/>
    <col min="1113" max="1113" width="13.296875" bestFit="1" customWidth="1"/>
    <col min="1114" max="1114" width="13.796875" bestFit="1" customWidth="1"/>
    <col min="1115" max="1115" width="21.5" bestFit="1" customWidth="1"/>
    <col min="1116" max="1116" width="13.796875" bestFit="1" customWidth="1"/>
    <col min="1117" max="1117" width="21.5" bestFit="1" customWidth="1"/>
    <col min="1118" max="1118" width="13.796875" bestFit="1" customWidth="1"/>
    <col min="1119" max="1119" width="21.5" bestFit="1" customWidth="1"/>
    <col min="1120" max="1120" width="13.796875" bestFit="1" customWidth="1"/>
    <col min="1121" max="1121" width="20.3984375" bestFit="1" customWidth="1"/>
    <col min="1122" max="1122" width="13.796875" bestFit="1" customWidth="1"/>
    <col min="1123" max="1123" width="21.5" bestFit="1" customWidth="1"/>
    <col min="1124" max="1124" width="13.796875" bestFit="1" customWidth="1"/>
    <col min="1125" max="1125" width="21.5" bestFit="1" customWidth="1"/>
    <col min="1126" max="1126" width="5.796875" bestFit="1" customWidth="1"/>
    <col min="1127" max="1127" width="8.69921875" bestFit="1" customWidth="1"/>
    <col min="1128" max="1128" width="13.796875" bestFit="1" customWidth="1"/>
    <col min="1129" max="1129" width="21.5" bestFit="1" customWidth="1"/>
    <col min="1130" max="1130" width="13.796875" bestFit="1" customWidth="1"/>
    <col min="1131" max="1131" width="21.5" bestFit="1" customWidth="1"/>
    <col min="1132" max="1132" width="13.796875" bestFit="1" customWidth="1"/>
    <col min="1133" max="1133" width="21.5" bestFit="1" customWidth="1"/>
    <col min="1134" max="1134" width="13.796875" bestFit="1" customWidth="1"/>
    <col min="1135" max="1135" width="21.5" bestFit="1" customWidth="1"/>
    <col min="1136" max="1136" width="13.796875" bestFit="1" customWidth="1"/>
    <col min="1137" max="1137" width="21.5" bestFit="1" customWidth="1"/>
    <col min="1138" max="1138" width="13.796875" bestFit="1" customWidth="1"/>
    <col min="1139" max="1139" width="21.5" bestFit="1" customWidth="1"/>
    <col min="1140" max="1140" width="13.796875" bestFit="1" customWidth="1"/>
    <col min="1141" max="1141" width="21.5" bestFit="1" customWidth="1"/>
    <col min="1142" max="1142" width="13.796875" bestFit="1" customWidth="1"/>
    <col min="1143" max="1143" width="21.5" bestFit="1" customWidth="1"/>
    <col min="1144" max="1144" width="13.796875" bestFit="1" customWidth="1"/>
    <col min="1145" max="1145" width="21.5" bestFit="1" customWidth="1"/>
    <col min="1146" max="1146" width="13.796875" bestFit="1" customWidth="1"/>
    <col min="1147" max="1147" width="21.5" bestFit="1" customWidth="1"/>
    <col min="1148" max="1148" width="13.796875" bestFit="1" customWidth="1"/>
    <col min="1149" max="1149" width="21.5" bestFit="1" customWidth="1"/>
    <col min="1150" max="1150" width="13.796875" bestFit="1" customWidth="1"/>
    <col min="1151" max="1151" width="21.5" bestFit="1" customWidth="1"/>
    <col min="1152" max="1152" width="13.796875" bestFit="1" customWidth="1"/>
    <col min="1153" max="1153" width="21.5" bestFit="1" customWidth="1"/>
    <col min="1154" max="1154" width="13.796875" bestFit="1" customWidth="1"/>
    <col min="1155" max="1155" width="21.5" bestFit="1" customWidth="1"/>
    <col min="1156" max="1156" width="13.796875" bestFit="1" customWidth="1"/>
    <col min="1157" max="1157" width="21.5" bestFit="1" customWidth="1"/>
    <col min="1158" max="1158" width="5.796875" bestFit="1" customWidth="1"/>
    <col min="1159" max="1159" width="8.69921875" bestFit="1" customWidth="1"/>
    <col min="1160" max="1160" width="13.796875" bestFit="1" customWidth="1"/>
    <col min="1161" max="1161" width="21.5" bestFit="1" customWidth="1"/>
    <col min="1162" max="1162" width="13.796875" bestFit="1" customWidth="1"/>
    <col min="1163" max="1163" width="21.5" bestFit="1" customWidth="1"/>
    <col min="1164" max="1164" width="13.796875" bestFit="1" customWidth="1"/>
    <col min="1165" max="1165" width="21.5" bestFit="1" customWidth="1"/>
    <col min="1166" max="1166" width="13.796875" bestFit="1" customWidth="1"/>
    <col min="1167" max="1167" width="21.5" bestFit="1" customWidth="1"/>
    <col min="1168" max="1168" width="11.796875" bestFit="1" customWidth="1"/>
    <col min="1169" max="1169" width="14.296875" bestFit="1" customWidth="1"/>
    <col min="1170" max="1170" width="12.796875" bestFit="1" customWidth="1"/>
    <col min="1171" max="1171" width="21.5" bestFit="1" customWidth="1"/>
    <col min="1172" max="1172" width="13.796875" bestFit="1" customWidth="1"/>
    <col min="1173" max="1173" width="21.5" bestFit="1" customWidth="1"/>
    <col min="1174" max="1174" width="13.796875" bestFit="1" customWidth="1"/>
    <col min="1175" max="1175" width="21.5" bestFit="1" customWidth="1"/>
    <col min="1176" max="1176" width="13.796875" bestFit="1" customWidth="1"/>
    <col min="1177" max="1177" width="21.5" bestFit="1" customWidth="1"/>
    <col min="1178" max="1178" width="13.796875" bestFit="1" customWidth="1"/>
    <col min="1179" max="1179" width="21.5" bestFit="1" customWidth="1"/>
    <col min="1180" max="1180" width="13.796875" bestFit="1" customWidth="1"/>
    <col min="1181" max="1181" width="21.5" bestFit="1" customWidth="1"/>
    <col min="1182" max="1182" width="13.796875" bestFit="1" customWidth="1"/>
    <col min="1183" max="1183" width="21.5" bestFit="1" customWidth="1"/>
    <col min="1184" max="1184" width="13.796875" bestFit="1" customWidth="1"/>
    <col min="1185" max="1185" width="21.5" bestFit="1" customWidth="1"/>
    <col min="1186" max="1186" width="13.796875" bestFit="1" customWidth="1"/>
    <col min="1187" max="1187" width="21.5" bestFit="1" customWidth="1"/>
    <col min="1188" max="1188" width="13.796875" bestFit="1" customWidth="1"/>
    <col min="1189" max="1189" width="21.5" bestFit="1" customWidth="1"/>
    <col min="1190" max="1190" width="13.796875" bestFit="1" customWidth="1"/>
    <col min="1191" max="1191" width="21.5" bestFit="1" customWidth="1"/>
    <col min="1192" max="1192" width="13.796875" bestFit="1" customWidth="1"/>
    <col min="1193" max="1193" width="21.5" bestFit="1" customWidth="1"/>
    <col min="1194" max="1194" width="13.796875" bestFit="1" customWidth="1"/>
    <col min="1195" max="1195" width="21.5" bestFit="1" customWidth="1"/>
    <col min="1196" max="1196" width="13.796875" bestFit="1" customWidth="1"/>
    <col min="1197" max="1197" width="21.5" bestFit="1" customWidth="1"/>
    <col min="1198" max="1198" width="13.796875" bestFit="1" customWidth="1"/>
    <col min="1199" max="1199" width="21.5" bestFit="1" customWidth="1"/>
    <col min="1200" max="1200" width="12.796875" bestFit="1" customWidth="1"/>
    <col min="1201" max="1201" width="21.5" bestFit="1" customWidth="1"/>
    <col min="1202" max="1202" width="13.796875" bestFit="1" customWidth="1"/>
    <col min="1203" max="1203" width="21.5" bestFit="1" customWidth="1"/>
    <col min="1204" max="1204" width="13.796875" bestFit="1" customWidth="1"/>
    <col min="1205" max="1205" width="21.5" bestFit="1" customWidth="1"/>
    <col min="1206" max="1206" width="12.796875" bestFit="1" customWidth="1"/>
    <col min="1207" max="1207" width="21.5" bestFit="1" customWidth="1"/>
    <col min="1208" max="1208" width="13.796875" bestFit="1" customWidth="1"/>
    <col min="1209" max="1209" width="21.5" bestFit="1" customWidth="1"/>
    <col min="1210" max="1210" width="8.796875" bestFit="1" customWidth="1"/>
    <col min="1211" max="1211" width="11.19921875" bestFit="1" customWidth="1"/>
    <col min="1212" max="1212" width="13.796875" bestFit="1" customWidth="1"/>
    <col min="1213" max="1213" width="21.5" bestFit="1" customWidth="1"/>
    <col min="1214" max="1214" width="13.796875" bestFit="1" customWidth="1"/>
    <col min="1215" max="1215" width="20.3984375" bestFit="1" customWidth="1"/>
    <col min="1216" max="1216" width="13.796875" bestFit="1" customWidth="1"/>
    <col min="1217" max="1217" width="21.5" bestFit="1" customWidth="1"/>
    <col min="1218" max="1218" width="12.796875" bestFit="1" customWidth="1"/>
    <col min="1219" max="1219" width="21.5" bestFit="1" customWidth="1"/>
    <col min="1220" max="1220" width="13.796875" bestFit="1" customWidth="1"/>
    <col min="1221" max="1221" width="21.5" bestFit="1" customWidth="1"/>
    <col min="1222" max="1222" width="10.796875" bestFit="1" customWidth="1"/>
    <col min="1223" max="1223" width="13.296875" bestFit="1" customWidth="1"/>
    <col min="1224" max="1224" width="13.796875" bestFit="1" customWidth="1"/>
    <col min="1225" max="1225" width="21.5" bestFit="1" customWidth="1"/>
    <col min="1226" max="1226" width="10.796875" bestFit="1" customWidth="1"/>
    <col min="1227" max="1227" width="13.296875" bestFit="1" customWidth="1"/>
    <col min="1228" max="1228" width="13.796875" bestFit="1" customWidth="1"/>
    <col min="1229" max="1229" width="21.5" bestFit="1" customWidth="1"/>
    <col min="1230" max="1230" width="13.796875" bestFit="1" customWidth="1"/>
    <col min="1231" max="1231" width="21.5" bestFit="1" customWidth="1"/>
    <col min="1232" max="1232" width="13.796875" bestFit="1" customWidth="1"/>
    <col min="1233" max="1233" width="21.5" bestFit="1" customWidth="1"/>
    <col min="1234" max="1234" width="13.796875" bestFit="1" customWidth="1"/>
    <col min="1235" max="1235" width="21.5" bestFit="1" customWidth="1"/>
    <col min="1236" max="1236" width="12.796875" bestFit="1" customWidth="1"/>
    <col min="1237" max="1237" width="21.5" bestFit="1" customWidth="1"/>
    <col min="1238" max="1238" width="13.796875" bestFit="1" customWidth="1"/>
    <col min="1239" max="1239" width="21.5" bestFit="1" customWidth="1"/>
    <col min="1240" max="1240" width="5.796875" bestFit="1" customWidth="1"/>
    <col min="1241" max="1241" width="8.69921875" bestFit="1" customWidth="1"/>
    <col min="1242" max="1242" width="12.796875" bestFit="1" customWidth="1"/>
    <col min="1243" max="1243" width="21.5" bestFit="1" customWidth="1"/>
    <col min="1244" max="1244" width="13.796875" bestFit="1" customWidth="1"/>
    <col min="1245" max="1245" width="21.5" bestFit="1" customWidth="1"/>
    <col min="1246" max="1246" width="13.796875" bestFit="1" customWidth="1"/>
    <col min="1247" max="1247" width="21.5" bestFit="1" customWidth="1"/>
    <col min="1248" max="1248" width="13.796875" bestFit="1" customWidth="1"/>
    <col min="1249" max="1249" width="21.5" bestFit="1" customWidth="1"/>
    <col min="1250" max="1250" width="13.796875" bestFit="1" customWidth="1"/>
    <col min="1251" max="1251" width="21.5" bestFit="1" customWidth="1"/>
    <col min="1252" max="1252" width="13.796875" bestFit="1" customWidth="1"/>
    <col min="1253" max="1253" width="21.5" bestFit="1" customWidth="1"/>
    <col min="1254" max="1254" width="13.796875" bestFit="1" customWidth="1"/>
    <col min="1255" max="1255" width="21.5" bestFit="1" customWidth="1"/>
    <col min="1256" max="1256" width="13.796875" bestFit="1" customWidth="1"/>
    <col min="1257" max="1257" width="21.5" bestFit="1" customWidth="1"/>
    <col min="1258" max="1258" width="13.796875" bestFit="1" customWidth="1"/>
    <col min="1259" max="1259" width="21.5" bestFit="1" customWidth="1"/>
    <col min="1260" max="1260" width="13.796875" bestFit="1" customWidth="1"/>
    <col min="1261" max="1261" width="21.5" bestFit="1" customWidth="1"/>
    <col min="1262" max="1262" width="7.796875" bestFit="1" customWidth="1"/>
    <col min="1263" max="1263" width="10.19921875" bestFit="1" customWidth="1"/>
    <col min="1264" max="1264" width="13.796875" bestFit="1" customWidth="1"/>
    <col min="1265" max="1265" width="21.5" bestFit="1" customWidth="1"/>
    <col min="1266" max="1266" width="13.796875" bestFit="1" customWidth="1"/>
    <col min="1267" max="1267" width="21.5" bestFit="1" customWidth="1"/>
    <col min="1268" max="1268" width="9.796875" bestFit="1" customWidth="1"/>
    <col min="1269" max="1269" width="12.19921875" bestFit="1" customWidth="1"/>
    <col min="1270" max="1270" width="13.796875" bestFit="1" customWidth="1"/>
    <col min="1271" max="1271" width="21.5" bestFit="1" customWidth="1"/>
    <col min="1272" max="1272" width="13.796875" bestFit="1" customWidth="1"/>
    <col min="1273" max="1273" width="21.5" bestFit="1" customWidth="1"/>
    <col min="1274" max="1274" width="13.796875" bestFit="1" customWidth="1"/>
    <col min="1275" max="1275" width="21.5" bestFit="1" customWidth="1"/>
    <col min="1276" max="1276" width="13.796875" bestFit="1" customWidth="1"/>
    <col min="1277" max="1277" width="21.5" bestFit="1" customWidth="1"/>
    <col min="1278" max="1278" width="13.796875" bestFit="1" customWidth="1"/>
    <col min="1279" max="1279" width="21.5" bestFit="1" customWidth="1"/>
    <col min="1280" max="1280" width="5.796875" bestFit="1" customWidth="1"/>
    <col min="1281" max="1281" width="8.69921875" bestFit="1" customWidth="1"/>
    <col min="1282" max="1282" width="13.796875" bestFit="1" customWidth="1"/>
    <col min="1283" max="1283" width="21.5" bestFit="1" customWidth="1"/>
    <col min="1284" max="1284" width="13.796875" bestFit="1" customWidth="1"/>
    <col min="1285" max="1285" width="21.5" bestFit="1" customWidth="1"/>
    <col min="1286" max="1286" width="13.796875" bestFit="1" customWidth="1"/>
    <col min="1287" max="1287" width="21.5" bestFit="1" customWidth="1"/>
    <col min="1288" max="1288" width="13.796875" bestFit="1" customWidth="1"/>
    <col min="1289" max="1289" width="20.3984375" bestFit="1" customWidth="1"/>
    <col min="1290" max="1290" width="13.796875" bestFit="1" customWidth="1"/>
    <col min="1291" max="1291" width="21.5" bestFit="1" customWidth="1"/>
    <col min="1292" max="1292" width="12.796875" bestFit="1" customWidth="1"/>
    <col min="1293" max="1293" width="21.5" bestFit="1" customWidth="1"/>
    <col min="1294" max="1294" width="8.796875" bestFit="1" customWidth="1"/>
    <col min="1295" max="1295" width="11.19921875" bestFit="1" customWidth="1"/>
    <col min="1296" max="1296" width="13.796875" bestFit="1" customWidth="1"/>
    <col min="1297" max="1297" width="21.5" bestFit="1" customWidth="1"/>
    <col min="1298" max="1298" width="13.796875" bestFit="1" customWidth="1"/>
    <col min="1299" max="1299" width="21.5" bestFit="1" customWidth="1"/>
    <col min="1300" max="1300" width="13.796875" bestFit="1" customWidth="1"/>
    <col min="1301" max="1301" width="21.5" bestFit="1" customWidth="1"/>
    <col min="1302" max="1302" width="13.796875" bestFit="1" customWidth="1"/>
    <col min="1303" max="1303" width="21.5" bestFit="1" customWidth="1"/>
    <col min="1304" max="1304" width="13.796875" bestFit="1" customWidth="1"/>
    <col min="1305" max="1305" width="21.5" bestFit="1" customWidth="1"/>
    <col min="1306" max="1306" width="13.796875" bestFit="1" customWidth="1"/>
    <col min="1307" max="1307" width="21.5" bestFit="1" customWidth="1"/>
    <col min="1308" max="1308" width="13.796875" bestFit="1" customWidth="1"/>
    <col min="1309" max="1309" width="21.5" bestFit="1" customWidth="1"/>
    <col min="1310" max="1310" width="13.796875" bestFit="1" customWidth="1"/>
    <col min="1311" max="1311" width="21.5" bestFit="1" customWidth="1"/>
    <col min="1312" max="1312" width="13.796875" bestFit="1" customWidth="1"/>
    <col min="1313" max="1313" width="21.5" bestFit="1" customWidth="1"/>
    <col min="1314" max="1314" width="13.796875" bestFit="1" customWidth="1"/>
    <col min="1315" max="1315" width="21.5" bestFit="1" customWidth="1"/>
    <col min="1316" max="1316" width="13.796875" bestFit="1" customWidth="1"/>
    <col min="1317" max="1317" width="21.5" bestFit="1" customWidth="1"/>
    <col min="1318" max="1318" width="13.796875" bestFit="1" customWidth="1"/>
    <col min="1319" max="1319" width="21.5" bestFit="1" customWidth="1"/>
    <col min="1320" max="1320" width="13.796875" bestFit="1" customWidth="1"/>
    <col min="1321" max="1321" width="21.5" bestFit="1" customWidth="1"/>
    <col min="1322" max="1322" width="13.796875" bestFit="1" customWidth="1"/>
    <col min="1323" max="1323" width="21.5" bestFit="1" customWidth="1"/>
    <col min="1324" max="1324" width="13.796875" bestFit="1" customWidth="1"/>
    <col min="1325" max="1325" width="21.5" bestFit="1" customWidth="1"/>
    <col min="1326" max="1326" width="13.796875" bestFit="1" customWidth="1"/>
    <col min="1327" max="1327" width="21.5" bestFit="1" customWidth="1"/>
    <col min="1328" max="1328" width="13.796875" bestFit="1" customWidth="1"/>
    <col min="1329" max="1329" width="21.5" bestFit="1" customWidth="1"/>
    <col min="1330" max="1330" width="13.796875" bestFit="1" customWidth="1"/>
    <col min="1331" max="1331" width="21.5" bestFit="1" customWidth="1"/>
    <col min="1332" max="1332" width="13.796875" bestFit="1" customWidth="1"/>
    <col min="1333" max="1333" width="21.5" bestFit="1" customWidth="1"/>
    <col min="1334" max="1334" width="13.796875" bestFit="1" customWidth="1"/>
    <col min="1335" max="1335" width="21.5" bestFit="1" customWidth="1"/>
    <col min="1336" max="1336" width="13.796875" bestFit="1" customWidth="1"/>
    <col min="1337" max="1337" width="21.5" bestFit="1" customWidth="1"/>
    <col min="1338" max="1338" width="13.796875" bestFit="1" customWidth="1"/>
    <col min="1339" max="1339" width="20.3984375" bestFit="1" customWidth="1"/>
    <col min="1340" max="1340" width="13.796875" bestFit="1" customWidth="1"/>
    <col min="1341" max="1341" width="21.5" bestFit="1" customWidth="1"/>
    <col min="1342" max="1342" width="13.796875" bestFit="1" customWidth="1"/>
    <col min="1343" max="1343" width="21.5" bestFit="1" customWidth="1"/>
    <col min="1344" max="1344" width="13.796875" bestFit="1" customWidth="1"/>
    <col min="1345" max="1345" width="21.5" bestFit="1" customWidth="1"/>
    <col min="1346" max="1346" width="13.796875" bestFit="1" customWidth="1"/>
    <col min="1347" max="1347" width="21.5" bestFit="1" customWidth="1"/>
    <col min="1348" max="1348" width="13.796875" bestFit="1" customWidth="1"/>
    <col min="1349" max="1349" width="21.5" bestFit="1" customWidth="1"/>
    <col min="1350" max="1350" width="13.796875" bestFit="1" customWidth="1"/>
    <col min="1351" max="1351" width="21.5" bestFit="1" customWidth="1"/>
    <col min="1352" max="1352" width="13.796875" bestFit="1" customWidth="1"/>
    <col min="1353" max="1353" width="21.5" bestFit="1" customWidth="1"/>
    <col min="1354" max="1354" width="12.796875" bestFit="1" customWidth="1"/>
    <col min="1355" max="1355" width="15.296875" bestFit="1" customWidth="1"/>
    <col min="1356" max="1356" width="9.796875" bestFit="1" customWidth="1"/>
    <col min="1357" max="1357" width="12.19921875" bestFit="1" customWidth="1"/>
    <col min="1358" max="1358" width="13.796875" bestFit="1" customWidth="1"/>
    <col min="1359" max="1359" width="21.5" bestFit="1" customWidth="1"/>
    <col min="1360" max="1360" width="13.796875" bestFit="1" customWidth="1"/>
    <col min="1361" max="1361" width="21.5" bestFit="1" customWidth="1"/>
    <col min="1362" max="1362" width="13.796875" bestFit="1" customWidth="1"/>
    <col min="1363" max="1363" width="21.5" bestFit="1" customWidth="1"/>
    <col min="1364" max="1364" width="13.796875" bestFit="1" customWidth="1"/>
    <col min="1365" max="1365" width="21.5" bestFit="1" customWidth="1"/>
    <col min="1366" max="1366" width="7.796875" bestFit="1" customWidth="1"/>
    <col min="1367" max="1367" width="10.19921875" bestFit="1" customWidth="1"/>
    <col min="1368" max="1368" width="13.796875" bestFit="1" customWidth="1"/>
    <col min="1369" max="1369" width="21.5" bestFit="1" customWidth="1"/>
    <col min="1370" max="1370" width="13.796875" bestFit="1" customWidth="1"/>
    <col min="1371" max="1371" width="21.5" bestFit="1" customWidth="1"/>
    <col min="1372" max="1372" width="12.796875" bestFit="1" customWidth="1"/>
    <col min="1373" max="1373" width="21.5" bestFit="1" customWidth="1"/>
    <col min="1374" max="1374" width="9.796875" bestFit="1" customWidth="1"/>
    <col min="1375" max="1375" width="12.19921875" bestFit="1" customWidth="1"/>
    <col min="1376" max="1376" width="13.796875" bestFit="1" customWidth="1"/>
    <col min="1377" max="1377" width="21.5" bestFit="1" customWidth="1"/>
    <col min="1378" max="1378" width="13.796875" bestFit="1" customWidth="1"/>
    <col min="1379" max="1379" width="21.5" bestFit="1" customWidth="1"/>
    <col min="1380" max="1380" width="13.796875" bestFit="1" customWidth="1"/>
    <col min="1381" max="1381" width="21.5" bestFit="1" customWidth="1"/>
    <col min="1382" max="1382" width="13.796875" bestFit="1" customWidth="1"/>
    <col min="1383" max="1383" width="21.5" bestFit="1" customWidth="1"/>
    <col min="1384" max="1384" width="13.796875" bestFit="1" customWidth="1"/>
    <col min="1385" max="1385" width="21.5" bestFit="1" customWidth="1"/>
    <col min="1386" max="1386" width="13.796875" bestFit="1" customWidth="1"/>
    <col min="1387" max="1387" width="21.5" bestFit="1" customWidth="1"/>
    <col min="1388" max="1388" width="13.796875" bestFit="1" customWidth="1"/>
    <col min="1389" max="1389" width="21.5" bestFit="1" customWidth="1"/>
    <col min="1390" max="1390" width="13.796875" bestFit="1" customWidth="1"/>
    <col min="1391" max="1391" width="21.5" bestFit="1" customWidth="1"/>
    <col min="1392" max="1392" width="13.796875" bestFit="1" customWidth="1"/>
    <col min="1393" max="1393" width="21.5" bestFit="1" customWidth="1"/>
    <col min="1394" max="1394" width="12.796875" bestFit="1" customWidth="1"/>
    <col min="1395" max="1395" width="20.3984375" bestFit="1" customWidth="1"/>
    <col min="1396" max="1396" width="13.796875" bestFit="1" customWidth="1"/>
    <col min="1397" max="1397" width="21.5" bestFit="1" customWidth="1"/>
    <col min="1398" max="1398" width="13.796875" bestFit="1" customWidth="1"/>
    <col min="1399" max="1399" width="21.5" bestFit="1" customWidth="1"/>
    <col min="1400" max="1400" width="13.796875" bestFit="1" customWidth="1"/>
    <col min="1401" max="1401" width="21.5" bestFit="1" customWidth="1"/>
    <col min="1402" max="1402" width="12.796875" bestFit="1" customWidth="1"/>
    <col min="1403" max="1403" width="15.296875" bestFit="1" customWidth="1"/>
    <col min="1404" max="1404" width="13.796875" bestFit="1" customWidth="1"/>
    <col min="1405" max="1405" width="21.5" bestFit="1" customWidth="1"/>
    <col min="1406" max="1406" width="7.796875" bestFit="1" customWidth="1"/>
    <col min="1407" max="1407" width="10.19921875" bestFit="1" customWidth="1"/>
    <col min="1408" max="1408" width="13.796875" bestFit="1" customWidth="1"/>
    <col min="1409" max="1409" width="21.5" bestFit="1" customWidth="1"/>
    <col min="1410" max="1410" width="13.796875" bestFit="1" customWidth="1"/>
    <col min="1411" max="1411" width="20.3984375" bestFit="1" customWidth="1"/>
    <col min="1412" max="1412" width="13.796875" bestFit="1" customWidth="1"/>
    <col min="1413" max="1413" width="21.5" bestFit="1" customWidth="1"/>
    <col min="1414" max="1414" width="13.796875" bestFit="1" customWidth="1"/>
    <col min="1415" max="1415" width="21.5" bestFit="1" customWidth="1"/>
    <col min="1416" max="1416" width="13.796875" bestFit="1" customWidth="1"/>
    <col min="1417" max="1417" width="21.5" bestFit="1" customWidth="1"/>
    <col min="1418" max="1418" width="13.796875" bestFit="1" customWidth="1"/>
    <col min="1419" max="1419" width="21.5" bestFit="1" customWidth="1"/>
    <col min="1420" max="1420" width="13.796875" bestFit="1" customWidth="1"/>
    <col min="1421" max="1421" width="21.5" bestFit="1" customWidth="1"/>
    <col min="1422" max="1422" width="13.796875" bestFit="1" customWidth="1"/>
    <col min="1423" max="1423" width="21.5" bestFit="1" customWidth="1"/>
    <col min="1424" max="1424" width="8.796875" bestFit="1" customWidth="1"/>
    <col min="1425" max="1425" width="11.19921875" bestFit="1" customWidth="1"/>
    <col min="1426" max="1426" width="13.796875" bestFit="1" customWidth="1"/>
    <col min="1427" max="1427" width="21.5" bestFit="1" customWidth="1"/>
    <col min="1428" max="1428" width="13.796875" bestFit="1" customWidth="1"/>
    <col min="1429" max="1429" width="21.5" bestFit="1" customWidth="1"/>
    <col min="1430" max="1430" width="13.796875" bestFit="1" customWidth="1"/>
    <col min="1431" max="1431" width="21.5" bestFit="1" customWidth="1"/>
    <col min="1432" max="1432" width="13.796875" bestFit="1" customWidth="1"/>
    <col min="1433" max="1433" width="21.5" bestFit="1" customWidth="1"/>
    <col min="1434" max="1434" width="13.796875" bestFit="1" customWidth="1"/>
    <col min="1435" max="1435" width="21.5" bestFit="1" customWidth="1"/>
    <col min="1436" max="1436" width="13.796875" bestFit="1" customWidth="1"/>
    <col min="1437" max="1437" width="21.5" bestFit="1" customWidth="1"/>
    <col min="1438" max="1438" width="13.796875" bestFit="1" customWidth="1"/>
    <col min="1439" max="1439" width="21.5" bestFit="1" customWidth="1"/>
    <col min="1440" max="1440" width="13.796875" bestFit="1" customWidth="1"/>
    <col min="1441" max="1441" width="21.5" bestFit="1" customWidth="1"/>
    <col min="1442" max="1442" width="13.796875" bestFit="1" customWidth="1"/>
    <col min="1443" max="1443" width="20.3984375" bestFit="1" customWidth="1"/>
    <col min="1444" max="1444" width="13.796875" bestFit="1" customWidth="1"/>
    <col min="1445" max="1445" width="21.5" bestFit="1" customWidth="1"/>
    <col min="1446" max="1446" width="13.796875" bestFit="1" customWidth="1"/>
    <col min="1447" max="1447" width="21.5" bestFit="1" customWidth="1"/>
    <col min="1448" max="1448" width="12.796875" bestFit="1" customWidth="1"/>
    <col min="1449" max="1449" width="21.5" bestFit="1" customWidth="1"/>
    <col min="1450" max="1450" width="13.796875" bestFit="1" customWidth="1"/>
    <col min="1451" max="1451" width="20.3984375" bestFit="1" customWidth="1"/>
    <col min="1452" max="1452" width="13.796875" bestFit="1" customWidth="1"/>
    <col min="1453" max="1453" width="21.5" bestFit="1" customWidth="1"/>
    <col min="1454" max="1454" width="13.796875" bestFit="1" customWidth="1"/>
    <col min="1455" max="1455" width="21.5" bestFit="1" customWidth="1"/>
    <col min="1456" max="1456" width="13.796875" bestFit="1" customWidth="1"/>
    <col min="1457" max="1457" width="21.5" bestFit="1" customWidth="1"/>
    <col min="1458" max="1458" width="13.796875" bestFit="1" customWidth="1"/>
    <col min="1459" max="1459" width="21.5" bestFit="1" customWidth="1"/>
    <col min="1460" max="1460" width="13.796875" bestFit="1" customWidth="1"/>
    <col min="1461" max="1461" width="21.5" bestFit="1" customWidth="1"/>
    <col min="1462" max="1462" width="13.796875" bestFit="1" customWidth="1"/>
    <col min="1463" max="1463" width="21.5" bestFit="1" customWidth="1"/>
    <col min="1464" max="1464" width="13.796875" bestFit="1" customWidth="1"/>
    <col min="1465" max="1465" width="20.3984375" bestFit="1" customWidth="1"/>
    <col min="1466" max="1466" width="13.796875" bestFit="1" customWidth="1"/>
    <col min="1467" max="1467" width="21.5" bestFit="1" customWidth="1"/>
    <col min="1468" max="1468" width="13.796875" bestFit="1" customWidth="1"/>
    <col min="1469" max="1469" width="21.5" bestFit="1" customWidth="1"/>
    <col min="1470" max="1470" width="13.796875" bestFit="1" customWidth="1"/>
    <col min="1471" max="1471" width="21.5" bestFit="1" customWidth="1"/>
    <col min="1472" max="1472" width="13.796875" bestFit="1" customWidth="1"/>
    <col min="1473" max="1473" width="21.5" bestFit="1" customWidth="1"/>
    <col min="1474" max="1474" width="13.796875" bestFit="1" customWidth="1"/>
    <col min="1475" max="1475" width="21.5" bestFit="1" customWidth="1"/>
    <col min="1476" max="1476" width="13.796875" bestFit="1" customWidth="1"/>
    <col min="1477" max="1477" width="20.3984375" bestFit="1" customWidth="1"/>
    <col min="1478" max="1478" width="13.796875" bestFit="1" customWidth="1"/>
    <col min="1479" max="1479" width="21.5" bestFit="1" customWidth="1"/>
    <col min="1480" max="1480" width="8.796875" bestFit="1" customWidth="1"/>
    <col min="1481" max="1481" width="11.19921875" bestFit="1" customWidth="1"/>
    <col min="1482" max="1482" width="13.796875" bestFit="1" customWidth="1"/>
    <col min="1483" max="1483" width="21.5" bestFit="1" customWidth="1"/>
    <col min="1484" max="1484" width="5.796875" bestFit="1" customWidth="1"/>
    <col min="1485" max="1485" width="8.69921875" bestFit="1" customWidth="1"/>
    <col min="1486" max="1486" width="13.796875" bestFit="1" customWidth="1"/>
    <col min="1487" max="1487" width="21.5" bestFit="1" customWidth="1"/>
    <col min="1488" max="1488" width="13.796875" bestFit="1" customWidth="1"/>
    <col min="1489" max="1489" width="20.3984375" bestFit="1" customWidth="1"/>
    <col min="1490" max="1490" width="12.796875" bestFit="1" customWidth="1"/>
    <col min="1491" max="1491" width="21.5" bestFit="1" customWidth="1"/>
    <col min="1492" max="1492" width="13.796875" bestFit="1" customWidth="1"/>
    <col min="1493" max="1493" width="21.5" bestFit="1" customWidth="1"/>
    <col min="1494" max="1494" width="9.796875" bestFit="1" customWidth="1"/>
    <col min="1495" max="1495" width="12.19921875" bestFit="1" customWidth="1"/>
    <col min="1496" max="1496" width="13.796875" bestFit="1" customWidth="1"/>
    <col min="1497" max="1497" width="21.5" bestFit="1" customWidth="1"/>
    <col min="1498" max="1498" width="13.796875" bestFit="1" customWidth="1"/>
    <col min="1499" max="1499" width="21.5" bestFit="1" customWidth="1"/>
    <col min="1500" max="1500" width="13.796875" bestFit="1" customWidth="1"/>
    <col min="1501" max="1501" width="21.5" bestFit="1" customWidth="1"/>
    <col min="1502" max="1502" width="13.796875" bestFit="1" customWidth="1"/>
    <col min="1503" max="1503" width="21.5" bestFit="1" customWidth="1"/>
    <col min="1504" max="1504" width="13.796875" bestFit="1" customWidth="1"/>
    <col min="1505" max="1505" width="21.5" bestFit="1" customWidth="1"/>
    <col min="1506" max="1506" width="11.796875" bestFit="1" customWidth="1"/>
    <col min="1507" max="1507" width="14.296875" bestFit="1" customWidth="1"/>
    <col min="1508" max="1508" width="13.796875" bestFit="1" customWidth="1"/>
    <col min="1509" max="1509" width="21.5" bestFit="1" customWidth="1"/>
    <col min="1510" max="1510" width="13.796875" bestFit="1" customWidth="1"/>
    <col min="1511" max="1511" width="21.5" bestFit="1" customWidth="1"/>
    <col min="1512" max="1512" width="8.796875" bestFit="1" customWidth="1"/>
    <col min="1513" max="1513" width="11.19921875" bestFit="1" customWidth="1"/>
    <col min="1514" max="1514" width="13.796875" bestFit="1" customWidth="1"/>
    <col min="1515" max="1515" width="21.5" bestFit="1" customWidth="1"/>
    <col min="1516" max="1516" width="13.796875" bestFit="1" customWidth="1"/>
    <col min="1517" max="1517" width="21.5" bestFit="1" customWidth="1"/>
    <col min="1518" max="1518" width="13.796875" bestFit="1" customWidth="1"/>
    <col min="1519" max="1519" width="21.5" bestFit="1" customWidth="1"/>
    <col min="1520" max="1520" width="13.796875" bestFit="1" customWidth="1"/>
    <col min="1521" max="1521" width="21.5" bestFit="1" customWidth="1"/>
    <col min="1522" max="1522" width="8.796875" bestFit="1" customWidth="1"/>
    <col min="1523" max="1523" width="11.19921875" bestFit="1" customWidth="1"/>
    <col min="1524" max="1524" width="13.796875" bestFit="1" customWidth="1"/>
    <col min="1525" max="1525" width="21.5" bestFit="1" customWidth="1"/>
    <col min="1526" max="1526" width="13.796875" bestFit="1" customWidth="1"/>
    <col min="1527" max="1527" width="21.5" bestFit="1" customWidth="1"/>
    <col min="1528" max="1528" width="13.796875" bestFit="1" customWidth="1"/>
    <col min="1529" max="1529" width="21.5" bestFit="1" customWidth="1"/>
    <col min="1530" max="1530" width="13.796875" bestFit="1" customWidth="1"/>
    <col min="1531" max="1531" width="21.5" bestFit="1" customWidth="1"/>
    <col min="1532" max="1532" width="13.796875" bestFit="1" customWidth="1"/>
    <col min="1533" max="1533" width="21.5" bestFit="1" customWidth="1"/>
    <col min="1534" max="1534" width="13.796875" bestFit="1" customWidth="1"/>
    <col min="1535" max="1535" width="21.5" bestFit="1" customWidth="1"/>
    <col min="1536" max="1536" width="7.796875" bestFit="1" customWidth="1"/>
    <col min="1537" max="1537" width="10.19921875" bestFit="1" customWidth="1"/>
    <col min="1538" max="1538" width="9.796875" bestFit="1" customWidth="1"/>
    <col min="1539" max="1539" width="12.19921875" bestFit="1" customWidth="1"/>
    <col min="1540" max="1540" width="13.796875" bestFit="1" customWidth="1"/>
    <col min="1541" max="1541" width="21.5" bestFit="1" customWidth="1"/>
    <col min="1542" max="1542" width="13.796875" bestFit="1" customWidth="1"/>
    <col min="1543" max="1543" width="21.5" bestFit="1" customWidth="1"/>
    <col min="1544" max="1544" width="8.796875" bestFit="1" customWidth="1"/>
    <col min="1545" max="1545" width="11.19921875" bestFit="1" customWidth="1"/>
    <col min="1546" max="1546" width="13.796875" bestFit="1" customWidth="1"/>
    <col min="1547" max="1547" width="21.5" bestFit="1" customWidth="1"/>
    <col min="1548" max="1548" width="5.796875" bestFit="1" customWidth="1"/>
    <col min="1549" max="1549" width="8.69921875" bestFit="1" customWidth="1"/>
    <col min="1550" max="1550" width="13.796875" bestFit="1" customWidth="1"/>
    <col min="1551" max="1551" width="21.5" bestFit="1" customWidth="1"/>
    <col min="1552" max="1552" width="13.796875" bestFit="1" customWidth="1"/>
    <col min="1553" max="1553" width="21.5" bestFit="1" customWidth="1"/>
    <col min="1554" max="1554" width="13.796875" bestFit="1" customWidth="1"/>
    <col min="1555" max="1555" width="21.5" bestFit="1" customWidth="1"/>
    <col min="1556" max="1556" width="13.796875" bestFit="1" customWidth="1"/>
    <col min="1557" max="1557" width="21.5" bestFit="1" customWidth="1"/>
    <col min="1558" max="1558" width="8.796875" bestFit="1" customWidth="1"/>
    <col min="1559" max="1559" width="11.19921875" bestFit="1" customWidth="1"/>
    <col min="1560" max="1560" width="13.796875" bestFit="1" customWidth="1"/>
    <col min="1561" max="1561" width="21.5" bestFit="1" customWidth="1"/>
    <col min="1562" max="1562" width="13.796875" bestFit="1" customWidth="1"/>
    <col min="1563" max="1563" width="21.5" bestFit="1" customWidth="1"/>
    <col min="1564" max="1564" width="13.796875" bestFit="1" customWidth="1"/>
    <col min="1565" max="1565" width="21.5" bestFit="1" customWidth="1"/>
    <col min="1566" max="1566" width="12.796875" bestFit="1" customWidth="1"/>
    <col min="1567" max="1567" width="21.5" bestFit="1" customWidth="1"/>
    <col min="1568" max="1568" width="12.796875" bestFit="1" customWidth="1"/>
    <col min="1569" max="1569" width="21.5" bestFit="1" customWidth="1"/>
    <col min="1570" max="1570" width="13.796875" bestFit="1" customWidth="1"/>
    <col min="1571" max="1571" width="21.5" bestFit="1" customWidth="1"/>
    <col min="1572" max="1572" width="13.796875" bestFit="1" customWidth="1"/>
    <col min="1573" max="1573" width="21.5" bestFit="1" customWidth="1"/>
    <col min="1574" max="1574" width="13.796875" bestFit="1" customWidth="1"/>
    <col min="1575" max="1575" width="21.5" bestFit="1" customWidth="1"/>
    <col min="1576" max="1576" width="13.796875" bestFit="1" customWidth="1"/>
    <col min="1577" max="1577" width="21.5" bestFit="1" customWidth="1"/>
    <col min="1578" max="1578" width="7.796875" bestFit="1" customWidth="1"/>
    <col min="1579" max="1579" width="10.19921875" bestFit="1" customWidth="1"/>
    <col min="1580" max="1580" width="13.796875" bestFit="1" customWidth="1"/>
    <col min="1581" max="1581" width="21.5" bestFit="1" customWidth="1"/>
    <col min="1582" max="1582" width="13.796875" bestFit="1" customWidth="1"/>
    <col min="1583" max="1583" width="21.5" bestFit="1" customWidth="1"/>
    <col min="1584" max="1584" width="13.796875" bestFit="1" customWidth="1"/>
    <col min="1585" max="1585" width="21.5" bestFit="1" customWidth="1"/>
    <col min="1586" max="1586" width="12.796875" bestFit="1" customWidth="1"/>
    <col min="1587" max="1587" width="21.5" bestFit="1" customWidth="1"/>
    <col min="1588" max="1588" width="13.796875" bestFit="1" customWidth="1"/>
    <col min="1589" max="1589" width="21.5" bestFit="1" customWidth="1"/>
    <col min="1590" max="1590" width="13.796875" bestFit="1" customWidth="1"/>
    <col min="1591" max="1591" width="21.5" bestFit="1" customWidth="1"/>
    <col min="1592" max="1592" width="13.796875" bestFit="1" customWidth="1"/>
    <col min="1593" max="1593" width="21.5" bestFit="1" customWidth="1"/>
    <col min="1594" max="1594" width="13.796875" bestFit="1" customWidth="1"/>
    <col min="1595" max="1595" width="21.5" bestFit="1" customWidth="1"/>
    <col min="1596" max="1596" width="13.796875" bestFit="1" customWidth="1"/>
    <col min="1597" max="1597" width="21.5" bestFit="1" customWidth="1"/>
    <col min="1598" max="1598" width="13.796875" bestFit="1" customWidth="1"/>
    <col min="1599" max="1599" width="21.5" bestFit="1" customWidth="1"/>
    <col min="1600" max="1600" width="13.796875" bestFit="1" customWidth="1"/>
    <col min="1601" max="1601" width="21.5" bestFit="1" customWidth="1"/>
    <col min="1602" max="1602" width="13.796875" bestFit="1" customWidth="1"/>
    <col min="1603" max="1603" width="21.5" bestFit="1" customWidth="1"/>
    <col min="1604" max="1604" width="13.796875" bestFit="1" customWidth="1"/>
    <col min="1605" max="1605" width="21.5" bestFit="1" customWidth="1"/>
    <col min="1606" max="1606" width="7.796875" bestFit="1" customWidth="1"/>
    <col min="1607" max="1607" width="10.19921875" bestFit="1" customWidth="1"/>
    <col min="1608" max="1608" width="7.796875" bestFit="1" customWidth="1"/>
    <col min="1609" max="1609" width="10.19921875" bestFit="1" customWidth="1"/>
    <col min="1610" max="1610" width="13.796875" bestFit="1" customWidth="1"/>
    <col min="1611" max="1611" width="21.5" bestFit="1" customWidth="1"/>
    <col min="1612" max="1612" width="13.796875" bestFit="1" customWidth="1"/>
    <col min="1613" max="1613" width="21.5" bestFit="1" customWidth="1"/>
    <col min="1614" max="1614" width="12.796875" bestFit="1" customWidth="1"/>
    <col min="1615" max="1615" width="21.5" bestFit="1" customWidth="1"/>
    <col min="1616" max="1616" width="13.796875" bestFit="1" customWidth="1"/>
    <col min="1617" max="1617" width="21.5" bestFit="1" customWidth="1"/>
    <col min="1618" max="1618" width="13.796875" bestFit="1" customWidth="1"/>
    <col min="1619" max="1619" width="21.5" bestFit="1" customWidth="1"/>
    <col min="1620" max="1620" width="5.796875" bestFit="1" customWidth="1"/>
    <col min="1621" max="1621" width="8.69921875" bestFit="1" customWidth="1"/>
    <col min="1622" max="1622" width="13.796875" bestFit="1" customWidth="1"/>
    <col min="1623" max="1623" width="21.5" bestFit="1" customWidth="1"/>
    <col min="1624" max="1624" width="13.796875" bestFit="1" customWidth="1"/>
    <col min="1625" max="1625" width="21.5" bestFit="1" customWidth="1"/>
    <col min="1626" max="1626" width="13.796875" bestFit="1" customWidth="1"/>
    <col min="1627" max="1627" width="21.5" bestFit="1" customWidth="1"/>
    <col min="1628" max="1628" width="12.796875" bestFit="1" customWidth="1"/>
    <col min="1629" max="1629" width="19.3984375" bestFit="1" customWidth="1"/>
    <col min="1630" max="1630" width="13.796875" bestFit="1" customWidth="1"/>
    <col min="1631" max="1631" width="21.5" bestFit="1" customWidth="1"/>
    <col min="1632" max="1632" width="13.796875" bestFit="1" customWidth="1"/>
    <col min="1633" max="1633" width="21.5" bestFit="1" customWidth="1"/>
    <col min="1634" max="1634" width="13.796875" bestFit="1" customWidth="1"/>
    <col min="1635" max="1635" width="21.5" bestFit="1" customWidth="1"/>
    <col min="1636" max="1636" width="5.796875" bestFit="1" customWidth="1"/>
    <col min="1637" max="1637" width="8.69921875" bestFit="1" customWidth="1"/>
    <col min="1638" max="1638" width="13.796875" bestFit="1" customWidth="1"/>
    <col min="1639" max="1639" width="21.5" bestFit="1" customWidth="1"/>
    <col min="1640" max="1640" width="13.796875" bestFit="1" customWidth="1"/>
    <col min="1641" max="1641" width="21.5" bestFit="1" customWidth="1"/>
    <col min="1642" max="1642" width="8.796875" bestFit="1" customWidth="1"/>
    <col min="1643" max="1643" width="11.19921875" bestFit="1" customWidth="1"/>
    <col min="1644" max="1644" width="13.796875" bestFit="1" customWidth="1"/>
    <col min="1645" max="1645" width="21.5" bestFit="1" customWidth="1"/>
    <col min="1646" max="1646" width="13.796875" bestFit="1" customWidth="1"/>
    <col min="1647" max="1647" width="21.5" bestFit="1" customWidth="1"/>
    <col min="1648" max="1648" width="13.796875" bestFit="1" customWidth="1"/>
    <col min="1649" max="1649" width="21.5" bestFit="1" customWidth="1"/>
    <col min="1650" max="1650" width="13.796875" bestFit="1" customWidth="1"/>
    <col min="1651" max="1651" width="21.5" bestFit="1" customWidth="1"/>
    <col min="1652" max="1652" width="13.796875" bestFit="1" customWidth="1"/>
    <col min="1653" max="1653" width="21.5" bestFit="1" customWidth="1"/>
    <col min="1654" max="1654" width="13.796875" bestFit="1" customWidth="1"/>
    <col min="1655" max="1655" width="21.5" bestFit="1" customWidth="1"/>
    <col min="1656" max="1656" width="5.796875" bestFit="1" customWidth="1"/>
    <col min="1657" max="1657" width="8.69921875" bestFit="1" customWidth="1"/>
    <col min="1658" max="1658" width="13.796875" bestFit="1" customWidth="1"/>
    <col min="1659" max="1659" width="21.5" bestFit="1" customWidth="1"/>
    <col min="1660" max="1660" width="13.796875" bestFit="1" customWidth="1"/>
    <col min="1661" max="1661" width="21.5" bestFit="1" customWidth="1"/>
    <col min="1662" max="1662" width="13.796875" bestFit="1" customWidth="1"/>
    <col min="1663" max="1663" width="21.5" bestFit="1" customWidth="1"/>
    <col min="1664" max="1664" width="11.796875" bestFit="1" customWidth="1"/>
    <col min="1665" max="1665" width="14.296875" bestFit="1" customWidth="1"/>
    <col min="1666" max="1666" width="13.796875" bestFit="1" customWidth="1"/>
    <col min="1667" max="1667" width="21.5" bestFit="1" customWidth="1"/>
    <col min="1668" max="1668" width="13.796875" bestFit="1" customWidth="1"/>
    <col min="1669" max="1669" width="21.5" bestFit="1" customWidth="1"/>
    <col min="1670" max="1670" width="13.796875" bestFit="1" customWidth="1"/>
    <col min="1671" max="1671" width="21.5" bestFit="1" customWidth="1"/>
    <col min="1672" max="1672" width="13.796875" bestFit="1" customWidth="1"/>
    <col min="1673" max="1673" width="21.5" bestFit="1" customWidth="1"/>
    <col min="1674" max="1674" width="13.796875" bestFit="1" customWidth="1"/>
    <col min="1675" max="1675" width="21.5" bestFit="1" customWidth="1"/>
    <col min="1676" max="1676" width="13.796875" bestFit="1" customWidth="1"/>
    <col min="1677" max="1677" width="21.5" bestFit="1" customWidth="1"/>
    <col min="1678" max="1678" width="13.796875" bestFit="1" customWidth="1"/>
    <col min="1679" max="1679" width="21.5" bestFit="1" customWidth="1"/>
    <col min="1680" max="1680" width="13.796875" bestFit="1" customWidth="1"/>
    <col min="1681" max="1681" width="21.5" bestFit="1" customWidth="1"/>
    <col min="1682" max="1682" width="13.796875" bestFit="1" customWidth="1"/>
    <col min="1683" max="1683" width="21.5" bestFit="1" customWidth="1"/>
    <col min="1684" max="1684" width="13.796875" bestFit="1" customWidth="1"/>
    <col min="1685" max="1685" width="21.5" bestFit="1" customWidth="1"/>
    <col min="1686" max="1686" width="13.796875" bestFit="1" customWidth="1"/>
    <col min="1687" max="1687" width="21.5" bestFit="1" customWidth="1"/>
    <col min="1688" max="1688" width="13.796875" bestFit="1" customWidth="1"/>
    <col min="1689" max="1689" width="21.5" bestFit="1" customWidth="1"/>
    <col min="1690" max="1690" width="13.796875" bestFit="1" customWidth="1"/>
    <col min="1691" max="1691" width="21.5" bestFit="1" customWidth="1"/>
    <col min="1692" max="1692" width="12.796875" bestFit="1" customWidth="1"/>
    <col min="1693" max="1693" width="21.5" bestFit="1" customWidth="1"/>
    <col min="1694" max="1694" width="13.796875" bestFit="1" customWidth="1"/>
    <col min="1695" max="1695" width="21.5" bestFit="1" customWidth="1"/>
    <col min="1696" max="1696" width="13.796875" bestFit="1" customWidth="1"/>
    <col min="1697" max="1697" width="21.5" bestFit="1" customWidth="1"/>
    <col min="1698" max="1698" width="13.796875" bestFit="1" customWidth="1"/>
    <col min="1699" max="1699" width="21.5" bestFit="1" customWidth="1"/>
    <col min="1700" max="1700" width="13.796875" bestFit="1" customWidth="1"/>
    <col min="1701" max="1701" width="21.5" bestFit="1" customWidth="1"/>
    <col min="1702" max="1702" width="8.796875" bestFit="1" customWidth="1"/>
    <col min="1703" max="1703" width="11.19921875" bestFit="1" customWidth="1"/>
    <col min="1704" max="1704" width="13.796875" bestFit="1" customWidth="1"/>
    <col min="1705" max="1705" width="21.5" bestFit="1" customWidth="1"/>
    <col min="1706" max="1706" width="13.796875" bestFit="1" customWidth="1"/>
    <col min="1707" max="1707" width="21.5" bestFit="1" customWidth="1"/>
    <col min="1708" max="1708" width="13.796875" bestFit="1" customWidth="1"/>
    <col min="1709" max="1709" width="21.5" bestFit="1" customWidth="1"/>
    <col min="1710" max="1710" width="13.796875" bestFit="1" customWidth="1"/>
    <col min="1711" max="1711" width="21.5" bestFit="1" customWidth="1"/>
    <col min="1712" max="1712" width="13.796875" bestFit="1" customWidth="1"/>
    <col min="1713" max="1713" width="21.5" bestFit="1" customWidth="1"/>
    <col min="1714" max="1714" width="7.796875" bestFit="1" customWidth="1"/>
    <col min="1715" max="1715" width="10.19921875" bestFit="1" customWidth="1"/>
    <col min="1716" max="1716" width="5.796875" bestFit="1" customWidth="1"/>
    <col min="1717" max="1717" width="8.69921875" bestFit="1" customWidth="1"/>
    <col min="1718" max="1718" width="13.796875" bestFit="1" customWidth="1"/>
    <col min="1719" max="1719" width="21.5" bestFit="1" customWidth="1"/>
    <col min="1720" max="1720" width="13.796875" bestFit="1" customWidth="1"/>
    <col min="1721" max="1721" width="21.5" bestFit="1" customWidth="1"/>
    <col min="1722" max="1722" width="9.796875" bestFit="1" customWidth="1"/>
    <col min="1723" max="1723" width="12.19921875" bestFit="1" customWidth="1"/>
    <col min="1724" max="1724" width="13.796875" bestFit="1" customWidth="1"/>
    <col min="1725" max="1725" width="21.5" bestFit="1" customWidth="1"/>
    <col min="1726" max="1726" width="13.796875" bestFit="1" customWidth="1"/>
    <col min="1727" max="1727" width="21.5" bestFit="1" customWidth="1"/>
    <col min="1728" max="1728" width="13.796875" bestFit="1" customWidth="1"/>
    <col min="1729" max="1729" width="21.5" bestFit="1" customWidth="1"/>
    <col min="1730" max="1730" width="13.796875" bestFit="1" customWidth="1"/>
    <col min="1731" max="1731" width="21.5" bestFit="1" customWidth="1"/>
    <col min="1732" max="1732" width="12.796875" bestFit="1" customWidth="1"/>
    <col min="1733" max="1733" width="21.5" bestFit="1" customWidth="1"/>
    <col min="1734" max="1734" width="7.796875" bestFit="1" customWidth="1"/>
    <col min="1735" max="1735" width="10.19921875" bestFit="1" customWidth="1"/>
    <col min="1736" max="1736" width="13.796875" bestFit="1" customWidth="1"/>
    <col min="1737" max="1737" width="21.5" bestFit="1" customWidth="1"/>
    <col min="1738" max="1738" width="13.796875" bestFit="1" customWidth="1"/>
    <col min="1739" max="1739" width="21.5" bestFit="1" customWidth="1"/>
    <col min="1740" max="1740" width="13.796875" bestFit="1" customWidth="1"/>
    <col min="1741" max="1741" width="21.5" bestFit="1" customWidth="1"/>
    <col min="1742" max="1742" width="13.796875" bestFit="1" customWidth="1"/>
    <col min="1743" max="1743" width="21.5" bestFit="1" customWidth="1"/>
    <col min="1744" max="1744" width="13.796875" bestFit="1" customWidth="1"/>
    <col min="1745" max="1745" width="21.5" bestFit="1" customWidth="1"/>
    <col min="1746" max="1746" width="13.796875" bestFit="1" customWidth="1"/>
    <col min="1747" max="1747" width="21.5" bestFit="1" customWidth="1"/>
    <col min="1748" max="1748" width="7.796875" bestFit="1" customWidth="1"/>
    <col min="1749" max="1749" width="10.19921875" bestFit="1" customWidth="1"/>
    <col min="1750" max="1750" width="13.796875" bestFit="1" customWidth="1"/>
    <col min="1751" max="1751" width="21.5" bestFit="1" customWidth="1"/>
    <col min="1752" max="1752" width="13.796875" bestFit="1" customWidth="1"/>
    <col min="1753" max="1753" width="21.5" bestFit="1" customWidth="1"/>
    <col min="1754" max="1754" width="13.796875" bestFit="1" customWidth="1"/>
    <col min="1755" max="1755" width="21.5" bestFit="1" customWidth="1"/>
    <col min="1756" max="1756" width="13.796875" bestFit="1" customWidth="1"/>
    <col min="1757" max="1757" width="21.5" bestFit="1" customWidth="1"/>
    <col min="1758" max="1758" width="13.796875" bestFit="1" customWidth="1"/>
    <col min="1759" max="1759" width="21.5" bestFit="1" customWidth="1"/>
    <col min="1760" max="1760" width="13.796875" bestFit="1" customWidth="1"/>
    <col min="1761" max="1761" width="21.5" bestFit="1" customWidth="1"/>
    <col min="1762" max="1762" width="13.796875" bestFit="1" customWidth="1"/>
    <col min="1763" max="1763" width="21.5" bestFit="1" customWidth="1"/>
    <col min="1764" max="1764" width="13.796875" bestFit="1" customWidth="1"/>
    <col min="1765" max="1765" width="21.5" bestFit="1" customWidth="1"/>
    <col min="1766" max="1766" width="7.796875" bestFit="1" customWidth="1"/>
    <col min="1767" max="1767" width="10.19921875" bestFit="1" customWidth="1"/>
    <col min="1768" max="1768" width="8.796875" bestFit="1" customWidth="1"/>
    <col min="1769" max="1769" width="11.19921875" bestFit="1" customWidth="1"/>
    <col min="1770" max="1770" width="13.796875" bestFit="1" customWidth="1"/>
    <col min="1771" max="1771" width="21.5" bestFit="1" customWidth="1"/>
    <col min="1772" max="1772" width="13.796875" bestFit="1" customWidth="1"/>
    <col min="1773" max="1773" width="21.5" bestFit="1" customWidth="1"/>
    <col min="1774" max="1774" width="13.796875" bestFit="1" customWidth="1"/>
    <col min="1775" max="1775" width="21.5" bestFit="1" customWidth="1"/>
    <col min="1776" max="1776" width="13.796875" bestFit="1" customWidth="1"/>
    <col min="1777" max="1777" width="21.5" bestFit="1" customWidth="1"/>
    <col min="1778" max="1778" width="13.796875" bestFit="1" customWidth="1"/>
    <col min="1779" max="1779" width="21.5" bestFit="1" customWidth="1"/>
    <col min="1780" max="1780" width="13.796875" bestFit="1" customWidth="1"/>
    <col min="1781" max="1781" width="21.5" bestFit="1" customWidth="1"/>
    <col min="1782" max="1782" width="13.796875" bestFit="1" customWidth="1"/>
    <col min="1783" max="1783" width="21.5" bestFit="1" customWidth="1"/>
    <col min="1784" max="1784" width="13.796875" bestFit="1" customWidth="1"/>
    <col min="1785" max="1785" width="21.5" bestFit="1" customWidth="1"/>
    <col min="1786" max="1786" width="13.796875" bestFit="1" customWidth="1"/>
    <col min="1787" max="1787" width="21.5" bestFit="1" customWidth="1"/>
    <col min="1788" max="1788" width="13.796875" bestFit="1" customWidth="1"/>
    <col min="1789" max="1789" width="21.5" bestFit="1" customWidth="1"/>
    <col min="1790" max="1790" width="9.796875" bestFit="1" customWidth="1"/>
    <col min="1791" max="1791" width="12.19921875" bestFit="1" customWidth="1"/>
    <col min="1792" max="1792" width="13.796875" bestFit="1" customWidth="1"/>
    <col min="1793" max="1793" width="21.5" bestFit="1" customWidth="1"/>
    <col min="1794" max="1794" width="13.796875" bestFit="1" customWidth="1"/>
    <col min="1795" max="1795" width="21.5" bestFit="1" customWidth="1"/>
    <col min="1796" max="1796" width="13.796875" bestFit="1" customWidth="1"/>
    <col min="1797" max="1797" width="21.5" bestFit="1" customWidth="1"/>
    <col min="1798" max="1798" width="13.796875" bestFit="1" customWidth="1"/>
    <col min="1799" max="1799" width="21.5" bestFit="1" customWidth="1"/>
    <col min="1800" max="1800" width="13.796875" bestFit="1" customWidth="1"/>
    <col min="1801" max="1801" width="20.3984375" bestFit="1" customWidth="1"/>
    <col min="1802" max="1802" width="13.796875" bestFit="1" customWidth="1"/>
    <col min="1803" max="1803" width="21.5" bestFit="1" customWidth="1"/>
    <col min="1804" max="1804" width="9.796875" bestFit="1" customWidth="1"/>
    <col min="1805" max="1805" width="12.19921875" bestFit="1" customWidth="1"/>
    <col min="1806" max="1806" width="13.796875" bestFit="1" customWidth="1"/>
    <col min="1807" max="1807" width="21.5" bestFit="1" customWidth="1"/>
    <col min="1808" max="1808" width="7.796875" bestFit="1" customWidth="1"/>
    <col min="1809" max="1809" width="10.19921875" bestFit="1" customWidth="1"/>
    <col min="1810" max="1810" width="13.796875" bestFit="1" customWidth="1"/>
    <col min="1811" max="1811" width="21.5" bestFit="1" customWidth="1"/>
    <col min="1812" max="1812" width="13.796875" bestFit="1" customWidth="1"/>
    <col min="1813" max="1813" width="21.5" bestFit="1" customWidth="1"/>
    <col min="1814" max="1814" width="13.796875" bestFit="1" customWidth="1"/>
    <col min="1815" max="1815" width="21.5" bestFit="1" customWidth="1"/>
    <col min="1816" max="1816" width="8.796875" bestFit="1" customWidth="1"/>
    <col min="1817" max="1817" width="11.19921875" bestFit="1" customWidth="1"/>
    <col min="1818" max="1818" width="13.796875" bestFit="1" customWidth="1"/>
    <col min="1819" max="1819" width="21.5" bestFit="1" customWidth="1"/>
    <col min="1820" max="1820" width="13.796875" bestFit="1" customWidth="1"/>
    <col min="1821" max="1821" width="21.5" bestFit="1" customWidth="1"/>
    <col min="1822" max="1822" width="13.796875" bestFit="1" customWidth="1"/>
    <col min="1823" max="1823" width="21.5" bestFit="1" customWidth="1"/>
    <col min="1824" max="1824" width="7.796875" bestFit="1" customWidth="1"/>
    <col min="1825" max="1825" width="10.19921875" bestFit="1" customWidth="1"/>
    <col min="1826" max="1826" width="13.796875" bestFit="1" customWidth="1"/>
    <col min="1827" max="1827" width="21.5" bestFit="1" customWidth="1"/>
    <col min="1828" max="1828" width="8.796875" bestFit="1" customWidth="1"/>
    <col min="1829" max="1829" width="11.19921875" bestFit="1" customWidth="1"/>
    <col min="1830" max="1830" width="13.796875" bestFit="1" customWidth="1"/>
    <col min="1831" max="1831" width="21.5" bestFit="1" customWidth="1"/>
    <col min="1832" max="1832" width="13.796875" bestFit="1" customWidth="1"/>
    <col min="1833" max="1833" width="21.5" bestFit="1" customWidth="1"/>
    <col min="1834" max="1834" width="13.796875" bestFit="1" customWidth="1"/>
    <col min="1835" max="1835" width="21.5" bestFit="1" customWidth="1"/>
    <col min="1836" max="1836" width="13.796875" bestFit="1" customWidth="1"/>
    <col min="1837" max="1837" width="21.5" bestFit="1" customWidth="1"/>
    <col min="1838" max="1838" width="13.796875" bestFit="1" customWidth="1"/>
    <col min="1839" max="1839" width="21.5" bestFit="1" customWidth="1"/>
    <col min="1840" max="1840" width="8.796875" bestFit="1" customWidth="1"/>
    <col min="1841" max="1841" width="11.19921875" bestFit="1" customWidth="1"/>
    <col min="1842" max="1842" width="13.796875" bestFit="1" customWidth="1"/>
    <col min="1843" max="1843" width="21.5" bestFit="1" customWidth="1"/>
    <col min="1844" max="1844" width="13.796875" bestFit="1" customWidth="1"/>
    <col min="1845" max="1845" width="21.5" bestFit="1" customWidth="1"/>
    <col min="1846" max="1846" width="7.796875" bestFit="1" customWidth="1"/>
    <col min="1847" max="1847" width="10.19921875" bestFit="1" customWidth="1"/>
    <col min="1848" max="1848" width="13.796875" bestFit="1" customWidth="1"/>
    <col min="1849" max="1849" width="21.5" bestFit="1" customWidth="1"/>
    <col min="1850" max="1850" width="13.796875" bestFit="1" customWidth="1"/>
    <col min="1851" max="1851" width="17.3984375" bestFit="1" customWidth="1"/>
    <col min="1852" max="1852" width="7.796875" bestFit="1" customWidth="1"/>
    <col min="1853" max="1853" width="10.19921875" bestFit="1" customWidth="1"/>
    <col min="1854" max="1854" width="13.796875" bestFit="1" customWidth="1"/>
    <col min="1855" max="1855" width="21.5" bestFit="1" customWidth="1"/>
    <col min="1856" max="1856" width="13.796875" bestFit="1" customWidth="1"/>
    <col min="1857" max="1857" width="21.5" bestFit="1" customWidth="1"/>
    <col min="1858" max="1858" width="13.796875" bestFit="1" customWidth="1"/>
    <col min="1859" max="1859" width="21.5" bestFit="1" customWidth="1"/>
    <col min="1860" max="1860" width="13.796875" bestFit="1" customWidth="1"/>
    <col min="1861" max="1861" width="21.5" bestFit="1" customWidth="1"/>
    <col min="1862" max="1862" width="10.796875" bestFit="1" customWidth="1"/>
    <col min="1863" max="1863" width="13.296875" bestFit="1" customWidth="1"/>
    <col min="1864" max="1864" width="13.796875" bestFit="1" customWidth="1"/>
    <col min="1865" max="1865" width="21.5" bestFit="1" customWidth="1"/>
    <col min="1866" max="1866" width="13.796875" bestFit="1" customWidth="1"/>
    <col min="1867" max="1867" width="21.5" bestFit="1" customWidth="1"/>
    <col min="1868" max="1868" width="13.796875" bestFit="1" customWidth="1"/>
    <col min="1869" max="1869" width="21.5" bestFit="1" customWidth="1"/>
    <col min="1870" max="1870" width="13.796875" bestFit="1" customWidth="1"/>
    <col min="1871" max="1871" width="21.5" bestFit="1" customWidth="1"/>
    <col min="1872" max="1872" width="8.796875" bestFit="1" customWidth="1"/>
    <col min="1873" max="1873" width="11.19921875" bestFit="1" customWidth="1"/>
    <col min="1874" max="1874" width="13.796875" bestFit="1" customWidth="1"/>
    <col min="1875" max="1875" width="21.5" bestFit="1" customWidth="1"/>
    <col min="1876" max="1876" width="13.796875" bestFit="1" customWidth="1"/>
    <col min="1877" max="1877" width="21.5" bestFit="1" customWidth="1"/>
    <col min="1878" max="1878" width="13.796875" bestFit="1" customWidth="1"/>
    <col min="1879" max="1879" width="21.5" bestFit="1" customWidth="1"/>
    <col min="1880" max="1880" width="5.796875" bestFit="1" customWidth="1"/>
    <col min="1881" max="1881" width="8.69921875" bestFit="1" customWidth="1"/>
    <col min="1882" max="1882" width="13.796875" bestFit="1" customWidth="1"/>
    <col min="1883" max="1883" width="21.5" bestFit="1" customWidth="1"/>
    <col min="1884" max="1884" width="13.796875" bestFit="1" customWidth="1"/>
    <col min="1885" max="1885" width="21.5" bestFit="1" customWidth="1"/>
    <col min="1886" max="1886" width="7.796875" bestFit="1" customWidth="1"/>
    <col min="1887" max="1887" width="10.19921875" bestFit="1" customWidth="1"/>
    <col min="1888" max="1888" width="13.796875" bestFit="1" customWidth="1"/>
    <col min="1889" max="1889" width="21.5" bestFit="1" customWidth="1"/>
    <col min="1890" max="1890" width="13.796875" bestFit="1" customWidth="1"/>
    <col min="1891" max="1891" width="21.5" bestFit="1" customWidth="1"/>
    <col min="1892" max="1892" width="13.796875" bestFit="1" customWidth="1"/>
    <col min="1893" max="1893" width="21.5" bestFit="1" customWidth="1"/>
    <col min="1894" max="1894" width="13.796875" bestFit="1" customWidth="1"/>
    <col min="1895" max="1895" width="21.5" bestFit="1" customWidth="1"/>
    <col min="1896" max="1896" width="13.796875" bestFit="1" customWidth="1"/>
    <col min="1897" max="1897" width="21.5" bestFit="1" customWidth="1"/>
    <col min="1898" max="1898" width="10.796875" bestFit="1" customWidth="1"/>
    <col min="1899" max="1899" width="13.296875" bestFit="1" customWidth="1"/>
    <col min="1900" max="1900" width="13.796875" bestFit="1" customWidth="1"/>
    <col min="1901" max="1901" width="21.5" bestFit="1" customWidth="1"/>
    <col min="1902" max="1902" width="13.796875" bestFit="1" customWidth="1"/>
    <col min="1903" max="1903" width="21.5" bestFit="1" customWidth="1"/>
    <col min="1904" max="1904" width="13.796875" bestFit="1" customWidth="1"/>
    <col min="1905" max="1905" width="21.5" bestFit="1" customWidth="1"/>
    <col min="1906" max="1906" width="13.796875" bestFit="1" customWidth="1"/>
    <col min="1907" max="1907" width="21.5" bestFit="1" customWidth="1"/>
    <col min="1908" max="1908" width="13.796875" bestFit="1" customWidth="1"/>
    <col min="1909" max="1909" width="21.5" bestFit="1" customWidth="1"/>
    <col min="1910" max="1910" width="8.796875" bestFit="1" customWidth="1"/>
    <col min="1911" max="1911" width="11.19921875" bestFit="1" customWidth="1"/>
    <col min="1912" max="1912" width="5.796875" bestFit="1" customWidth="1"/>
    <col min="1913" max="1913" width="8.69921875" bestFit="1" customWidth="1"/>
    <col min="1914" max="1914" width="7.796875" bestFit="1" customWidth="1"/>
    <col min="1915" max="1915" width="10.19921875" bestFit="1" customWidth="1"/>
    <col min="1916" max="1916" width="13.796875" bestFit="1" customWidth="1"/>
    <col min="1917" max="1917" width="21.5" bestFit="1" customWidth="1"/>
    <col min="1918" max="1918" width="7.796875" bestFit="1" customWidth="1"/>
    <col min="1919" max="1919" width="10.19921875" bestFit="1" customWidth="1"/>
    <col min="1920" max="1920" width="13.796875" bestFit="1" customWidth="1"/>
    <col min="1921" max="1921" width="21.5" bestFit="1" customWidth="1"/>
    <col min="1922" max="1922" width="13.796875" bestFit="1" customWidth="1"/>
    <col min="1923" max="1923" width="21.5" bestFit="1" customWidth="1"/>
    <col min="1924" max="1924" width="13.796875" bestFit="1" customWidth="1"/>
    <col min="1925" max="1925" width="21.5" bestFit="1" customWidth="1"/>
    <col min="1926" max="1926" width="5.796875" bestFit="1" customWidth="1"/>
    <col min="1927" max="1927" width="8.69921875" bestFit="1" customWidth="1"/>
    <col min="1928" max="1928" width="13.796875" bestFit="1" customWidth="1"/>
    <col min="1929" max="1929" width="21.5" bestFit="1" customWidth="1"/>
    <col min="1930" max="1930" width="13.796875" bestFit="1" customWidth="1"/>
    <col min="1931" max="1931" width="21.5" bestFit="1" customWidth="1"/>
    <col min="1932" max="1932" width="5.796875" bestFit="1" customWidth="1"/>
    <col min="1933" max="1933" width="8.69921875" bestFit="1" customWidth="1"/>
    <col min="1934" max="1934" width="5.796875" bestFit="1" customWidth="1"/>
    <col min="1935" max="1935" width="8.69921875" bestFit="1" customWidth="1"/>
    <col min="1936" max="1936" width="13.796875" bestFit="1" customWidth="1"/>
    <col min="1937" max="1937" width="21.5" bestFit="1" customWidth="1"/>
    <col min="1938" max="1938" width="13.796875" bestFit="1" customWidth="1"/>
    <col min="1939" max="1939" width="21.5" bestFit="1" customWidth="1"/>
    <col min="1940" max="1940" width="8.796875" bestFit="1" customWidth="1"/>
    <col min="1941" max="1941" width="11.19921875" bestFit="1" customWidth="1"/>
    <col min="1942" max="1942" width="13.796875" bestFit="1" customWidth="1"/>
    <col min="1943" max="1943" width="21.5" bestFit="1" customWidth="1"/>
    <col min="1944" max="1944" width="6.796875" bestFit="1" customWidth="1"/>
    <col min="1945" max="1945" width="9.69921875" bestFit="1" customWidth="1"/>
    <col min="1946" max="1946" width="13.796875" bestFit="1" customWidth="1"/>
    <col min="1947" max="1947" width="21.5" bestFit="1" customWidth="1"/>
    <col min="1948" max="1948" width="13.796875" bestFit="1" customWidth="1"/>
    <col min="1949" max="1949" width="21.5" bestFit="1" customWidth="1"/>
    <col min="1950" max="1950" width="13.796875" bestFit="1" customWidth="1"/>
    <col min="1951" max="1951" width="21.5" bestFit="1" customWidth="1"/>
    <col min="1952" max="1952" width="13.796875" bestFit="1" customWidth="1"/>
    <col min="1953" max="1953" width="21.5" bestFit="1" customWidth="1"/>
    <col min="1954" max="1954" width="6.796875" bestFit="1" customWidth="1"/>
    <col min="1955" max="1955" width="9.69921875" bestFit="1" customWidth="1"/>
    <col min="1956" max="1956" width="13.796875" bestFit="1" customWidth="1"/>
    <col min="1957" max="1957" width="21.5" bestFit="1" customWidth="1"/>
    <col min="1958" max="1958" width="13.796875" bestFit="1" customWidth="1"/>
    <col min="1959" max="1959" width="21.5" bestFit="1" customWidth="1"/>
    <col min="1960" max="1960" width="13.796875" bestFit="1" customWidth="1"/>
    <col min="1961" max="1961" width="21.5" bestFit="1" customWidth="1"/>
    <col min="1962" max="1962" width="13.796875" bestFit="1" customWidth="1"/>
    <col min="1963" max="1963" width="21.5" bestFit="1" customWidth="1"/>
    <col min="1964" max="1964" width="13.796875" bestFit="1" customWidth="1"/>
    <col min="1965" max="1965" width="21.5" bestFit="1" customWidth="1"/>
    <col min="1966" max="1966" width="13.796875" bestFit="1" customWidth="1"/>
    <col min="1967" max="1967" width="21.5" bestFit="1" customWidth="1"/>
    <col min="1968" max="1968" width="13.796875" bestFit="1" customWidth="1"/>
    <col min="1969" max="1969" width="21.5" bestFit="1" customWidth="1"/>
    <col min="1970" max="1970" width="8.796875" bestFit="1" customWidth="1"/>
    <col min="1971" max="1971" width="11.19921875" bestFit="1" customWidth="1"/>
    <col min="1972" max="1972" width="13.796875" bestFit="1" customWidth="1"/>
    <col min="1973" max="1973" width="21.5" bestFit="1" customWidth="1"/>
    <col min="1974" max="1974" width="13.796875" bestFit="1" customWidth="1"/>
    <col min="1975" max="1975" width="21.5" bestFit="1" customWidth="1"/>
    <col min="1976" max="1976" width="13.796875" bestFit="1" customWidth="1"/>
    <col min="1977" max="1977" width="21.5" bestFit="1" customWidth="1"/>
    <col min="1978" max="1978" width="9.796875" bestFit="1" customWidth="1"/>
    <col min="1979" max="1979" width="12.19921875" bestFit="1" customWidth="1"/>
    <col min="1980" max="1980" width="10.796875" bestFit="1" customWidth="1"/>
    <col min="1981" max="1981" width="13.296875" bestFit="1" customWidth="1"/>
    <col min="1982" max="1982" width="13.796875" bestFit="1" customWidth="1"/>
    <col min="1983" max="1983" width="21.5" bestFit="1" customWidth="1"/>
    <col min="1984" max="1984" width="10.8984375" bestFit="1" customWidth="1"/>
    <col min="1985" max="1985" width="21.5" bestFit="1" customWidth="1"/>
    <col min="1986" max="1987" width="10.8984375" bestFit="1" customWidth="1"/>
  </cols>
  <sheetData>
    <row r="1" spans="1:6" x14ac:dyDescent="0.3">
      <c r="A1" s="6" t="s">
        <v>2031</v>
      </c>
      <c r="B1" t="s" vm="1">
        <v>2072</v>
      </c>
    </row>
    <row r="2" spans="1:6" x14ac:dyDescent="0.3">
      <c r="A2" s="6" t="s">
        <v>2085</v>
      </c>
      <c r="B2" t="s" vm="2">
        <v>2072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2080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2081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2084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2076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2077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2074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2079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2033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8860-F592-4F10-8BC2-075E3CA43DC3}">
  <dimension ref="A1:H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5.6" x14ac:dyDescent="0.3"/>
  <cols>
    <col min="1" max="1" width="27.3984375" customWidth="1"/>
    <col min="2" max="2" width="18.3984375" customWidth="1"/>
    <col min="3" max="3" width="15" customWidth="1"/>
    <col min="4" max="4" width="17.796875" customWidth="1"/>
    <col min="5" max="5" width="13.796875" customWidth="1"/>
    <col min="6" max="6" width="18.8984375" style="8" customWidth="1"/>
    <col min="7" max="7" width="16.59765625" style="8" customWidth="1"/>
    <col min="8" max="8" width="18.796875" style="8" customWidth="1"/>
  </cols>
  <sheetData>
    <row r="1" spans="1:8" s="17" customFormat="1" x14ac:dyDescent="0.3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8" t="s">
        <v>2092</v>
      </c>
      <c r="G1" s="18" t="s">
        <v>2093</v>
      </c>
      <c r="H1" s="18" t="s">
        <v>2094</v>
      </c>
    </row>
    <row r="2" spans="1:8" x14ac:dyDescent="0.3">
      <c r="A2" t="s">
        <v>2095</v>
      </c>
      <c r="B2">
        <f>COUNTIFS(Crowdfunding!$G$1:$G$1001, "successful", Crowdfunding!$D$1:$D$1001, "&lt;1000")</f>
        <v>30</v>
      </c>
      <c r="C2">
        <f>COUNTIFS(Crowdfunding!$G$1:$G$1001, "failed", Crowdfunding!$D$1:$D$1001, "&lt;1000")</f>
        <v>20</v>
      </c>
      <c r="D2">
        <f>COUNTIFS(Crowdfunding!$G$1:$G$1001, "canceled", Crowdfunding!$D$1:$D$1001, 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2096</v>
      </c>
      <c r="B3">
        <f>COUNTIFS(Crowdfunding!$G$1:$G$1001, "successful", Crowdfunding!$D$1:$D$1001, "&gt;=1000", Crowdfunding!$D$1:$D$1001, "&lt;=4999")</f>
        <v>191</v>
      </c>
      <c r="C3">
        <f>COUNTIFS(Crowdfunding!$G$1:$G$1001, "failed", Crowdfunding!$D$1:$D$1001, "&gt;=1000", Crowdfunding!$D$1:$D$1001, "&lt;=4999")</f>
        <v>38</v>
      </c>
      <c r="D3">
        <f>COUNTIFS(Crowdfunding!$G$1:$G$1001, "canceled", Crowdfunding!$D$1:$D$1001, "&gt;=1000", Crowdfunding!$D$1:$D$1001, 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t="s">
        <v>2097</v>
      </c>
      <c r="B4">
        <f>COUNTIFS(Crowdfunding!$G$1:$G$1001, "successful", Crowdfunding!$D$1:$D$1001, "&gt;=5000", Crowdfunding!$D$1:$D$1001, "&lt;=9999")</f>
        <v>164</v>
      </c>
      <c r="C4">
        <f>COUNTIFS(Crowdfunding!$G$1:$G$1001, "failed", Crowdfunding!$D$1:$D$1001, "&gt;=5000", Crowdfunding!$D$1:$D$1001, "&lt;=9999")</f>
        <v>126</v>
      </c>
      <c r="D4">
        <f>COUNTIFS(Crowdfunding!$G$1:$G$1001, "canceled", Crowdfunding!$D$1:$D$1001, "&gt;=5000", Crowdfunding!$D$1:$D$1001, 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2098</v>
      </c>
      <c r="B5">
        <f>COUNTIFS(Crowdfunding!$G$1:$G$1001, "successful", Crowdfunding!$D$1:$D$1001, "&gt;=10000", Crowdfunding!$D$1:$D$1001, "&lt;=14999")</f>
        <v>4</v>
      </c>
      <c r="C5">
        <f>COUNTIFS(Crowdfunding!$G$1:$G$1001, "failed", Crowdfunding!$D$1:$D$1001, "&gt;=10000", Crowdfunding!$D$1:$D$1001, "&lt;=14999")</f>
        <v>5</v>
      </c>
      <c r="D5">
        <f>COUNTIFS(Crowdfunding!$G$1:$G$1001, "canceled", Crowdfunding!$D$1:$D$1001, "&gt;=10000", Crowdfunding!$D$1:$D$1001, 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2099</v>
      </c>
      <c r="B6">
        <f>COUNTIFS(Crowdfunding!$G$1:$G$1001, "successful", Crowdfunding!$D$1:$D$1001, "&gt;=15000", Crowdfunding!$D$1:$D$1001, "&lt;=19999")</f>
        <v>10</v>
      </c>
      <c r="C6">
        <f>COUNTIFS(Crowdfunding!$G$1:$G$1001, "failed", Crowdfunding!$D$1:$D$1001, "&gt;=15000", Crowdfunding!$D$1:$D$1001, "&lt;=19999")</f>
        <v>0</v>
      </c>
      <c r="D6">
        <f>COUNTIFS(Crowdfunding!$G$1:$G$1001, "canceled", Crowdfunding!$D$1:$D$1001, "&gt;=15000", Crowdfunding!$D$1:$D$1001, 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2100</v>
      </c>
      <c r="B7">
        <f>COUNTIFS(Crowdfunding!$G$1:$G$1001, "successful", Crowdfunding!$D$1:$D$1001, "&gt;=20000", Crowdfunding!$D$1:$D$1001, "&lt;=24999")</f>
        <v>7</v>
      </c>
      <c r="C7">
        <f>COUNTIFS(Crowdfunding!$G$1:$G$1001, "failed", Crowdfunding!$D$1:$D$1001, "&gt;=20000", Crowdfunding!$D$1:$D$1001, "&lt;=24999")</f>
        <v>0</v>
      </c>
      <c r="D7">
        <f>COUNTIFS(Crowdfunding!$G$1:$G$1001, "canceled", Crowdfunding!$D$1:$D$1001, "&gt;=20000", Crowdfunding!$D$1:$D$1001, 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2101</v>
      </c>
      <c r="B8">
        <f>COUNTIFS(Crowdfunding!$G$1:$G$1001, "successful", Crowdfunding!$D$1:$D$1001, "&gt;=25000", Crowdfunding!$D$1:$D$1001, "&lt;=29999")</f>
        <v>11</v>
      </c>
      <c r="C8">
        <f>COUNTIFS(Crowdfunding!$G$1:$G$1001, "failed", Crowdfunding!$D$1:$D$1001, "&gt;=25000", Crowdfunding!$D$1:$D$1001, "&lt;=29999")</f>
        <v>3</v>
      </c>
      <c r="D8">
        <f>COUNTIFS(Crowdfunding!$G$1:$G$1001, "canceled", Crowdfunding!$D$1:$D$1001, "&gt;=25000", Crowdfunding!$D$1:$D$1001, 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2102</v>
      </c>
      <c r="B9">
        <f>COUNTIFS(Crowdfunding!$G$1:$G$1001, "successful", Crowdfunding!$D$1:$D$1001, "&gt;=30000", Crowdfunding!$D$1:$D$1001, "&lt;=34999")</f>
        <v>7</v>
      </c>
      <c r="C9">
        <f>COUNTIFS(Crowdfunding!$G$1:$G$1001, "failed", Crowdfunding!$D$1:$D$1001, "&gt;=30000", Crowdfunding!$D$1:$D$1001, "&lt;=34999")</f>
        <v>0</v>
      </c>
      <c r="D9">
        <f>COUNTIFS(Crowdfunding!$G$1:$G$1001, "canceled", Crowdfunding!$D$1:$D$1001, "&gt;=30000", Crowdfunding!$D$1:$D$1001, 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2103</v>
      </c>
      <c r="B10">
        <f>COUNTIFS(Crowdfunding!$G$1:$G$1001, "successful", Crowdfunding!$D$1:$D$1001, "&gt;=35000", Crowdfunding!$D$1:$D$1001, "&lt;=39999")</f>
        <v>8</v>
      </c>
      <c r="C10">
        <f>COUNTIFS(Crowdfunding!$G$1:$G$1001, "failed", Crowdfunding!$D$1:$D$1001, "&gt;=35000", Crowdfunding!$D$1:$D$1001, "&lt;=39999")</f>
        <v>3</v>
      </c>
      <c r="D10">
        <f>COUNTIFS(Crowdfunding!$G$1:$G$1001, "canceled", Crowdfunding!$D$1:$D$1001, "&gt;=35000", Crowdfunding!$D$1:$D$1001, 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2104</v>
      </c>
      <c r="B11">
        <f>COUNTIFS(Crowdfunding!$G$1:$G$1001, "successful", Crowdfunding!$D$1:$D$1001, "&gt;=40000", Crowdfunding!$D$1:$D$1001, "&lt;=44999")</f>
        <v>11</v>
      </c>
      <c r="C11">
        <f>COUNTIFS(Crowdfunding!$G$1:$G$1001, "failed", Crowdfunding!$D$1:$D$1001, "&gt;=40000", Crowdfunding!$D$1:$D$1001, "&lt;=44999")</f>
        <v>3</v>
      </c>
      <c r="D11">
        <f>COUNTIFS(Crowdfunding!$G$1:$G$1001, "canceled", Crowdfunding!$D$1:$D$1001, "&gt;=40000", Crowdfunding!$D$1:$D$1001, 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2105</v>
      </c>
      <c r="B12">
        <f>COUNTIFS(Crowdfunding!$G$1:$G$1001, "successful", Crowdfunding!$D$1:$D$1001, "&gt;=45000", Crowdfunding!$D$1:$D$1001, "&lt;=49999")</f>
        <v>8</v>
      </c>
      <c r="C12">
        <f>COUNTIFS(Crowdfunding!$G$1:$G$1001, "failed", Crowdfunding!$D$1:$D$1001, "&gt;=45000", Crowdfunding!$D$1:$D$1001, "&lt;=49999")</f>
        <v>3</v>
      </c>
      <c r="D12">
        <f>COUNTIFS(Crowdfunding!$G$1:$G$1001, "canceled", Crowdfunding!$D$1:$D$1001, "&gt;=45000", Crowdfunding!$D$1:$D$1001, 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2106</v>
      </c>
      <c r="B13">
        <f>COUNTIFS(Crowdfunding!$G$1:$G$1001, "successful", Crowdfunding!$D$1:$D$1001, "&gt;=50000")</f>
        <v>114</v>
      </c>
      <c r="C13">
        <f>COUNTIFS(Crowdfunding!$G$1:$G$1001, "failed", Crowdfunding!$D$1:$D$1001, "&gt;=50000")</f>
        <v>163</v>
      </c>
      <c r="D13">
        <f>COUNTIFS(Crowdfunding!$G$1:$G$1001, "canceled", Crowdfunding!$D$1:$D$1001,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4DA-B64D-430B-92EE-2C31EF207D24}">
  <dimension ref="A1:J566"/>
  <sheetViews>
    <sheetView tabSelected="1" workbookViewId="0">
      <selection activeCell="J21" sqref="J21"/>
    </sheetView>
  </sheetViews>
  <sheetFormatPr defaultRowHeight="15.6" x14ac:dyDescent="0.3"/>
  <cols>
    <col min="2" max="2" width="12" customWidth="1"/>
    <col min="3" max="3" width="14.796875" customWidth="1"/>
    <col min="4" max="4" width="10.3984375" customWidth="1"/>
    <col min="5" max="5" width="11.796875" customWidth="1"/>
    <col min="6" max="6" width="13.8984375" customWidth="1"/>
    <col min="8" max="8" width="17.3984375" customWidth="1"/>
    <col min="9" max="9" width="11.8984375" customWidth="1"/>
    <col min="10" max="10" width="9.59765625" customWidth="1"/>
  </cols>
  <sheetData>
    <row r="1" spans="1:10" ht="16.2" thickBot="1" x14ac:dyDescent="0.35">
      <c r="A1" s="1" t="s">
        <v>2027</v>
      </c>
      <c r="B1" s="1" t="s">
        <v>4</v>
      </c>
      <c r="C1" s="1" t="s">
        <v>5</v>
      </c>
      <c r="D1" s="1" t="s">
        <v>2027</v>
      </c>
      <c r="E1" s="1" t="s">
        <v>4</v>
      </c>
      <c r="F1" s="1" t="s">
        <v>5</v>
      </c>
      <c r="H1" s="21"/>
      <c r="I1" s="22" t="s">
        <v>20</v>
      </c>
      <c r="J1" s="23" t="s">
        <v>14</v>
      </c>
    </row>
    <row r="2" spans="1:10" x14ac:dyDescent="0.3">
      <c r="A2">
        <v>1</v>
      </c>
      <c r="B2" t="s">
        <v>20</v>
      </c>
      <c r="C2">
        <v>158</v>
      </c>
      <c r="D2">
        <v>0</v>
      </c>
      <c r="E2" t="s">
        <v>14</v>
      </c>
      <c r="F2">
        <v>0</v>
      </c>
      <c r="H2" s="24" t="s">
        <v>2107</v>
      </c>
      <c r="I2" s="20">
        <f>AVERAGE(C2:C566)</f>
        <v>851.14690265486729</v>
      </c>
      <c r="J2" s="25">
        <f>AVERAGE(F2:F365)</f>
        <v>585.61538461538464</v>
      </c>
    </row>
    <row r="3" spans="1:10" x14ac:dyDescent="0.3">
      <c r="A3">
        <v>2</v>
      </c>
      <c r="B3" t="s">
        <v>20</v>
      </c>
      <c r="C3">
        <v>1425</v>
      </c>
      <c r="D3">
        <v>500</v>
      </c>
      <c r="E3" t="s">
        <v>14</v>
      </c>
      <c r="F3">
        <v>0</v>
      </c>
      <c r="H3" s="26" t="s">
        <v>2108</v>
      </c>
      <c r="I3" s="19">
        <f>MEDIAN(C2:C566)</f>
        <v>201</v>
      </c>
      <c r="J3" s="27">
        <f>MEDIAN(F2:F365)</f>
        <v>114.5</v>
      </c>
    </row>
    <row r="4" spans="1:10" x14ac:dyDescent="0.3">
      <c r="A4">
        <v>5</v>
      </c>
      <c r="B4" t="s">
        <v>20</v>
      </c>
      <c r="C4">
        <v>174</v>
      </c>
      <c r="D4">
        <v>50</v>
      </c>
      <c r="E4" t="s">
        <v>14</v>
      </c>
      <c r="F4">
        <v>1</v>
      </c>
      <c r="H4" s="26" t="s">
        <v>2109</v>
      </c>
      <c r="I4" s="19">
        <f>MIN(C2:C566)</f>
        <v>16</v>
      </c>
      <c r="J4" s="27">
        <f>MIN(F2:F365)</f>
        <v>0</v>
      </c>
    </row>
    <row r="5" spans="1:10" x14ac:dyDescent="0.3">
      <c r="A5">
        <v>613</v>
      </c>
      <c r="B5" t="s">
        <v>20</v>
      </c>
      <c r="C5">
        <v>26</v>
      </c>
      <c r="D5">
        <v>100</v>
      </c>
      <c r="E5" t="s">
        <v>14</v>
      </c>
      <c r="F5">
        <v>1</v>
      </c>
      <c r="H5" s="26" t="s">
        <v>2110</v>
      </c>
      <c r="I5" s="19">
        <f>MAX(C2:C566)</f>
        <v>7295</v>
      </c>
      <c r="J5" s="27">
        <f>MAX(F2:F365)</f>
        <v>6080</v>
      </c>
    </row>
    <row r="6" spans="1:10" x14ac:dyDescent="0.3">
      <c r="A6">
        <v>10</v>
      </c>
      <c r="B6" t="s">
        <v>20</v>
      </c>
      <c r="C6">
        <v>220</v>
      </c>
      <c r="D6">
        <v>150</v>
      </c>
      <c r="E6" t="s">
        <v>14</v>
      </c>
      <c r="F6">
        <v>1</v>
      </c>
      <c r="H6" s="26" t="s">
        <v>2111</v>
      </c>
      <c r="I6" s="19">
        <f>_xlfn.VAR.P(C2:C566)</f>
        <v>1603373.7324019109</v>
      </c>
      <c r="J6" s="27">
        <f>_xlfn.VAR.P(F2:F365)</f>
        <v>921574.68174133555</v>
      </c>
    </row>
    <row r="7" spans="1:10" ht="16.2" thickBot="1" x14ac:dyDescent="0.35">
      <c r="A7">
        <v>95</v>
      </c>
      <c r="B7" t="s">
        <v>20</v>
      </c>
      <c r="C7">
        <v>27</v>
      </c>
      <c r="D7">
        <v>200</v>
      </c>
      <c r="E7" t="s">
        <v>14</v>
      </c>
      <c r="F7">
        <v>1</v>
      </c>
      <c r="H7" s="28" t="s">
        <v>2112</v>
      </c>
      <c r="I7" s="29">
        <f>_xlfn.STDEV.P(C2:C566)</f>
        <v>1266.2439466397898</v>
      </c>
      <c r="J7" s="30">
        <f>_xlfn.STDEV.P(F2:F365)</f>
        <v>959.98681331637863</v>
      </c>
    </row>
    <row r="8" spans="1:10" x14ac:dyDescent="0.3">
      <c r="A8">
        <v>16</v>
      </c>
      <c r="B8" t="s">
        <v>20</v>
      </c>
      <c r="C8">
        <v>100</v>
      </c>
      <c r="D8">
        <v>250</v>
      </c>
      <c r="E8" t="s">
        <v>14</v>
      </c>
      <c r="F8">
        <v>1</v>
      </c>
    </row>
    <row r="9" spans="1:10" x14ac:dyDescent="0.3">
      <c r="A9">
        <v>17</v>
      </c>
      <c r="B9" t="s">
        <v>20</v>
      </c>
      <c r="C9">
        <v>1249</v>
      </c>
      <c r="D9">
        <v>300</v>
      </c>
      <c r="E9" t="s">
        <v>14</v>
      </c>
      <c r="F9">
        <v>1</v>
      </c>
      <c r="H9" t="s">
        <v>2113</v>
      </c>
    </row>
    <row r="10" spans="1:10" x14ac:dyDescent="0.3">
      <c r="A10">
        <v>20</v>
      </c>
      <c r="B10" t="s">
        <v>20</v>
      </c>
      <c r="C10">
        <v>1396</v>
      </c>
      <c r="D10">
        <v>350</v>
      </c>
      <c r="E10" t="s">
        <v>14</v>
      </c>
      <c r="F10">
        <v>1</v>
      </c>
    </row>
    <row r="11" spans="1:10" x14ac:dyDescent="0.3">
      <c r="A11">
        <v>520</v>
      </c>
      <c r="B11" t="s">
        <v>20</v>
      </c>
      <c r="C11">
        <v>32</v>
      </c>
      <c r="D11">
        <v>400</v>
      </c>
      <c r="E11" t="s">
        <v>14</v>
      </c>
      <c r="F11">
        <v>1</v>
      </c>
    </row>
    <row r="12" spans="1:10" x14ac:dyDescent="0.3">
      <c r="A12">
        <v>158</v>
      </c>
      <c r="B12" t="s">
        <v>20</v>
      </c>
      <c r="C12">
        <v>41</v>
      </c>
      <c r="D12">
        <v>450</v>
      </c>
      <c r="E12" t="s">
        <v>14</v>
      </c>
      <c r="F12">
        <v>1</v>
      </c>
    </row>
    <row r="13" spans="1:10" x14ac:dyDescent="0.3">
      <c r="A13">
        <v>24</v>
      </c>
      <c r="B13" t="s">
        <v>20</v>
      </c>
      <c r="C13">
        <v>2673</v>
      </c>
      <c r="D13">
        <v>600</v>
      </c>
      <c r="E13" t="s">
        <v>14</v>
      </c>
      <c r="F13">
        <v>1</v>
      </c>
    </row>
    <row r="14" spans="1:10" x14ac:dyDescent="0.3">
      <c r="A14">
        <v>25</v>
      </c>
      <c r="B14" t="s">
        <v>20</v>
      </c>
      <c r="C14">
        <v>163</v>
      </c>
      <c r="D14">
        <v>650</v>
      </c>
      <c r="E14" t="s">
        <v>14</v>
      </c>
      <c r="F14">
        <v>1</v>
      </c>
    </row>
    <row r="15" spans="1:10" x14ac:dyDescent="0.3">
      <c r="A15">
        <v>28</v>
      </c>
      <c r="B15" t="s">
        <v>20</v>
      </c>
      <c r="C15">
        <v>2220</v>
      </c>
      <c r="D15">
        <v>700</v>
      </c>
      <c r="E15" t="s">
        <v>14</v>
      </c>
      <c r="F15">
        <v>1</v>
      </c>
    </row>
    <row r="16" spans="1:10" x14ac:dyDescent="0.3">
      <c r="A16">
        <v>357</v>
      </c>
      <c r="B16" t="s">
        <v>20</v>
      </c>
      <c r="C16">
        <v>41</v>
      </c>
      <c r="D16">
        <v>750</v>
      </c>
      <c r="E16" t="s">
        <v>14</v>
      </c>
      <c r="F16">
        <v>1</v>
      </c>
    </row>
    <row r="17" spans="1:6" x14ac:dyDescent="0.3">
      <c r="A17">
        <v>207</v>
      </c>
      <c r="B17" t="s">
        <v>20</v>
      </c>
      <c r="C17">
        <v>43</v>
      </c>
      <c r="D17">
        <v>800</v>
      </c>
      <c r="E17" t="s">
        <v>14</v>
      </c>
      <c r="F17">
        <v>1</v>
      </c>
    </row>
    <row r="18" spans="1:6" x14ac:dyDescent="0.3">
      <c r="A18">
        <v>807</v>
      </c>
      <c r="B18" t="s">
        <v>20</v>
      </c>
      <c r="C18">
        <v>43</v>
      </c>
      <c r="D18">
        <v>850</v>
      </c>
      <c r="E18" t="s">
        <v>14</v>
      </c>
      <c r="F18">
        <v>1</v>
      </c>
    </row>
    <row r="19" spans="1:6" x14ac:dyDescent="0.3">
      <c r="A19">
        <v>33</v>
      </c>
      <c r="B19" t="s">
        <v>20</v>
      </c>
      <c r="C19">
        <v>5419</v>
      </c>
      <c r="D19">
        <v>900</v>
      </c>
      <c r="E19" t="s">
        <v>14</v>
      </c>
      <c r="F19">
        <v>1</v>
      </c>
    </row>
    <row r="20" spans="1:6" x14ac:dyDescent="0.3">
      <c r="A20">
        <v>174</v>
      </c>
      <c r="B20" t="s">
        <v>20</v>
      </c>
      <c r="C20">
        <v>48</v>
      </c>
      <c r="D20">
        <v>950</v>
      </c>
      <c r="E20" t="s">
        <v>14</v>
      </c>
      <c r="F20">
        <v>1</v>
      </c>
    </row>
    <row r="21" spans="1:6" x14ac:dyDescent="0.3">
      <c r="A21">
        <v>846</v>
      </c>
      <c r="B21" t="s">
        <v>20</v>
      </c>
      <c r="C21">
        <v>48</v>
      </c>
      <c r="D21">
        <v>63</v>
      </c>
      <c r="E21" t="s">
        <v>14</v>
      </c>
      <c r="F21">
        <v>5</v>
      </c>
    </row>
    <row r="22" spans="1:6" x14ac:dyDescent="0.3">
      <c r="A22">
        <v>36</v>
      </c>
      <c r="B22" t="s">
        <v>20</v>
      </c>
      <c r="C22">
        <v>16</v>
      </c>
      <c r="D22">
        <v>171</v>
      </c>
      <c r="E22" t="s">
        <v>14</v>
      </c>
      <c r="F22">
        <v>5</v>
      </c>
    </row>
    <row r="23" spans="1:6" x14ac:dyDescent="0.3">
      <c r="A23">
        <v>879</v>
      </c>
      <c r="B23" t="s">
        <v>20</v>
      </c>
      <c r="C23">
        <v>53</v>
      </c>
      <c r="D23">
        <v>791</v>
      </c>
      <c r="E23" t="s">
        <v>14</v>
      </c>
      <c r="F23">
        <v>6</v>
      </c>
    </row>
    <row r="24" spans="1:6" x14ac:dyDescent="0.3">
      <c r="A24">
        <v>38</v>
      </c>
      <c r="B24" t="s">
        <v>20</v>
      </c>
      <c r="C24">
        <v>134</v>
      </c>
      <c r="D24">
        <v>306</v>
      </c>
      <c r="E24" t="s">
        <v>14</v>
      </c>
      <c r="F24">
        <v>7</v>
      </c>
    </row>
    <row r="25" spans="1:6" x14ac:dyDescent="0.3">
      <c r="A25">
        <v>40</v>
      </c>
      <c r="B25" t="s">
        <v>20</v>
      </c>
      <c r="C25">
        <v>198</v>
      </c>
      <c r="D25">
        <v>792</v>
      </c>
      <c r="E25" t="s">
        <v>14</v>
      </c>
      <c r="F25">
        <v>7</v>
      </c>
    </row>
    <row r="26" spans="1:6" x14ac:dyDescent="0.3">
      <c r="A26">
        <v>41</v>
      </c>
      <c r="B26" t="s">
        <v>20</v>
      </c>
      <c r="C26">
        <v>111</v>
      </c>
      <c r="D26">
        <v>482</v>
      </c>
      <c r="E26" t="s">
        <v>14</v>
      </c>
      <c r="F26">
        <v>9</v>
      </c>
    </row>
    <row r="27" spans="1:6" x14ac:dyDescent="0.3">
      <c r="A27">
        <v>42</v>
      </c>
      <c r="B27" t="s">
        <v>20</v>
      </c>
      <c r="C27">
        <v>222</v>
      </c>
      <c r="D27">
        <v>529</v>
      </c>
      <c r="E27" t="s">
        <v>14</v>
      </c>
      <c r="F27">
        <v>9</v>
      </c>
    </row>
    <row r="28" spans="1:6" x14ac:dyDescent="0.3">
      <c r="A28">
        <v>43</v>
      </c>
      <c r="B28" t="s">
        <v>20</v>
      </c>
      <c r="C28">
        <v>6212</v>
      </c>
      <c r="D28">
        <v>292</v>
      </c>
      <c r="E28" t="s">
        <v>14</v>
      </c>
      <c r="F28">
        <v>10</v>
      </c>
    </row>
    <row r="29" spans="1:6" x14ac:dyDescent="0.3">
      <c r="A29">
        <v>72</v>
      </c>
      <c r="B29" t="s">
        <v>20</v>
      </c>
      <c r="C29">
        <v>54</v>
      </c>
      <c r="D29">
        <v>518</v>
      </c>
      <c r="E29" t="s">
        <v>14</v>
      </c>
      <c r="F29">
        <v>10</v>
      </c>
    </row>
    <row r="30" spans="1:6" x14ac:dyDescent="0.3">
      <c r="A30">
        <v>46</v>
      </c>
      <c r="B30" t="s">
        <v>20</v>
      </c>
      <c r="C30">
        <v>92</v>
      </c>
      <c r="D30">
        <v>728</v>
      </c>
      <c r="E30" t="s">
        <v>14</v>
      </c>
      <c r="F30">
        <v>10</v>
      </c>
    </row>
    <row r="31" spans="1:6" x14ac:dyDescent="0.3">
      <c r="A31">
        <v>47</v>
      </c>
      <c r="B31" t="s">
        <v>20</v>
      </c>
      <c r="C31">
        <v>149</v>
      </c>
      <c r="D31">
        <v>775</v>
      </c>
      <c r="E31" t="s">
        <v>14</v>
      </c>
      <c r="F31">
        <v>10</v>
      </c>
    </row>
    <row r="32" spans="1:6" x14ac:dyDescent="0.3">
      <c r="A32">
        <v>493</v>
      </c>
      <c r="B32" t="s">
        <v>20</v>
      </c>
      <c r="C32">
        <v>64</v>
      </c>
      <c r="D32">
        <v>66</v>
      </c>
      <c r="E32" t="s">
        <v>14</v>
      </c>
      <c r="F32">
        <v>12</v>
      </c>
    </row>
    <row r="33" spans="1:6" x14ac:dyDescent="0.3">
      <c r="A33">
        <v>860</v>
      </c>
      <c r="B33" t="s">
        <v>20</v>
      </c>
      <c r="C33">
        <v>65</v>
      </c>
      <c r="D33">
        <v>878</v>
      </c>
      <c r="E33" t="s">
        <v>14</v>
      </c>
      <c r="F33">
        <v>12</v>
      </c>
    </row>
    <row r="34" spans="1:6" x14ac:dyDescent="0.3">
      <c r="A34">
        <v>53</v>
      </c>
      <c r="B34" t="s">
        <v>20</v>
      </c>
      <c r="C34">
        <v>209</v>
      </c>
      <c r="D34">
        <v>199</v>
      </c>
      <c r="E34" t="s">
        <v>14</v>
      </c>
      <c r="F34">
        <v>13</v>
      </c>
    </row>
    <row r="35" spans="1:6" x14ac:dyDescent="0.3">
      <c r="A35">
        <v>925</v>
      </c>
      <c r="B35" t="s">
        <v>20</v>
      </c>
      <c r="C35">
        <v>65</v>
      </c>
      <c r="D35">
        <v>947</v>
      </c>
      <c r="E35" t="s">
        <v>14</v>
      </c>
      <c r="F35">
        <v>13</v>
      </c>
    </row>
    <row r="36" spans="1:6" x14ac:dyDescent="0.3">
      <c r="A36">
        <v>818</v>
      </c>
      <c r="B36" t="s">
        <v>20</v>
      </c>
      <c r="C36">
        <v>69</v>
      </c>
      <c r="D36">
        <v>657</v>
      </c>
      <c r="E36" t="s">
        <v>14</v>
      </c>
      <c r="F36">
        <v>14</v>
      </c>
    </row>
    <row r="37" spans="1:6" x14ac:dyDescent="0.3">
      <c r="A37">
        <v>298</v>
      </c>
      <c r="B37" t="s">
        <v>20</v>
      </c>
      <c r="C37">
        <v>72</v>
      </c>
      <c r="D37">
        <v>711</v>
      </c>
      <c r="E37" t="s">
        <v>14</v>
      </c>
      <c r="F37">
        <v>14</v>
      </c>
    </row>
    <row r="38" spans="1:6" x14ac:dyDescent="0.3">
      <c r="A38">
        <v>71</v>
      </c>
      <c r="B38" t="s">
        <v>20</v>
      </c>
      <c r="C38">
        <v>76</v>
      </c>
      <c r="D38">
        <v>27</v>
      </c>
      <c r="E38" t="s">
        <v>14</v>
      </c>
      <c r="F38">
        <v>15</v>
      </c>
    </row>
    <row r="39" spans="1:6" x14ac:dyDescent="0.3">
      <c r="A39">
        <v>517</v>
      </c>
      <c r="B39" t="s">
        <v>20</v>
      </c>
      <c r="C39">
        <v>78</v>
      </c>
      <c r="D39">
        <v>256</v>
      </c>
      <c r="E39" t="s">
        <v>14</v>
      </c>
      <c r="F39">
        <v>15</v>
      </c>
    </row>
    <row r="40" spans="1:6" x14ac:dyDescent="0.3">
      <c r="A40">
        <v>60</v>
      </c>
      <c r="B40" t="s">
        <v>20</v>
      </c>
      <c r="C40">
        <v>1600</v>
      </c>
      <c r="D40">
        <v>274</v>
      </c>
      <c r="E40" t="s">
        <v>14</v>
      </c>
      <c r="F40">
        <v>15</v>
      </c>
    </row>
    <row r="41" spans="1:6" x14ac:dyDescent="0.3">
      <c r="A41">
        <v>774</v>
      </c>
      <c r="B41" t="s">
        <v>20</v>
      </c>
      <c r="C41">
        <v>78</v>
      </c>
      <c r="D41">
        <v>417</v>
      </c>
      <c r="E41" t="s">
        <v>14</v>
      </c>
      <c r="F41">
        <v>15</v>
      </c>
    </row>
    <row r="42" spans="1:6" x14ac:dyDescent="0.3">
      <c r="A42">
        <v>65</v>
      </c>
      <c r="B42" t="s">
        <v>20</v>
      </c>
      <c r="C42">
        <v>236</v>
      </c>
      <c r="D42">
        <v>738</v>
      </c>
      <c r="E42" t="s">
        <v>14</v>
      </c>
      <c r="F42">
        <v>15</v>
      </c>
    </row>
    <row r="43" spans="1:6" x14ac:dyDescent="0.3">
      <c r="A43">
        <v>67</v>
      </c>
      <c r="B43" t="s">
        <v>20</v>
      </c>
      <c r="C43">
        <v>4065</v>
      </c>
      <c r="D43">
        <v>926</v>
      </c>
      <c r="E43" t="s">
        <v>14</v>
      </c>
      <c r="F43">
        <v>15</v>
      </c>
    </row>
    <row r="44" spans="1:6" x14ac:dyDescent="0.3">
      <c r="A44">
        <v>205</v>
      </c>
      <c r="B44" t="s">
        <v>20</v>
      </c>
      <c r="C44">
        <v>80</v>
      </c>
      <c r="D44">
        <v>310</v>
      </c>
      <c r="E44" t="s">
        <v>14</v>
      </c>
      <c r="F44">
        <v>16</v>
      </c>
    </row>
    <row r="45" spans="1:6" x14ac:dyDescent="0.3">
      <c r="A45">
        <v>70</v>
      </c>
      <c r="B45" t="s">
        <v>20</v>
      </c>
      <c r="C45">
        <v>2475</v>
      </c>
      <c r="D45">
        <v>468</v>
      </c>
      <c r="E45" t="s">
        <v>14</v>
      </c>
      <c r="F45">
        <v>16</v>
      </c>
    </row>
    <row r="46" spans="1:6" x14ac:dyDescent="0.3">
      <c r="A46">
        <v>465</v>
      </c>
      <c r="B46" t="s">
        <v>20</v>
      </c>
      <c r="C46">
        <v>80</v>
      </c>
      <c r="D46">
        <v>740</v>
      </c>
      <c r="E46" t="s">
        <v>14</v>
      </c>
      <c r="F46">
        <v>16</v>
      </c>
    </row>
    <row r="47" spans="1:6" x14ac:dyDescent="0.3">
      <c r="A47">
        <v>882</v>
      </c>
      <c r="B47" t="s">
        <v>20</v>
      </c>
      <c r="C47">
        <v>80</v>
      </c>
      <c r="D47">
        <v>904</v>
      </c>
      <c r="E47" t="s">
        <v>14</v>
      </c>
      <c r="F47">
        <v>16</v>
      </c>
    </row>
    <row r="48" spans="1:6" x14ac:dyDescent="0.3">
      <c r="A48">
        <v>909</v>
      </c>
      <c r="B48" t="s">
        <v>20</v>
      </c>
      <c r="C48">
        <v>80</v>
      </c>
      <c r="D48">
        <v>220</v>
      </c>
      <c r="E48" t="s">
        <v>14</v>
      </c>
      <c r="F48">
        <v>17</v>
      </c>
    </row>
    <row r="49" spans="1:6" x14ac:dyDescent="0.3">
      <c r="A49">
        <v>872</v>
      </c>
      <c r="B49" t="s">
        <v>20</v>
      </c>
      <c r="C49">
        <v>81</v>
      </c>
      <c r="D49">
        <v>318</v>
      </c>
      <c r="E49" t="s">
        <v>14</v>
      </c>
      <c r="F49">
        <v>17</v>
      </c>
    </row>
    <row r="50" spans="1:6" x14ac:dyDescent="0.3">
      <c r="A50">
        <v>411</v>
      </c>
      <c r="B50" t="s">
        <v>20</v>
      </c>
      <c r="C50">
        <v>82</v>
      </c>
      <c r="D50">
        <v>743</v>
      </c>
      <c r="E50" t="s">
        <v>14</v>
      </c>
      <c r="F50">
        <v>17</v>
      </c>
    </row>
    <row r="51" spans="1:6" x14ac:dyDescent="0.3">
      <c r="A51">
        <v>544</v>
      </c>
      <c r="B51" t="s">
        <v>20</v>
      </c>
      <c r="C51">
        <v>84</v>
      </c>
      <c r="D51">
        <v>6</v>
      </c>
      <c r="E51" t="s">
        <v>14</v>
      </c>
      <c r="F51">
        <v>18</v>
      </c>
    </row>
    <row r="52" spans="1:6" x14ac:dyDescent="0.3">
      <c r="A52">
        <v>74</v>
      </c>
      <c r="B52" t="s">
        <v>20</v>
      </c>
      <c r="C52">
        <v>85</v>
      </c>
      <c r="D52">
        <v>647</v>
      </c>
      <c r="E52" t="s">
        <v>14</v>
      </c>
      <c r="F52">
        <v>18</v>
      </c>
    </row>
    <row r="53" spans="1:6" x14ac:dyDescent="0.3">
      <c r="A53">
        <v>305</v>
      </c>
      <c r="B53" t="s">
        <v>20</v>
      </c>
      <c r="C53">
        <v>85</v>
      </c>
      <c r="D53">
        <v>185</v>
      </c>
      <c r="E53" t="s">
        <v>14</v>
      </c>
      <c r="F53">
        <v>19</v>
      </c>
    </row>
    <row r="54" spans="1:6" x14ac:dyDescent="0.3">
      <c r="A54">
        <v>563</v>
      </c>
      <c r="B54" t="s">
        <v>20</v>
      </c>
      <c r="C54">
        <v>85</v>
      </c>
      <c r="D54">
        <v>507</v>
      </c>
      <c r="E54" t="s">
        <v>14</v>
      </c>
      <c r="F54">
        <v>19</v>
      </c>
    </row>
    <row r="55" spans="1:6" x14ac:dyDescent="0.3">
      <c r="A55">
        <v>84</v>
      </c>
      <c r="B55" t="s">
        <v>20</v>
      </c>
      <c r="C55">
        <v>374</v>
      </c>
      <c r="D55">
        <v>808</v>
      </c>
      <c r="E55" t="s">
        <v>14</v>
      </c>
      <c r="F55">
        <v>19</v>
      </c>
    </row>
    <row r="56" spans="1:6" x14ac:dyDescent="0.3">
      <c r="A56">
        <v>85</v>
      </c>
      <c r="B56" t="s">
        <v>20</v>
      </c>
      <c r="C56">
        <v>71</v>
      </c>
      <c r="D56">
        <v>486</v>
      </c>
      <c r="E56" t="s">
        <v>14</v>
      </c>
      <c r="F56">
        <v>21</v>
      </c>
    </row>
    <row r="57" spans="1:6" x14ac:dyDescent="0.3">
      <c r="A57">
        <v>930</v>
      </c>
      <c r="B57" t="s">
        <v>20</v>
      </c>
      <c r="C57">
        <v>85</v>
      </c>
      <c r="D57">
        <v>936</v>
      </c>
      <c r="E57" t="s">
        <v>14</v>
      </c>
      <c r="F57">
        <v>21</v>
      </c>
    </row>
    <row r="58" spans="1:6" x14ac:dyDescent="0.3">
      <c r="A58">
        <v>107</v>
      </c>
      <c r="B58" t="s">
        <v>20</v>
      </c>
      <c r="C58">
        <v>86</v>
      </c>
      <c r="D58">
        <v>953</v>
      </c>
      <c r="E58" t="s">
        <v>14</v>
      </c>
      <c r="F58">
        <v>21</v>
      </c>
    </row>
    <row r="59" spans="1:6" x14ac:dyDescent="0.3">
      <c r="A59">
        <v>89</v>
      </c>
      <c r="B59" t="s">
        <v>20</v>
      </c>
      <c r="C59">
        <v>96</v>
      </c>
      <c r="D59">
        <v>830</v>
      </c>
      <c r="E59" t="s">
        <v>14</v>
      </c>
      <c r="F59">
        <v>22</v>
      </c>
    </row>
    <row r="60" spans="1:6" x14ac:dyDescent="0.3">
      <c r="A60">
        <v>92</v>
      </c>
      <c r="B60" t="s">
        <v>20</v>
      </c>
      <c r="C60">
        <v>498</v>
      </c>
      <c r="D60">
        <v>358</v>
      </c>
      <c r="E60" t="s">
        <v>14</v>
      </c>
      <c r="F60">
        <v>23</v>
      </c>
    </row>
    <row r="61" spans="1:6" x14ac:dyDescent="0.3">
      <c r="A61">
        <v>265</v>
      </c>
      <c r="B61" t="s">
        <v>20</v>
      </c>
      <c r="C61">
        <v>86</v>
      </c>
      <c r="D61">
        <v>3</v>
      </c>
      <c r="E61" t="s">
        <v>14</v>
      </c>
      <c r="F61">
        <v>24</v>
      </c>
    </row>
    <row r="62" spans="1:6" x14ac:dyDescent="0.3">
      <c r="A62">
        <v>449</v>
      </c>
      <c r="B62" t="s">
        <v>20</v>
      </c>
      <c r="C62">
        <v>86</v>
      </c>
      <c r="D62">
        <v>190</v>
      </c>
      <c r="E62" t="s">
        <v>14</v>
      </c>
      <c r="F62">
        <v>24</v>
      </c>
    </row>
    <row r="63" spans="1:6" x14ac:dyDescent="0.3">
      <c r="A63">
        <v>96</v>
      </c>
      <c r="B63" t="s">
        <v>20</v>
      </c>
      <c r="C63">
        <v>2331</v>
      </c>
      <c r="D63">
        <v>971</v>
      </c>
      <c r="E63" t="s">
        <v>14</v>
      </c>
      <c r="F63">
        <v>24</v>
      </c>
    </row>
    <row r="64" spans="1:6" x14ac:dyDescent="0.3">
      <c r="A64">
        <v>269</v>
      </c>
      <c r="B64" t="s">
        <v>20</v>
      </c>
      <c r="C64">
        <v>87</v>
      </c>
      <c r="D64">
        <v>346</v>
      </c>
      <c r="E64" t="s">
        <v>14</v>
      </c>
      <c r="F64">
        <v>25</v>
      </c>
    </row>
    <row r="65" spans="1:6" x14ac:dyDescent="0.3">
      <c r="A65">
        <v>99</v>
      </c>
      <c r="B65" t="s">
        <v>20</v>
      </c>
      <c r="C65">
        <v>164</v>
      </c>
      <c r="D65">
        <v>375</v>
      </c>
      <c r="E65" t="s">
        <v>14</v>
      </c>
      <c r="F65">
        <v>25</v>
      </c>
    </row>
    <row r="66" spans="1:6" x14ac:dyDescent="0.3">
      <c r="A66">
        <v>73</v>
      </c>
      <c r="B66" t="s">
        <v>20</v>
      </c>
      <c r="C66">
        <v>88</v>
      </c>
      <c r="D66">
        <v>172</v>
      </c>
      <c r="E66" t="s">
        <v>14</v>
      </c>
      <c r="F66">
        <v>26</v>
      </c>
    </row>
    <row r="67" spans="1:6" x14ac:dyDescent="0.3">
      <c r="A67">
        <v>254</v>
      </c>
      <c r="B67" t="s">
        <v>20</v>
      </c>
      <c r="C67">
        <v>88</v>
      </c>
      <c r="D67">
        <v>323</v>
      </c>
      <c r="E67" t="s">
        <v>14</v>
      </c>
      <c r="F67">
        <v>26</v>
      </c>
    </row>
    <row r="68" spans="1:6" x14ac:dyDescent="0.3">
      <c r="A68">
        <v>361</v>
      </c>
      <c r="B68" t="s">
        <v>20</v>
      </c>
      <c r="C68">
        <v>88</v>
      </c>
      <c r="D68">
        <v>562</v>
      </c>
      <c r="E68" t="s">
        <v>14</v>
      </c>
      <c r="F68">
        <v>26</v>
      </c>
    </row>
    <row r="69" spans="1:6" x14ac:dyDescent="0.3">
      <c r="A69">
        <v>105</v>
      </c>
      <c r="B69" t="s">
        <v>20</v>
      </c>
      <c r="C69">
        <v>95</v>
      </c>
      <c r="D69">
        <v>11</v>
      </c>
      <c r="E69" t="s">
        <v>14</v>
      </c>
      <c r="F69">
        <v>27</v>
      </c>
    </row>
    <row r="70" spans="1:6" x14ac:dyDescent="0.3">
      <c r="A70">
        <v>546</v>
      </c>
      <c r="B70" t="s">
        <v>20</v>
      </c>
      <c r="C70">
        <v>88</v>
      </c>
      <c r="D70">
        <v>897</v>
      </c>
      <c r="E70" t="s">
        <v>14</v>
      </c>
      <c r="F70">
        <v>27</v>
      </c>
    </row>
    <row r="71" spans="1:6" x14ac:dyDescent="0.3">
      <c r="A71">
        <v>132</v>
      </c>
      <c r="B71" t="s">
        <v>20</v>
      </c>
      <c r="C71">
        <v>89</v>
      </c>
      <c r="D71">
        <v>283</v>
      </c>
      <c r="E71" t="s">
        <v>14</v>
      </c>
      <c r="F71">
        <v>29</v>
      </c>
    </row>
    <row r="72" spans="1:6" x14ac:dyDescent="0.3">
      <c r="A72">
        <v>108</v>
      </c>
      <c r="B72" t="s">
        <v>20</v>
      </c>
      <c r="C72">
        <v>83</v>
      </c>
      <c r="D72">
        <v>157</v>
      </c>
      <c r="E72" t="s">
        <v>14</v>
      </c>
      <c r="F72">
        <v>30</v>
      </c>
    </row>
    <row r="73" spans="1:6" x14ac:dyDescent="0.3">
      <c r="A73">
        <v>111</v>
      </c>
      <c r="B73" t="s">
        <v>20</v>
      </c>
      <c r="C73">
        <v>676</v>
      </c>
      <c r="D73">
        <v>317</v>
      </c>
      <c r="E73" t="s">
        <v>14</v>
      </c>
      <c r="F73">
        <v>30</v>
      </c>
    </row>
    <row r="74" spans="1:6" x14ac:dyDescent="0.3">
      <c r="A74">
        <v>112</v>
      </c>
      <c r="B74" t="s">
        <v>20</v>
      </c>
      <c r="C74">
        <v>361</v>
      </c>
      <c r="D74">
        <v>315</v>
      </c>
      <c r="E74" t="s">
        <v>14</v>
      </c>
      <c r="F74">
        <v>31</v>
      </c>
    </row>
    <row r="75" spans="1:6" x14ac:dyDescent="0.3">
      <c r="A75">
        <v>232</v>
      </c>
      <c r="B75" t="s">
        <v>20</v>
      </c>
      <c r="C75">
        <v>92</v>
      </c>
      <c r="D75">
        <v>452</v>
      </c>
      <c r="E75" t="s">
        <v>14</v>
      </c>
      <c r="F75">
        <v>31</v>
      </c>
    </row>
    <row r="76" spans="1:6" x14ac:dyDescent="0.3">
      <c r="A76">
        <v>425</v>
      </c>
      <c r="B76" t="s">
        <v>20</v>
      </c>
      <c r="C76">
        <v>92</v>
      </c>
      <c r="D76">
        <v>795</v>
      </c>
      <c r="E76" t="s">
        <v>14</v>
      </c>
      <c r="F76">
        <v>31</v>
      </c>
    </row>
    <row r="77" spans="1:6" x14ac:dyDescent="0.3">
      <c r="A77">
        <v>117</v>
      </c>
      <c r="B77" t="s">
        <v>20</v>
      </c>
      <c r="C77">
        <v>275</v>
      </c>
      <c r="D77">
        <v>852</v>
      </c>
      <c r="E77" t="s">
        <v>14</v>
      </c>
      <c r="F77">
        <v>31</v>
      </c>
    </row>
    <row r="78" spans="1:6" x14ac:dyDescent="0.3">
      <c r="A78">
        <v>118</v>
      </c>
      <c r="B78" t="s">
        <v>20</v>
      </c>
      <c r="C78">
        <v>67</v>
      </c>
      <c r="D78">
        <v>887</v>
      </c>
      <c r="E78" t="s">
        <v>14</v>
      </c>
      <c r="F78">
        <v>31</v>
      </c>
    </row>
    <row r="79" spans="1:6" x14ac:dyDescent="0.3">
      <c r="A79">
        <v>119</v>
      </c>
      <c r="B79" t="s">
        <v>20</v>
      </c>
      <c r="C79">
        <v>154</v>
      </c>
      <c r="D79">
        <v>303</v>
      </c>
      <c r="E79" t="s">
        <v>14</v>
      </c>
      <c r="F79">
        <v>32</v>
      </c>
    </row>
    <row r="80" spans="1:6" x14ac:dyDescent="0.3">
      <c r="A80">
        <v>978</v>
      </c>
      <c r="B80" t="s">
        <v>20</v>
      </c>
      <c r="C80">
        <v>92</v>
      </c>
      <c r="D80">
        <v>441</v>
      </c>
      <c r="E80" t="s">
        <v>14</v>
      </c>
      <c r="F80">
        <v>32</v>
      </c>
    </row>
    <row r="81" spans="1:6" x14ac:dyDescent="0.3">
      <c r="A81">
        <v>121</v>
      </c>
      <c r="B81" t="s">
        <v>20</v>
      </c>
      <c r="C81">
        <v>903</v>
      </c>
      <c r="D81">
        <v>327</v>
      </c>
      <c r="E81" t="s">
        <v>14</v>
      </c>
      <c r="F81">
        <v>33</v>
      </c>
    </row>
    <row r="82" spans="1:6" x14ac:dyDescent="0.3">
      <c r="A82">
        <v>969</v>
      </c>
      <c r="B82" t="s">
        <v>20</v>
      </c>
      <c r="C82">
        <v>93</v>
      </c>
      <c r="D82">
        <v>352</v>
      </c>
      <c r="E82" t="s">
        <v>14</v>
      </c>
      <c r="F82">
        <v>33</v>
      </c>
    </row>
    <row r="83" spans="1:6" x14ac:dyDescent="0.3">
      <c r="A83">
        <v>124</v>
      </c>
      <c r="B83" t="s">
        <v>20</v>
      </c>
      <c r="C83">
        <v>94</v>
      </c>
      <c r="D83">
        <v>843</v>
      </c>
      <c r="E83" t="s">
        <v>14</v>
      </c>
      <c r="F83">
        <v>33</v>
      </c>
    </row>
    <row r="84" spans="1:6" x14ac:dyDescent="0.3">
      <c r="A84">
        <v>130</v>
      </c>
      <c r="B84" t="s">
        <v>20</v>
      </c>
      <c r="C84">
        <v>533</v>
      </c>
      <c r="D84">
        <v>745</v>
      </c>
      <c r="E84" t="s">
        <v>14</v>
      </c>
      <c r="F84">
        <v>34</v>
      </c>
    </row>
    <row r="85" spans="1:6" x14ac:dyDescent="0.3">
      <c r="A85">
        <v>131</v>
      </c>
      <c r="B85" t="s">
        <v>20</v>
      </c>
      <c r="C85">
        <v>2443</v>
      </c>
      <c r="D85">
        <v>188</v>
      </c>
      <c r="E85" t="s">
        <v>14</v>
      </c>
      <c r="F85">
        <v>35</v>
      </c>
    </row>
    <row r="86" spans="1:6" x14ac:dyDescent="0.3">
      <c r="A86">
        <v>420</v>
      </c>
      <c r="B86" t="s">
        <v>20</v>
      </c>
      <c r="C86">
        <v>94</v>
      </c>
      <c r="D86">
        <v>571</v>
      </c>
      <c r="E86" t="s">
        <v>14</v>
      </c>
      <c r="F86">
        <v>35</v>
      </c>
    </row>
    <row r="87" spans="1:6" x14ac:dyDescent="0.3">
      <c r="A87">
        <v>133</v>
      </c>
      <c r="B87" t="s">
        <v>20</v>
      </c>
      <c r="C87">
        <v>159</v>
      </c>
      <c r="D87">
        <v>858</v>
      </c>
      <c r="E87" t="s">
        <v>14</v>
      </c>
      <c r="F87">
        <v>35</v>
      </c>
    </row>
    <row r="88" spans="1:6" x14ac:dyDescent="0.3">
      <c r="A88">
        <v>137</v>
      </c>
      <c r="B88" t="s">
        <v>20</v>
      </c>
      <c r="C88">
        <v>50</v>
      </c>
      <c r="D88">
        <v>814</v>
      </c>
      <c r="E88" t="s">
        <v>14</v>
      </c>
      <c r="F88">
        <v>36</v>
      </c>
    </row>
    <row r="89" spans="1:6" x14ac:dyDescent="0.3">
      <c r="A89">
        <v>431</v>
      </c>
      <c r="B89" t="s">
        <v>20</v>
      </c>
      <c r="C89">
        <v>94</v>
      </c>
      <c r="D89">
        <v>103</v>
      </c>
      <c r="E89" t="s">
        <v>14</v>
      </c>
      <c r="F89">
        <v>37</v>
      </c>
    </row>
    <row r="90" spans="1:6" x14ac:dyDescent="0.3">
      <c r="A90">
        <v>938</v>
      </c>
      <c r="B90" t="s">
        <v>20</v>
      </c>
      <c r="C90">
        <v>96</v>
      </c>
      <c r="D90">
        <v>566</v>
      </c>
      <c r="E90" t="s">
        <v>14</v>
      </c>
      <c r="F90">
        <v>37</v>
      </c>
    </row>
    <row r="91" spans="1:6" x14ac:dyDescent="0.3">
      <c r="A91">
        <v>142</v>
      </c>
      <c r="B91" t="s">
        <v>20</v>
      </c>
      <c r="C91">
        <v>117</v>
      </c>
      <c r="D91">
        <v>927</v>
      </c>
      <c r="E91" t="s">
        <v>14</v>
      </c>
      <c r="F91">
        <v>37</v>
      </c>
    </row>
    <row r="92" spans="1:6" x14ac:dyDescent="0.3">
      <c r="A92">
        <v>143</v>
      </c>
      <c r="B92" t="s">
        <v>20</v>
      </c>
      <c r="C92">
        <v>70</v>
      </c>
      <c r="D92">
        <v>64</v>
      </c>
      <c r="E92" t="s">
        <v>14</v>
      </c>
      <c r="F92">
        <v>38</v>
      </c>
    </row>
    <row r="93" spans="1:6" x14ac:dyDescent="0.3">
      <c r="A93">
        <v>238</v>
      </c>
      <c r="B93" t="s">
        <v>20</v>
      </c>
      <c r="C93">
        <v>97</v>
      </c>
      <c r="D93">
        <v>296</v>
      </c>
      <c r="E93" t="s">
        <v>14</v>
      </c>
      <c r="F93">
        <v>38</v>
      </c>
    </row>
    <row r="94" spans="1:6" x14ac:dyDescent="0.3">
      <c r="A94">
        <v>145</v>
      </c>
      <c r="B94" t="s">
        <v>20</v>
      </c>
      <c r="C94">
        <v>768</v>
      </c>
      <c r="D94">
        <v>921</v>
      </c>
      <c r="E94" t="s">
        <v>14</v>
      </c>
      <c r="F94">
        <v>38</v>
      </c>
    </row>
    <row r="95" spans="1:6" x14ac:dyDescent="0.3">
      <c r="A95">
        <v>13</v>
      </c>
      <c r="B95" t="s">
        <v>20</v>
      </c>
      <c r="C95">
        <v>98</v>
      </c>
      <c r="D95">
        <v>454</v>
      </c>
      <c r="E95" t="s">
        <v>14</v>
      </c>
      <c r="F95">
        <v>39</v>
      </c>
    </row>
    <row r="96" spans="1:6" x14ac:dyDescent="0.3">
      <c r="A96">
        <v>44</v>
      </c>
      <c r="B96" t="s">
        <v>20</v>
      </c>
      <c r="C96">
        <v>98</v>
      </c>
      <c r="D96">
        <v>204</v>
      </c>
      <c r="E96" t="s">
        <v>14</v>
      </c>
      <c r="F96">
        <v>40</v>
      </c>
    </row>
    <row r="97" spans="1:6" x14ac:dyDescent="0.3">
      <c r="A97">
        <v>149</v>
      </c>
      <c r="B97" t="s">
        <v>20</v>
      </c>
      <c r="C97">
        <v>195</v>
      </c>
      <c r="D97">
        <v>356</v>
      </c>
      <c r="E97" t="s">
        <v>14</v>
      </c>
      <c r="F97">
        <v>40</v>
      </c>
    </row>
    <row r="98" spans="1:6" x14ac:dyDescent="0.3">
      <c r="A98">
        <v>230</v>
      </c>
      <c r="B98" t="s">
        <v>20</v>
      </c>
      <c r="C98">
        <v>101</v>
      </c>
      <c r="D98">
        <v>402</v>
      </c>
      <c r="E98" t="s">
        <v>14</v>
      </c>
      <c r="F98">
        <v>40</v>
      </c>
    </row>
    <row r="99" spans="1:6" x14ac:dyDescent="0.3">
      <c r="A99">
        <v>603</v>
      </c>
      <c r="B99" t="s">
        <v>20</v>
      </c>
      <c r="C99">
        <v>102</v>
      </c>
      <c r="D99">
        <v>239</v>
      </c>
      <c r="E99" t="s">
        <v>14</v>
      </c>
      <c r="F99">
        <v>41</v>
      </c>
    </row>
    <row r="100" spans="1:6" x14ac:dyDescent="0.3">
      <c r="A100">
        <v>713</v>
      </c>
      <c r="B100" t="s">
        <v>20</v>
      </c>
      <c r="C100">
        <v>103</v>
      </c>
      <c r="D100">
        <v>907</v>
      </c>
      <c r="E100" t="s">
        <v>14</v>
      </c>
      <c r="F100">
        <v>41</v>
      </c>
    </row>
    <row r="101" spans="1:6" x14ac:dyDescent="0.3">
      <c r="A101">
        <v>934</v>
      </c>
      <c r="B101" t="s">
        <v>20</v>
      </c>
      <c r="C101">
        <v>105</v>
      </c>
      <c r="D101">
        <v>582</v>
      </c>
      <c r="E101" t="s">
        <v>14</v>
      </c>
      <c r="F101">
        <v>42</v>
      </c>
    </row>
    <row r="102" spans="1:6" x14ac:dyDescent="0.3">
      <c r="A102">
        <v>473</v>
      </c>
      <c r="B102" t="s">
        <v>20</v>
      </c>
      <c r="C102">
        <v>106</v>
      </c>
      <c r="D102">
        <v>9</v>
      </c>
      <c r="E102" t="s">
        <v>14</v>
      </c>
      <c r="F102">
        <v>44</v>
      </c>
    </row>
    <row r="103" spans="1:6" x14ac:dyDescent="0.3">
      <c r="A103">
        <v>801</v>
      </c>
      <c r="B103" t="s">
        <v>20</v>
      </c>
      <c r="C103">
        <v>106</v>
      </c>
      <c r="D103">
        <v>379</v>
      </c>
      <c r="E103" t="s">
        <v>14</v>
      </c>
      <c r="F103">
        <v>44</v>
      </c>
    </row>
    <row r="104" spans="1:6" x14ac:dyDescent="0.3">
      <c r="A104">
        <v>37</v>
      </c>
      <c r="B104" t="s">
        <v>20</v>
      </c>
      <c r="C104">
        <v>107</v>
      </c>
      <c r="D104">
        <v>789</v>
      </c>
      <c r="E104" t="s">
        <v>14</v>
      </c>
      <c r="F104">
        <v>45</v>
      </c>
    </row>
    <row r="105" spans="1:6" x14ac:dyDescent="0.3">
      <c r="A105">
        <v>148</v>
      </c>
      <c r="B105" t="s">
        <v>20</v>
      </c>
      <c r="C105">
        <v>107</v>
      </c>
      <c r="D105">
        <v>457</v>
      </c>
      <c r="E105" t="s">
        <v>14</v>
      </c>
      <c r="F105">
        <v>46</v>
      </c>
    </row>
    <row r="106" spans="1:6" x14ac:dyDescent="0.3">
      <c r="A106">
        <v>166</v>
      </c>
      <c r="B106" t="s">
        <v>20</v>
      </c>
      <c r="C106">
        <v>244</v>
      </c>
      <c r="D106">
        <v>819</v>
      </c>
      <c r="E106" t="s">
        <v>14</v>
      </c>
      <c r="F106">
        <v>47</v>
      </c>
    </row>
    <row r="107" spans="1:6" x14ac:dyDescent="0.3">
      <c r="A107">
        <v>167</v>
      </c>
      <c r="B107" t="s">
        <v>20</v>
      </c>
      <c r="C107">
        <v>146</v>
      </c>
      <c r="D107">
        <v>45</v>
      </c>
      <c r="E107" t="s">
        <v>14</v>
      </c>
      <c r="F107">
        <v>48</v>
      </c>
    </row>
    <row r="108" spans="1:6" x14ac:dyDescent="0.3">
      <c r="A108">
        <v>169</v>
      </c>
      <c r="B108" t="s">
        <v>20</v>
      </c>
      <c r="C108">
        <v>1267</v>
      </c>
      <c r="D108">
        <v>299</v>
      </c>
      <c r="E108" t="s">
        <v>14</v>
      </c>
      <c r="F108">
        <v>49</v>
      </c>
    </row>
    <row r="109" spans="1:6" x14ac:dyDescent="0.3">
      <c r="A109">
        <v>173</v>
      </c>
      <c r="B109" t="s">
        <v>20</v>
      </c>
      <c r="C109">
        <v>1561</v>
      </c>
      <c r="D109">
        <v>542</v>
      </c>
      <c r="E109" t="s">
        <v>14</v>
      </c>
      <c r="F109">
        <v>49</v>
      </c>
    </row>
    <row r="110" spans="1:6" x14ac:dyDescent="0.3">
      <c r="A110">
        <v>605</v>
      </c>
      <c r="B110" t="s">
        <v>20</v>
      </c>
      <c r="C110">
        <v>107</v>
      </c>
      <c r="D110">
        <v>916</v>
      </c>
      <c r="E110" t="s">
        <v>14</v>
      </c>
      <c r="F110">
        <v>52</v>
      </c>
    </row>
    <row r="111" spans="1:6" x14ac:dyDescent="0.3">
      <c r="A111">
        <v>177</v>
      </c>
      <c r="B111" t="s">
        <v>20</v>
      </c>
      <c r="C111">
        <v>2739</v>
      </c>
      <c r="D111">
        <v>4</v>
      </c>
      <c r="E111" t="s">
        <v>14</v>
      </c>
      <c r="F111">
        <v>53</v>
      </c>
    </row>
    <row r="112" spans="1:6" x14ac:dyDescent="0.3">
      <c r="A112">
        <v>179</v>
      </c>
      <c r="B112" t="s">
        <v>20</v>
      </c>
      <c r="C112">
        <v>3537</v>
      </c>
      <c r="D112">
        <v>496</v>
      </c>
      <c r="E112" t="s">
        <v>14</v>
      </c>
      <c r="F112">
        <v>54</v>
      </c>
    </row>
    <row r="113" spans="1:6" x14ac:dyDescent="0.3">
      <c r="A113">
        <v>180</v>
      </c>
      <c r="B113" t="s">
        <v>20</v>
      </c>
      <c r="C113">
        <v>2107</v>
      </c>
      <c r="D113">
        <v>12</v>
      </c>
      <c r="E113" t="s">
        <v>14</v>
      </c>
      <c r="F113">
        <v>55</v>
      </c>
    </row>
    <row r="114" spans="1:6" x14ac:dyDescent="0.3">
      <c r="A114">
        <v>794</v>
      </c>
      <c r="B114" t="s">
        <v>20</v>
      </c>
      <c r="C114">
        <v>110</v>
      </c>
      <c r="D114">
        <v>960</v>
      </c>
      <c r="E114" t="s">
        <v>14</v>
      </c>
      <c r="F114">
        <v>55</v>
      </c>
    </row>
    <row r="115" spans="1:6" x14ac:dyDescent="0.3">
      <c r="A115">
        <v>847</v>
      </c>
      <c r="B115" t="s">
        <v>20</v>
      </c>
      <c r="C115">
        <v>110</v>
      </c>
      <c r="D115">
        <v>77</v>
      </c>
      <c r="E115" t="s">
        <v>14</v>
      </c>
      <c r="F115">
        <v>56</v>
      </c>
    </row>
    <row r="116" spans="1:6" x14ac:dyDescent="0.3">
      <c r="A116">
        <v>187</v>
      </c>
      <c r="B116" t="s">
        <v>20</v>
      </c>
      <c r="C116">
        <v>1442</v>
      </c>
      <c r="D116">
        <v>699</v>
      </c>
      <c r="E116" t="s">
        <v>14</v>
      </c>
      <c r="F116">
        <v>56</v>
      </c>
    </row>
    <row r="117" spans="1:6" x14ac:dyDescent="0.3">
      <c r="A117">
        <v>902</v>
      </c>
      <c r="B117" t="s">
        <v>20</v>
      </c>
      <c r="C117">
        <v>110</v>
      </c>
      <c r="D117">
        <v>236</v>
      </c>
      <c r="E117" t="s">
        <v>14</v>
      </c>
      <c r="F117">
        <v>57</v>
      </c>
    </row>
    <row r="118" spans="1:6" x14ac:dyDescent="0.3">
      <c r="A118">
        <v>365</v>
      </c>
      <c r="B118" t="s">
        <v>20</v>
      </c>
      <c r="C118">
        <v>112</v>
      </c>
      <c r="D118">
        <v>876</v>
      </c>
      <c r="E118" t="s">
        <v>14</v>
      </c>
      <c r="F118">
        <v>57</v>
      </c>
    </row>
    <row r="119" spans="1:6" x14ac:dyDescent="0.3">
      <c r="A119">
        <v>88</v>
      </c>
      <c r="B119" t="s">
        <v>20</v>
      </c>
      <c r="C119">
        <v>113</v>
      </c>
      <c r="D119">
        <v>673</v>
      </c>
      <c r="E119" t="s">
        <v>14</v>
      </c>
      <c r="F119">
        <v>58</v>
      </c>
    </row>
    <row r="120" spans="1:6" x14ac:dyDescent="0.3">
      <c r="A120">
        <v>201</v>
      </c>
      <c r="B120" t="s">
        <v>20</v>
      </c>
      <c r="C120">
        <v>157</v>
      </c>
      <c r="D120">
        <v>109</v>
      </c>
      <c r="E120" t="s">
        <v>14</v>
      </c>
      <c r="F120">
        <v>60</v>
      </c>
    </row>
    <row r="121" spans="1:6" x14ac:dyDescent="0.3">
      <c r="A121">
        <v>97</v>
      </c>
      <c r="B121" t="s">
        <v>20</v>
      </c>
      <c r="C121">
        <v>113</v>
      </c>
      <c r="D121">
        <v>504</v>
      </c>
      <c r="E121" t="s">
        <v>14</v>
      </c>
      <c r="F121">
        <v>62</v>
      </c>
    </row>
    <row r="122" spans="1:6" x14ac:dyDescent="0.3">
      <c r="A122">
        <v>488</v>
      </c>
      <c r="B122" t="s">
        <v>20</v>
      </c>
      <c r="C122">
        <v>115</v>
      </c>
      <c r="D122">
        <v>625</v>
      </c>
      <c r="E122" t="s">
        <v>14</v>
      </c>
      <c r="F122">
        <v>62</v>
      </c>
    </row>
    <row r="123" spans="1:6" x14ac:dyDescent="0.3">
      <c r="A123">
        <v>275</v>
      </c>
      <c r="B123" t="s">
        <v>20</v>
      </c>
      <c r="C123">
        <v>116</v>
      </c>
      <c r="D123">
        <v>525</v>
      </c>
      <c r="E123" t="s">
        <v>14</v>
      </c>
      <c r="F123">
        <v>63</v>
      </c>
    </row>
    <row r="124" spans="1:6" x14ac:dyDescent="0.3">
      <c r="A124">
        <v>704</v>
      </c>
      <c r="B124" t="s">
        <v>20</v>
      </c>
      <c r="C124">
        <v>116</v>
      </c>
      <c r="D124">
        <v>859</v>
      </c>
      <c r="E124" t="s">
        <v>14</v>
      </c>
      <c r="F124">
        <v>63</v>
      </c>
    </row>
    <row r="125" spans="1:6" x14ac:dyDescent="0.3">
      <c r="A125">
        <v>609</v>
      </c>
      <c r="B125" t="s">
        <v>20</v>
      </c>
      <c r="C125">
        <v>117</v>
      </c>
      <c r="D125">
        <v>576</v>
      </c>
      <c r="E125" t="s">
        <v>14</v>
      </c>
      <c r="F125">
        <v>64</v>
      </c>
    </row>
    <row r="126" spans="1:6" x14ac:dyDescent="0.3">
      <c r="A126">
        <v>213</v>
      </c>
      <c r="B126" t="s">
        <v>20</v>
      </c>
      <c r="C126">
        <v>4289</v>
      </c>
      <c r="D126">
        <v>622</v>
      </c>
      <c r="E126" t="s">
        <v>14</v>
      </c>
      <c r="F126">
        <v>64</v>
      </c>
    </row>
    <row r="127" spans="1:6" x14ac:dyDescent="0.3">
      <c r="A127">
        <v>214</v>
      </c>
      <c r="B127" t="s">
        <v>20</v>
      </c>
      <c r="C127">
        <v>165</v>
      </c>
      <c r="D127">
        <v>988</v>
      </c>
      <c r="E127" t="s">
        <v>14</v>
      </c>
      <c r="F127">
        <v>64</v>
      </c>
    </row>
    <row r="128" spans="1:6" x14ac:dyDescent="0.3">
      <c r="A128">
        <v>216</v>
      </c>
      <c r="B128" t="s">
        <v>20</v>
      </c>
      <c r="C128">
        <v>1815</v>
      </c>
      <c r="D128">
        <v>990</v>
      </c>
      <c r="E128" t="s">
        <v>14</v>
      </c>
      <c r="F128">
        <v>64</v>
      </c>
    </row>
    <row r="129" spans="1:6" x14ac:dyDescent="0.3">
      <c r="A129">
        <v>218</v>
      </c>
      <c r="B129" t="s">
        <v>20</v>
      </c>
      <c r="C129">
        <v>397</v>
      </c>
      <c r="D129">
        <v>193</v>
      </c>
      <c r="E129" t="s">
        <v>14</v>
      </c>
      <c r="F129">
        <v>65</v>
      </c>
    </row>
    <row r="130" spans="1:6" x14ac:dyDescent="0.3">
      <c r="A130">
        <v>219</v>
      </c>
      <c r="B130" t="s">
        <v>20</v>
      </c>
      <c r="C130">
        <v>1539</v>
      </c>
      <c r="D130">
        <v>637</v>
      </c>
      <c r="E130" t="s">
        <v>14</v>
      </c>
      <c r="F130">
        <v>65</v>
      </c>
    </row>
    <row r="131" spans="1:6" x14ac:dyDescent="0.3">
      <c r="A131">
        <v>222</v>
      </c>
      <c r="B131" t="s">
        <v>20</v>
      </c>
      <c r="C131">
        <v>138</v>
      </c>
      <c r="D131">
        <v>170</v>
      </c>
      <c r="E131" t="s">
        <v>14</v>
      </c>
      <c r="F131">
        <v>67</v>
      </c>
    </row>
    <row r="132" spans="1:6" x14ac:dyDescent="0.3">
      <c r="A132">
        <v>224</v>
      </c>
      <c r="B132" t="s">
        <v>20</v>
      </c>
      <c r="C132">
        <v>3594</v>
      </c>
      <c r="D132">
        <v>382</v>
      </c>
      <c r="E132" t="s">
        <v>14</v>
      </c>
      <c r="F132">
        <v>67</v>
      </c>
    </row>
    <row r="133" spans="1:6" x14ac:dyDescent="0.3">
      <c r="A133">
        <v>225</v>
      </c>
      <c r="B133" t="s">
        <v>20</v>
      </c>
      <c r="C133">
        <v>5880</v>
      </c>
      <c r="D133">
        <v>805</v>
      </c>
      <c r="E133" t="s">
        <v>14</v>
      </c>
      <c r="F133">
        <v>67</v>
      </c>
    </row>
    <row r="134" spans="1:6" x14ac:dyDescent="0.3">
      <c r="A134">
        <v>226</v>
      </c>
      <c r="B134" t="s">
        <v>20</v>
      </c>
      <c r="C134">
        <v>112</v>
      </c>
      <c r="D134">
        <v>875</v>
      </c>
      <c r="E134" t="s">
        <v>14</v>
      </c>
      <c r="F134">
        <v>67</v>
      </c>
    </row>
    <row r="135" spans="1:6" x14ac:dyDescent="0.3">
      <c r="A135">
        <v>398</v>
      </c>
      <c r="B135" t="s">
        <v>20</v>
      </c>
      <c r="C135">
        <v>123</v>
      </c>
      <c r="D135">
        <v>939</v>
      </c>
      <c r="E135" t="s">
        <v>14</v>
      </c>
      <c r="F135">
        <v>67</v>
      </c>
    </row>
    <row r="136" spans="1:6" x14ac:dyDescent="0.3">
      <c r="A136">
        <v>710</v>
      </c>
      <c r="B136" t="s">
        <v>20</v>
      </c>
      <c r="C136">
        <v>125</v>
      </c>
      <c r="D136">
        <v>942</v>
      </c>
      <c r="E136" t="s">
        <v>14</v>
      </c>
      <c r="F136">
        <v>67</v>
      </c>
    </row>
    <row r="137" spans="1:6" x14ac:dyDescent="0.3">
      <c r="A137">
        <v>114</v>
      </c>
      <c r="B137" t="s">
        <v>20</v>
      </c>
      <c r="C137">
        <v>126</v>
      </c>
      <c r="D137">
        <v>977</v>
      </c>
      <c r="E137" t="s">
        <v>14</v>
      </c>
      <c r="F137">
        <v>67</v>
      </c>
    </row>
    <row r="138" spans="1:6" x14ac:dyDescent="0.3">
      <c r="A138">
        <v>194</v>
      </c>
      <c r="B138" t="s">
        <v>20</v>
      </c>
      <c r="C138">
        <v>126</v>
      </c>
      <c r="D138">
        <v>828</v>
      </c>
      <c r="E138" t="s">
        <v>14</v>
      </c>
      <c r="F138">
        <v>70</v>
      </c>
    </row>
    <row r="139" spans="1:6" x14ac:dyDescent="0.3">
      <c r="A139">
        <v>532</v>
      </c>
      <c r="B139" t="s">
        <v>20</v>
      </c>
      <c r="C139">
        <v>126</v>
      </c>
      <c r="D139">
        <v>581</v>
      </c>
      <c r="E139" t="s">
        <v>14</v>
      </c>
      <c r="F139">
        <v>71</v>
      </c>
    </row>
    <row r="140" spans="1:6" x14ac:dyDescent="0.3">
      <c r="A140">
        <v>233</v>
      </c>
      <c r="B140" t="s">
        <v>20</v>
      </c>
      <c r="C140">
        <v>62</v>
      </c>
      <c r="D140">
        <v>116</v>
      </c>
      <c r="E140" t="s">
        <v>14</v>
      </c>
      <c r="F140">
        <v>73</v>
      </c>
    </row>
    <row r="141" spans="1:6" x14ac:dyDescent="0.3">
      <c r="A141">
        <v>558</v>
      </c>
      <c r="B141" t="s">
        <v>20</v>
      </c>
      <c r="C141">
        <v>126</v>
      </c>
      <c r="D141">
        <v>325</v>
      </c>
      <c r="E141" t="s">
        <v>14</v>
      </c>
      <c r="F141">
        <v>73</v>
      </c>
    </row>
    <row r="142" spans="1:6" x14ac:dyDescent="0.3">
      <c r="A142">
        <v>237</v>
      </c>
      <c r="B142" t="s">
        <v>20</v>
      </c>
      <c r="C142">
        <v>329</v>
      </c>
      <c r="D142">
        <v>52</v>
      </c>
      <c r="E142" t="s">
        <v>14</v>
      </c>
      <c r="F142">
        <v>75</v>
      </c>
    </row>
    <row r="143" spans="1:6" x14ac:dyDescent="0.3">
      <c r="A143">
        <v>80</v>
      </c>
      <c r="B143" t="s">
        <v>20</v>
      </c>
      <c r="C143">
        <v>127</v>
      </c>
      <c r="D143">
        <v>161</v>
      </c>
      <c r="E143" t="s">
        <v>14</v>
      </c>
      <c r="F143">
        <v>75</v>
      </c>
    </row>
    <row r="144" spans="1:6" x14ac:dyDescent="0.3">
      <c r="A144">
        <v>240</v>
      </c>
      <c r="B144" t="s">
        <v>20</v>
      </c>
      <c r="C144">
        <v>1784</v>
      </c>
      <c r="D144">
        <v>367</v>
      </c>
      <c r="E144" t="s">
        <v>14</v>
      </c>
      <c r="F144">
        <v>75</v>
      </c>
    </row>
    <row r="145" spans="1:6" x14ac:dyDescent="0.3">
      <c r="A145">
        <v>241</v>
      </c>
      <c r="B145" t="s">
        <v>20</v>
      </c>
      <c r="C145">
        <v>1684</v>
      </c>
      <c r="D145">
        <v>982</v>
      </c>
      <c r="E145" t="s">
        <v>14</v>
      </c>
      <c r="F145">
        <v>75</v>
      </c>
    </row>
    <row r="146" spans="1:6" x14ac:dyDescent="0.3">
      <c r="A146">
        <v>785</v>
      </c>
      <c r="B146" t="s">
        <v>20</v>
      </c>
      <c r="C146">
        <v>127</v>
      </c>
      <c r="D146">
        <v>668</v>
      </c>
      <c r="E146" t="s">
        <v>14</v>
      </c>
      <c r="F146">
        <v>76</v>
      </c>
    </row>
    <row r="147" spans="1:6" x14ac:dyDescent="0.3">
      <c r="A147">
        <v>59</v>
      </c>
      <c r="B147" t="s">
        <v>20</v>
      </c>
      <c r="C147">
        <v>128</v>
      </c>
      <c r="D147">
        <v>539</v>
      </c>
      <c r="E147" t="s">
        <v>14</v>
      </c>
      <c r="F147">
        <v>77</v>
      </c>
    </row>
    <row r="148" spans="1:6" x14ac:dyDescent="0.3">
      <c r="A148">
        <v>244</v>
      </c>
      <c r="B148" t="s">
        <v>20</v>
      </c>
      <c r="C148">
        <v>53</v>
      </c>
      <c r="D148">
        <v>660</v>
      </c>
      <c r="E148" t="s">
        <v>14</v>
      </c>
      <c r="F148">
        <v>77</v>
      </c>
    </row>
    <row r="149" spans="1:6" x14ac:dyDescent="0.3">
      <c r="A149">
        <v>245</v>
      </c>
      <c r="B149" t="s">
        <v>20</v>
      </c>
      <c r="C149">
        <v>214</v>
      </c>
      <c r="D149">
        <v>692</v>
      </c>
      <c r="E149" t="s">
        <v>14</v>
      </c>
      <c r="F149">
        <v>77</v>
      </c>
    </row>
    <row r="150" spans="1:6" x14ac:dyDescent="0.3">
      <c r="A150">
        <v>246</v>
      </c>
      <c r="B150" t="s">
        <v>20</v>
      </c>
      <c r="C150">
        <v>222</v>
      </c>
      <c r="D150">
        <v>796</v>
      </c>
      <c r="E150" t="s">
        <v>14</v>
      </c>
      <c r="F150">
        <v>78</v>
      </c>
    </row>
    <row r="151" spans="1:6" x14ac:dyDescent="0.3">
      <c r="A151">
        <v>620</v>
      </c>
      <c r="B151" t="s">
        <v>20</v>
      </c>
      <c r="C151">
        <v>128</v>
      </c>
      <c r="D151">
        <v>941</v>
      </c>
      <c r="E151" t="s">
        <v>14</v>
      </c>
      <c r="F151">
        <v>78</v>
      </c>
    </row>
    <row r="152" spans="1:6" x14ac:dyDescent="0.3">
      <c r="A152">
        <v>248</v>
      </c>
      <c r="B152" t="s">
        <v>20</v>
      </c>
      <c r="C152">
        <v>218</v>
      </c>
      <c r="D152">
        <v>694</v>
      </c>
      <c r="E152" t="s">
        <v>14</v>
      </c>
      <c r="F152">
        <v>79</v>
      </c>
    </row>
    <row r="153" spans="1:6" x14ac:dyDescent="0.3">
      <c r="A153">
        <v>30</v>
      </c>
      <c r="B153" t="s">
        <v>20</v>
      </c>
      <c r="C153">
        <v>129</v>
      </c>
      <c r="D153">
        <v>320</v>
      </c>
      <c r="E153" t="s">
        <v>14</v>
      </c>
      <c r="F153">
        <v>80</v>
      </c>
    </row>
    <row r="154" spans="1:6" x14ac:dyDescent="0.3">
      <c r="A154">
        <v>252</v>
      </c>
      <c r="B154" t="s">
        <v>20</v>
      </c>
      <c r="C154">
        <v>59</v>
      </c>
      <c r="D154">
        <v>528</v>
      </c>
      <c r="E154" t="s">
        <v>14</v>
      </c>
      <c r="F154">
        <v>80</v>
      </c>
    </row>
    <row r="155" spans="1:6" x14ac:dyDescent="0.3">
      <c r="A155">
        <v>642</v>
      </c>
      <c r="B155" t="s">
        <v>20</v>
      </c>
      <c r="C155">
        <v>129</v>
      </c>
      <c r="D155">
        <v>599</v>
      </c>
      <c r="E155" t="s">
        <v>14</v>
      </c>
      <c r="F155">
        <v>82</v>
      </c>
    </row>
    <row r="156" spans="1:6" x14ac:dyDescent="0.3">
      <c r="A156">
        <v>255</v>
      </c>
      <c r="B156" t="s">
        <v>20</v>
      </c>
      <c r="C156">
        <v>1697</v>
      </c>
      <c r="D156">
        <v>424</v>
      </c>
      <c r="E156" t="s">
        <v>14</v>
      </c>
      <c r="F156">
        <v>83</v>
      </c>
    </row>
    <row r="157" spans="1:6" x14ac:dyDescent="0.3">
      <c r="A157">
        <v>257</v>
      </c>
      <c r="B157" t="s">
        <v>20</v>
      </c>
      <c r="C157">
        <v>92</v>
      </c>
      <c r="D157">
        <v>702</v>
      </c>
      <c r="E157" t="s">
        <v>14</v>
      </c>
      <c r="F157">
        <v>83</v>
      </c>
    </row>
    <row r="158" spans="1:6" x14ac:dyDescent="0.3">
      <c r="A158">
        <v>55</v>
      </c>
      <c r="B158" t="s">
        <v>20</v>
      </c>
      <c r="C158">
        <v>131</v>
      </c>
      <c r="D158">
        <v>430</v>
      </c>
      <c r="E158" t="s">
        <v>14</v>
      </c>
      <c r="F158">
        <v>84</v>
      </c>
    </row>
    <row r="159" spans="1:6" x14ac:dyDescent="0.3">
      <c r="A159">
        <v>259</v>
      </c>
      <c r="B159" t="s">
        <v>20</v>
      </c>
      <c r="C159">
        <v>138</v>
      </c>
      <c r="D159">
        <v>183</v>
      </c>
      <c r="E159" t="s">
        <v>14</v>
      </c>
      <c r="F159">
        <v>86</v>
      </c>
    </row>
    <row r="160" spans="1:6" x14ac:dyDescent="0.3">
      <c r="A160">
        <v>260</v>
      </c>
      <c r="B160" t="s">
        <v>20</v>
      </c>
      <c r="C160">
        <v>261</v>
      </c>
      <c r="D160">
        <v>191</v>
      </c>
      <c r="E160" t="s">
        <v>14</v>
      </c>
      <c r="F160">
        <v>86</v>
      </c>
    </row>
    <row r="161" spans="1:6" x14ac:dyDescent="0.3">
      <c r="A161">
        <v>262</v>
      </c>
      <c r="B161" t="s">
        <v>20</v>
      </c>
      <c r="C161">
        <v>107</v>
      </c>
      <c r="D161">
        <v>590</v>
      </c>
      <c r="E161" t="s">
        <v>14</v>
      </c>
      <c r="F161">
        <v>86</v>
      </c>
    </row>
    <row r="162" spans="1:6" x14ac:dyDescent="0.3">
      <c r="A162">
        <v>263</v>
      </c>
      <c r="B162" t="s">
        <v>20</v>
      </c>
      <c r="C162">
        <v>199</v>
      </c>
      <c r="D162">
        <v>663</v>
      </c>
      <c r="E162" t="s">
        <v>14</v>
      </c>
      <c r="F162">
        <v>87</v>
      </c>
    </row>
    <row r="163" spans="1:6" x14ac:dyDescent="0.3">
      <c r="A163">
        <v>264</v>
      </c>
      <c r="B163" t="s">
        <v>20</v>
      </c>
      <c r="C163">
        <v>5512</v>
      </c>
      <c r="D163">
        <v>39</v>
      </c>
      <c r="E163" t="s">
        <v>14</v>
      </c>
      <c r="F163">
        <v>88</v>
      </c>
    </row>
    <row r="164" spans="1:6" x14ac:dyDescent="0.3">
      <c r="A164">
        <v>113</v>
      </c>
      <c r="B164" t="s">
        <v>20</v>
      </c>
      <c r="C164">
        <v>131</v>
      </c>
      <c r="D164">
        <v>432</v>
      </c>
      <c r="E164" t="s">
        <v>14</v>
      </c>
      <c r="F164">
        <v>91</v>
      </c>
    </row>
    <row r="165" spans="1:6" x14ac:dyDescent="0.3">
      <c r="A165">
        <v>267</v>
      </c>
      <c r="B165" t="s">
        <v>20</v>
      </c>
      <c r="C165">
        <v>2768</v>
      </c>
      <c r="D165">
        <v>235</v>
      </c>
      <c r="E165" t="s">
        <v>14</v>
      </c>
      <c r="F165">
        <v>92</v>
      </c>
    </row>
    <row r="166" spans="1:6" x14ac:dyDescent="0.3">
      <c r="A166">
        <v>268</v>
      </c>
      <c r="B166" t="s">
        <v>20</v>
      </c>
      <c r="C166">
        <v>48</v>
      </c>
      <c r="D166">
        <v>552</v>
      </c>
      <c r="E166" t="s">
        <v>14</v>
      </c>
      <c r="F166">
        <v>92</v>
      </c>
    </row>
    <row r="167" spans="1:6" x14ac:dyDescent="0.3">
      <c r="A167">
        <v>510</v>
      </c>
      <c r="B167" t="s">
        <v>20</v>
      </c>
      <c r="C167">
        <v>131</v>
      </c>
      <c r="D167">
        <v>986</v>
      </c>
      <c r="E167" t="s">
        <v>14</v>
      </c>
      <c r="F167">
        <v>92</v>
      </c>
    </row>
    <row r="168" spans="1:6" x14ac:dyDescent="0.3">
      <c r="A168">
        <v>842</v>
      </c>
      <c r="B168" t="s">
        <v>20</v>
      </c>
      <c r="C168">
        <v>132</v>
      </c>
      <c r="D168">
        <v>638</v>
      </c>
      <c r="E168" t="s">
        <v>14</v>
      </c>
      <c r="F168">
        <v>94</v>
      </c>
    </row>
    <row r="169" spans="1:6" x14ac:dyDescent="0.3">
      <c r="A169">
        <v>935</v>
      </c>
      <c r="B169" t="s">
        <v>20</v>
      </c>
      <c r="C169">
        <v>132</v>
      </c>
      <c r="D169">
        <v>836</v>
      </c>
      <c r="E169" t="s">
        <v>14</v>
      </c>
      <c r="F169">
        <v>94</v>
      </c>
    </row>
    <row r="170" spans="1:6" x14ac:dyDescent="0.3">
      <c r="A170">
        <v>992</v>
      </c>
      <c r="B170" t="s">
        <v>20</v>
      </c>
      <c r="C170">
        <v>132</v>
      </c>
      <c r="D170">
        <v>196</v>
      </c>
      <c r="E170" t="s">
        <v>14</v>
      </c>
      <c r="F170">
        <v>100</v>
      </c>
    </row>
    <row r="171" spans="1:6" x14ac:dyDescent="0.3">
      <c r="A171">
        <v>277</v>
      </c>
      <c r="B171" t="s">
        <v>20</v>
      </c>
      <c r="C171">
        <v>83</v>
      </c>
      <c r="D171">
        <v>251</v>
      </c>
      <c r="E171" t="s">
        <v>14</v>
      </c>
      <c r="F171">
        <v>101</v>
      </c>
    </row>
    <row r="172" spans="1:6" x14ac:dyDescent="0.3">
      <c r="A172">
        <v>278</v>
      </c>
      <c r="B172" t="s">
        <v>20</v>
      </c>
      <c r="C172">
        <v>91</v>
      </c>
      <c r="D172">
        <v>589</v>
      </c>
      <c r="E172" t="s">
        <v>14</v>
      </c>
      <c r="F172">
        <v>102</v>
      </c>
    </row>
    <row r="173" spans="1:6" x14ac:dyDescent="0.3">
      <c r="A173">
        <v>282</v>
      </c>
      <c r="B173" t="s">
        <v>20</v>
      </c>
      <c r="C173">
        <v>133</v>
      </c>
      <c r="D173">
        <v>297</v>
      </c>
      <c r="E173" t="s">
        <v>14</v>
      </c>
      <c r="F173">
        <v>104</v>
      </c>
    </row>
    <row r="174" spans="1:6" x14ac:dyDescent="0.3">
      <c r="A174">
        <v>314</v>
      </c>
      <c r="B174" t="s">
        <v>20</v>
      </c>
      <c r="C174">
        <v>133</v>
      </c>
      <c r="D174">
        <v>459</v>
      </c>
      <c r="E174" t="s">
        <v>14</v>
      </c>
      <c r="F174">
        <v>105</v>
      </c>
    </row>
    <row r="175" spans="1:6" x14ac:dyDescent="0.3">
      <c r="A175">
        <v>686</v>
      </c>
      <c r="B175" t="s">
        <v>20</v>
      </c>
      <c r="C175">
        <v>134</v>
      </c>
      <c r="D175">
        <v>633</v>
      </c>
      <c r="E175" t="s">
        <v>14</v>
      </c>
      <c r="F175">
        <v>105</v>
      </c>
    </row>
    <row r="176" spans="1:6" x14ac:dyDescent="0.3">
      <c r="A176">
        <v>144</v>
      </c>
      <c r="B176" t="s">
        <v>20</v>
      </c>
      <c r="C176">
        <v>135</v>
      </c>
      <c r="D176">
        <v>90</v>
      </c>
      <c r="E176" t="s">
        <v>14</v>
      </c>
      <c r="F176">
        <v>106</v>
      </c>
    </row>
    <row r="177" spans="1:6" x14ac:dyDescent="0.3">
      <c r="A177">
        <v>975</v>
      </c>
      <c r="B177" t="s">
        <v>20</v>
      </c>
      <c r="C177">
        <v>135</v>
      </c>
      <c r="D177">
        <v>895</v>
      </c>
      <c r="E177" t="s">
        <v>14</v>
      </c>
      <c r="F177">
        <v>107</v>
      </c>
    </row>
    <row r="178" spans="1:6" x14ac:dyDescent="0.3">
      <c r="A178">
        <v>708</v>
      </c>
      <c r="B178" t="s">
        <v>20</v>
      </c>
      <c r="C178">
        <v>137</v>
      </c>
      <c r="D178">
        <v>316</v>
      </c>
      <c r="E178" t="s">
        <v>14</v>
      </c>
      <c r="F178">
        <v>108</v>
      </c>
    </row>
    <row r="179" spans="1:6" x14ac:dyDescent="0.3">
      <c r="A179">
        <v>291</v>
      </c>
      <c r="B179" t="s">
        <v>20</v>
      </c>
      <c r="C179">
        <v>107</v>
      </c>
      <c r="D179">
        <v>677</v>
      </c>
      <c r="E179" t="s">
        <v>14</v>
      </c>
      <c r="F179">
        <v>111</v>
      </c>
    </row>
    <row r="180" spans="1:6" x14ac:dyDescent="0.3">
      <c r="A180">
        <v>467</v>
      </c>
      <c r="B180" t="s">
        <v>20</v>
      </c>
      <c r="C180">
        <v>139</v>
      </c>
      <c r="D180">
        <v>931</v>
      </c>
      <c r="E180" t="s">
        <v>14</v>
      </c>
      <c r="F180">
        <v>112</v>
      </c>
    </row>
    <row r="181" spans="1:6" x14ac:dyDescent="0.3">
      <c r="A181">
        <v>744</v>
      </c>
      <c r="B181" t="s">
        <v>20</v>
      </c>
      <c r="C181">
        <v>140</v>
      </c>
      <c r="D181">
        <v>996</v>
      </c>
      <c r="E181" t="s">
        <v>14</v>
      </c>
      <c r="F181">
        <v>112</v>
      </c>
    </row>
    <row r="182" spans="1:6" x14ac:dyDescent="0.3">
      <c r="A182">
        <v>23</v>
      </c>
      <c r="B182" t="s">
        <v>20</v>
      </c>
      <c r="C182">
        <v>142</v>
      </c>
      <c r="D182">
        <v>477</v>
      </c>
      <c r="E182" t="s">
        <v>14</v>
      </c>
      <c r="F182">
        <v>113</v>
      </c>
    </row>
    <row r="183" spans="1:6" x14ac:dyDescent="0.3">
      <c r="A183">
        <v>304</v>
      </c>
      <c r="B183" t="s">
        <v>20</v>
      </c>
      <c r="C183">
        <v>142</v>
      </c>
      <c r="D183">
        <v>963</v>
      </c>
      <c r="E183" t="s">
        <v>14</v>
      </c>
      <c r="F183">
        <v>114</v>
      </c>
    </row>
    <row r="184" spans="1:6" x14ac:dyDescent="0.3">
      <c r="A184">
        <v>802</v>
      </c>
      <c r="B184" t="s">
        <v>20</v>
      </c>
      <c r="C184">
        <v>142</v>
      </c>
      <c r="D184">
        <v>138</v>
      </c>
      <c r="E184" t="s">
        <v>14</v>
      </c>
      <c r="F184">
        <v>115</v>
      </c>
    </row>
    <row r="185" spans="1:6" x14ac:dyDescent="0.3">
      <c r="A185">
        <v>307</v>
      </c>
      <c r="B185" t="s">
        <v>20</v>
      </c>
      <c r="C185">
        <v>659</v>
      </c>
      <c r="D185">
        <v>135</v>
      </c>
      <c r="E185" t="s">
        <v>14</v>
      </c>
      <c r="F185">
        <v>117</v>
      </c>
    </row>
    <row r="186" spans="1:6" x14ac:dyDescent="0.3">
      <c r="A186">
        <v>311</v>
      </c>
      <c r="B186" t="s">
        <v>20</v>
      </c>
      <c r="C186">
        <v>121</v>
      </c>
      <c r="D186">
        <v>421</v>
      </c>
      <c r="E186" t="s">
        <v>14</v>
      </c>
      <c r="F186">
        <v>118</v>
      </c>
    </row>
    <row r="187" spans="1:6" x14ac:dyDescent="0.3">
      <c r="A187">
        <v>312</v>
      </c>
      <c r="B187" t="s">
        <v>20</v>
      </c>
      <c r="C187">
        <v>3742</v>
      </c>
      <c r="D187">
        <v>54</v>
      </c>
      <c r="E187" t="s">
        <v>14</v>
      </c>
      <c r="F187">
        <v>120</v>
      </c>
    </row>
    <row r="188" spans="1:6" x14ac:dyDescent="0.3">
      <c r="A188">
        <v>313</v>
      </c>
      <c r="B188" t="s">
        <v>20</v>
      </c>
      <c r="C188">
        <v>223</v>
      </c>
      <c r="D188">
        <v>497</v>
      </c>
      <c r="E188" t="s">
        <v>14</v>
      </c>
      <c r="F188">
        <v>120</v>
      </c>
    </row>
    <row r="189" spans="1:6" x14ac:dyDescent="0.3">
      <c r="A189">
        <v>442</v>
      </c>
      <c r="B189" t="s">
        <v>20</v>
      </c>
      <c r="C189">
        <v>143</v>
      </c>
      <c r="D189">
        <v>870</v>
      </c>
      <c r="E189" t="s">
        <v>14</v>
      </c>
      <c r="F189">
        <v>121</v>
      </c>
    </row>
    <row r="190" spans="1:6" x14ac:dyDescent="0.3">
      <c r="A190">
        <v>322</v>
      </c>
      <c r="B190" t="s">
        <v>20</v>
      </c>
      <c r="C190">
        <v>5168</v>
      </c>
      <c r="D190">
        <v>377</v>
      </c>
      <c r="E190" t="s">
        <v>14</v>
      </c>
      <c r="F190">
        <v>127</v>
      </c>
    </row>
    <row r="191" spans="1:6" x14ac:dyDescent="0.3">
      <c r="A191">
        <v>490</v>
      </c>
      <c r="B191" t="s">
        <v>20</v>
      </c>
      <c r="C191">
        <v>144</v>
      </c>
      <c r="D191">
        <v>326</v>
      </c>
      <c r="E191" t="s">
        <v>14</v>
      </c>
      <c r="F191">
        <v>128</v>
      </c>
    </row>
    <row r="192" spans="1:6" x14ac:dyDescent="0.3">
      <c r="A192">
        <v>574</v>
      </c>
      <c r="B192" t="s">
        <v>20</v>
      </c>
      <c r="C192">
        <v>144</v>
      </c>
      <c r="D192">
        <v>959</v>
      </c>
      <c r="E192" t="s">
        <v>14</v>
      </c>
      <c r="F192">
        <v>130</v>
      </c>
    </row>
    <row r="193" spans="1:6" x14ac:dyDescent="0.3">
      <c r="A193">
        <v>723</v>
      </c>
      <c r="B193" t="s">
        <v>20</v>
      </c>
      <c r="C193">
        <v>144</v>
      </c>
      <c r="D193">
        <v>662</v>
      </c>
      <c r="E193" t="s">
        <v>14</v>
      </c>
      <c r="F193">
        <v>131</v>
      </c>
    </row>
    <row r="194" spans="1:6" x14ac:dyDescent="0.3">
      <c r="A194">
        <v>331</v>
      </c>
      <c r="B194" t="s">
        <v>20</v>
      </c>
      <c r="C194">
        <v>190</v>
      </c>
      <c r="D194">
        <v>284</v>
      </c>
      <c r="E194" t="s">
        <v>14</v>
      </c>
      <c r="F194">
        <v>132</v>
      </c>
    </row>
    <row r="195" spans="1:6" x14ac:dyDescent="0.3">
      <c r="A195">
        <v>332</v>
      </c>
      <c r="B195" t="s">
        <v>20</v>
      </c>
      <c r="C195">
        <v>470</v>
      </c>
      <c r="D195">
        <v>276</v>
      </c>
      <c r="E195" t="s">
        <v>14</v>
      </c>
      <c r="F195">
        <v>133</v>
      </c>
    </row>
    <row r="196" spans="1:6" x14ac:dyDescent="0.3">
      <c r="A196">
        <v>106</v>
      </c>
      <c r="B196" t="s">
        <v>20</v>
      </c>
      <c r="C196">
        <v>147</v>
      </c>
      <c r="D196">
        <v>515</v>
      </c>
      <c r="E196" t="s">
        <v>14</v>
      </c>
      <c r="F196">
        <v>133</v>
      </c>
    </row>
    <row r="197" spans="1:6" x14ac:dyDescent="0.3">
      <c r="A197">
        <v>526</v>
      </c>
      <c r="B197" t="s">
        <v>20</v>
      </c>
      <c r="C197">
        <v>147</v>
      </c>
      <c r="D197">
        <v>181</v>
      </c>
      <c r="E197" t="s">
        <v>14</v>
      </c>
      <c r="F197">
        <v>136</v>
      </c>
    </row>
    <row r="198" spans="1:6" x14ac:dyDescent="0.3">
      <c r="A198">
        <v>683</v>
      </c>
      <c r="B198" t="s">
        <v>20</v>
      </c>
      <c r="C198">
        <v>147</v>
      </c>
      <c r="D198">
        <v>288</v>
      </c>
      <c r="E198" t="s">
        <v>14</v>
      </c>
      <c r="F198">
        <v>137</v>
      </c>
    </row>
    <row r="199" spans="1:6" x14ac:dyDescent="0.3">
      <c r="A199">
        <v>756</v>
      </c>
      <c r="B199" t="s">
        <v>20</v>
      </c>
      <c r="C199">
        <v>148</v>
      </c>
      <c r="D199">
        <v>914</v>
      </c>
      <c r="E199" t="s">
        <v>14</v>
      </c>
      <c r="F199">
        <v>141</v>
      </c>
    </row>
    <row r="200" spans="1:6" x14ac:dyDescent="0.3">
      <c r="A200">
        <v>338</v>
      </c>
      <c r="B200" t="s">
        <v>20</v>
      </c>
      <c r="C200">
        <v>1690</v>
      </c>
      <c r="D200">
        <v>215</v>
      </c>
      <c r="E200" t="s">
        <v>14</v>
      </c>
      <c r="F200">
        <v>143</v>
      </c>
    </row>
    <row r="201" spans="1:6" x14ac:dyDescent="0.3">
      <c r="A201">
        <v>234</v>
      </c>
      <c r="B201" t="s">
        <v>20</v>
      </c>
      <c r="C201">
        <v>149</v>
      </c>
      <c r="D201">
        <v>343</v>
      </c>
      <c r="E201" t="s">
        <v>14</v>
      </c>
      <c r="F201">
        <v>147</v>
      </c>
    </row>
    <row r="202" spans="1:6" x14ac:dyDescent="0.3">
      <c r="A202">
        <v>864</v>
      </c>
      <c r="B202" t="s">
        <v>20</v>
      </c>
      <c r="C202">
        <v>150</v>
      </c>
      <c r="D202">
        <v>391</v>
      </c>
      <c r="E202" t="s">
        <v>14</v>
      </c>
      <c r="F202">
        <v>151</v>
      </c>
    </row>
    <row r="203" spans="1:6" x14ac:dyDescent="0.3">
      <c r="A203">
        <v>408</v>
      </c>
      <c r="B203" t="s">
        <v>20</v>
      </c>
      <c r="C203">
        <v>154</v>
      </c>
      <c r="D203">
        <v>829</v>
      </c>
      <c r="E203" t="s">
        <v>14</v>
      </c>
      <c r="F203">
        <v>154</v>
      </c>
    </row>
    <row r="204" spans="1:6" x14ac:dyDescent="0.3">
      <c r="A204">
        <v>354</v>
      </c>
      <c r="B204" t="s">
        <v>20</v>
      </c>
      <c r="C204">
        <v>80</v>
      </c>
      <c r="D204">
        <v>587</v>
      </c>
      <c r="E204" t="s">
        <v>14</v>
      </c>
      <c r="F204">
        <v>156</v>
      </c>
    </row>
    <row r="205" spans="1:6" x14ac:dyDescent="0.3">
      <c r="A205">
        <v>381</v>
      </c>
      <c r="B205" t="s">
        <v>20</v>
      </c>
      <c r="C205">
        <v>155</v>
      </c>
      <c r="D205">
        <v>594</v>
      </c>
      <c r="E205" t="s">
        <v>14</v>
      </c>
      <c r="F205">
        <v>157</v>
      </c>
    </row>
    <row r="206" spans="1:6" x14ac:dyDescent="0.3">
      <c r="A206">
        <v>359</v>
      </c>
      <c r="B206" t="s">
        <v>20</v>
      </c>
      <c r="C206">
        <v>187</v>
      </c>
      <c r="D206">
        <v>423</v>
      </c>
      <c r="E206" t="s">
        <v>14</v>
      </c>
      <c r="F206">
        <v>162</v>
      </c>
    </row>
    <row r="207" spans="1:6" x14ac:dyDescent="0.3">
      <c r="A207">
        <v>360</v>
      </c>
      <c r="B207" t="s">
        <v>20</v>
      </c>
      <c r="C207">
        <v>2875</v>
      </c>
      <c r="D207">
        <v>198</v>
      </c>
      <c r="E207" t="s">
        <v>14</v>
      </c>
      <c r="F207">
        <v>168</v>
      </c>
    </row>
    <row r="208" spans="1:6" x14ac:dyDescent="0.3">
      <c r="A208">
        <v>841</v>
      </c>
      <c r="B208" t="s">
        <v>20</v>
      </c>
      <c r="C208">
        <v>155</v>
      </c>
      <c r="D208">
        <v>543</v>
      </c>
      <c r="E208" t="s">
        <v>14</v>
      </c>
      <c r="F208">
        <v>180</v>
      </c>
    </row>
    <row r="209" spans="1:6" x14ac:dyDescent="0.3">
      <c r="A209">
        <v>362</v>
      </c>
      <c r="B209" t="s">
        <v>20</v>
      </c>
      <c r="C209">
        <v>191</v>
      </c>
      <c r="D209">
        <v>946</v>
      </c>
      <c r="E209" t="s">
        <v>14</v>
      </c>
      <c r="F209">
        <v>181</v>
      </c>
    </row>
    <row r="210" spans="1:6" x14ac:dyDescent="0.3">
      <c r="A210">
        <v>363</v>
      </c>
      <c r="B210" t="s">
        <v>20</v>
      </c>
      <c r="C210">
        <v>139</v>
      </c>
      <c r="D210">
        <v>596</v>
      </c>
      <c r="E210" t="s">
        <v>14</v>
      </c>
      <c r="F210">
        <v>183</v>
      </c>
    </row>
    <row r="211" spans="1:6" x14ac:dyDescent="0.3">
      <c r="A211">
        <v>964</v>
      </c>
      <c r="B211" t="s">
        <v>20</v>
      </c>
      <c r="C211">
        <v>155</v>
      </c>
      <c r="D211">
        <v>446</v>
      </c>
      <c r="E211" t="s">
        <v>14</v>
      </c>
      <c r="F211">
        <v>186</v>
      </c>
    </row>
    <row r="212" spans="1:6" x14ac:dyDescent="0.3">
      <c r="A212">
        <v>547</v>
      </c>
      <c r="B212" t="s">
        <v>20</v>
      </c>
      <c r="C212">
        <v>156</v>
      </c>
      <c r="D212">
        <v>522</v>
      </c>
      <c r="E212" t="s">
        <v>14</v>
      </c>
      <c r="F212">
        <v>191</v>
      </c>
    </row>
    <row r="213" spans="1:6" x14ac:dyDescent="0.3">
      <c r="A213">
        <v>366</v>
      </c>
      <c r="B213" t="s">
        <v>20</v>
      </c>
      <c r="C213">
        <v>101</v>
      </c>
      <c r="D213">
        <v>739</v>
      </c>
      <c r="E213" t="s">
        <v>14</v>
      </c>
      <c r="F213">
        <v>191</v>
      </c>
    </row>
    <row r="214" spans="1:6" x14ac:dyDescent="0.3">
      <c r="A214">
        <v>368</v>
      </c>
      <c r="B214" t="s">
        <v>20</v>
      </c>
      <c r="C214">
        <v>206</v>
      </c>
      <c r="D214">
        <v>14</v>
      </c>
      <c r="E214" t="s">
        <v>14</v>
      </c>
      <c r="F214">
        <v>200</v>
      </c>
    </row>
    <row r="215" spans="1:6" x14ac:dyDescent="0.3">
      <c r="A215">
        <v>369</v>
      </c>
      <c r="B215" t="s">
        <v>20</v>
      </c>
      <c r="C215">
        <v>154</v>
      </c>
      <c r="D215">
        <v>178</v>
      </c>
      <c r="E215" t="s">
        <v>14</v>
      </c>
      <c r="F215">
        <v>210</v>
      </c>
    </row>
    <row r="216" spans="1:6" x14ac:dyDescent="0.3">
      <c r="A216">
        <v>162</v>
      </c>
      <c r="B216" t="s">
        <v>20</v>
      </c>
      <c r="C216">
        <v>157</v>
      </c>
      <c r="D216">
        <v>760</v>
      </c>
      <c r="E216" t="s">
        <v>14</v>
      </c>
      <c r="F216">
        <v>210</v>
      </c>
    </row>
    <row r="217" spans="1:6" x14ac:dyDescent="0.3">
      <c r="A217">
        <v>825</v>
      </c>
      <c r="B217" t="s">
        <v>20</v>
      </c>
      <c r="C217">
        <v>157</v>
      </c>
      <c r="D217">
        <v>919</v>
      </c>
      <c r="E217" t="s">
        <v>14</v>
      </c>
      <c r="F217">
        <v>225</v>
      </c>
    </row>
    <row r="218" spans="1:6" x14ac:dyDescent="0.3">
      <c r="A218">
        <v>469</v>
      </c>
      <c r="B218" t="s">
        <v>20</v>
      </c>
      <c r="C218">
        <v>159</v>
      </c>
      <c r="D218">
        <v>210</v>
      </c>
      <c r="E218" t="s">
        <v>14</v>
      </c>
      <c r="F218">
        <v>226</v>
      </c>
    </row>
    <row r="219" spans="1:6" x14ac:dyDescent="0.3">
      <c r="A219">
        <v>376</v>
      </c>
      <c r="B219" t="s">
        <v>20</v>
      </c>
      <c r="C219">
        <v>131</v>
      </c>
      <c r="D219">
        <v>192</v>
      </c>
      <c r="E219" t="s">
        <v>14</v>
      </c>
      <c r="F219">
        <v>243</v>
      </c>
    </row>
    <row r="220" spans="1:6" x14ac:dyDescent="0.3">
      <c r="A220">
        <v>380</v>
      </c>
      <c r="B220" t="s">
        <v>20</v>
      </c>
      <c r="C220">
        <v>84</v>
      </c>
      <c r="D220">
        <v>534</v>
      </c>
      <c r="E220" t="s">
        <v>14</v>
      </c>
      <c r="F220">
        <v>243</v>
      </c>
    </row>
    <row r="221" spans="1:6" x14ac:dyDescent="0.3">
      <c r="A221">
        <v>901</v>
      </c>
      <c r="B221" t="s">
        <v>20</v>
      </c>
      <c r="C221">
        <v>159</v>
      </c>
      <c r="D221">
        <v>302</v>
      </c>
      <c r="E221" t="s">
        <v>14</v>
      </c>
      <c r="F221">
        <v>245</v>
      </c>
    </row>
    <row r="222" spans="1:6" x14ac:dyDescent="0.3">
      <c r="A222">
        <v>606</v>
      </c>
      <c r="B222" t="s">
        <v>20</v>
      </c>
      <c r="C222">
        <v>160</v>
      </c>
      <c r="D222">
        <v>578</v>
      </c>
      <c r="E222" t="s">
        <v>14</v>
      </c>
      <c r="F222">
        <v>245</v>
      </c>
    </row>
    <row r="223" spans="1:6" x14ac:dyDescent="0.3">
      <c r="A223">
        <v>56</v>
      </c>
      <c r="B223" t="s">
        <v>20</v>
      </c>
      <c r="C223">
        <v>164</v>
      </c>
      <c r="D223">
        <v>766</v>
      </c>
      <c r="E223" t="s">
        <v>14</v>
      </c>
      <c r="F223">
        <v>248</v>
      </c>
    </row>
    <row r="224" spans="1:6" x14ac:dyDescent="0.3">
      <c r="A224">
        <v>101</v>
      </c>
      <c r="B224" t="s">
        <v>20</v>
      </c>
      <c r="C224">
        <v>164</v>
      </c>
      <c r="D224">
        <v>973</v>
      </c>
      <c r="E224" t="s">
        <v>14</v>
      </c>
      <c r="F224">
        <v>252</v>
      </c>
    </row>
    <row r="225" spans="1:6" x14ac:dyDescent="0.3">
      <c r="A225">
        <v>389</v>
      </c>
      <c r="B225" t="s">
        <v>20</v>
      </c>
      <c r="C225">
        <v>1152</v>
      </c>
      <c r="D225">
        <v>592</v>
      </c>
      <c r="E225" t="s">
        <v>14</v>
      </c>
      <c r="F225">
        <v>253</v>
      </c>
    </row>
    <row r="226" spans="1:6" x14ac:dyDescent="0.3">
      <c r="A226">
        <v>390</v>
      </c>
      <c r="B226" t="s">
        <v>20</v>
      </c>
      <c r="C226">
        <v>50</v>
      </c>
      <c r="D226">
        <v>640</v>
      </c>
      <c r="E226" t="s">
        <v>14</v>
      </c>
      <c r="F226">
        <v>257</v>
      </c>
    </row>
    <row r="227" spans="1:6" x14ac:dyDescent="0.3">
      <c r="A227">
        <v>160</v>
      </c>
      <c r="B227" t="s">
        <v>20</v>
      </c>
      <c r="C227">
        <v>164</v>
      </c>
      <c r="D227">
        <v>944</v>
      </c>
      <c r="E227" t="s">
        <v>14</v>
      </c>
      <c r="F227">
        <v>263</v>
      </c>
    </row>
    <row r="228" spans="1:6" x14ac:dyDescent="0.3">
      <c r="A228">
        <v>394</v>
      </c>
      <c r="B228" t="s">
        <v>20</v>
      </c>
      <c r="C228">
        <v>34</v>
      </c>
      <c r="D228">
        <v>110</v>
      </c>
      <c r="E228" t="s">
        <v>14</v>
      </c>
      <c r="F228">
        <v>296</v>
      </c>
    </row>
    <row r="229" spans="1:6" x14ac:dyDescent="0.3">
      <c r="A229">
        <v>395</v>
      </c>
      <c r="B229" t="s">
        <v>20</v>
      </c>
      <c r="C229">
        <v>220</v>
      </c>
      <c r="D229">
        <v>139</v>
      </c>
      <c r="E229" t="s">
        <v>14</v>
      </c>
      <c r="F229">
        <v>326</v>
      </c>
    </row>
    <row r="230" spans="1:6" x14ac:dyDescent="0.3">
      <c r="A230">
        <v>780</v>
      </c>
      <c r="B230" t="s">
        <v>20</v>
      </c>
      <c r="C230">
        <v>164</v>
      </c>
      <c r="D230">
        <v>342</v>
      </c>
      <c r="E230" t="s">
        <v>14</v>
      </c>
      <c r="F230">
        <v>328</v>
      </c>
    </row>
    <row r="231" spans="1:6" x14ac:dyDescent="0.3">
      <c r="A231">
        <v>397</v>
      </c>
      <c r="B231" t="s">
        <v>20</v>
      </c>
      <c r="C231">
        <v>454</v>
      </c>
      <c r="D231">
        <v>345</v>
      </c>
      <c r="E231" t="s">
        <v>14</v>
      </c>
      <c r="F231">
        <v>331</v>
      </c>
    </row>
    <row r="232" spans="1:6" x14ac:dyDescent="0.3">
      <c r="A232">
        <v>34</v>
      </c>
      <c r="B232" t="s">
        <v>20</v>
      </c>
      <c r="C232">
        <v>165</v>
      </c>
      <c r="D232">
        <v>505</v>
      </c>
      <c r="E232" t="s">
        <v>14</v>
      </c>
      <c r="F232">
        <v>347</v>
      </c>
    </row>
    <row r="233" spans="1:6" x14ac:dyDescent="0.3">
      <c r="A233">
        <v>761</v>
      </c>
      <c r="B233" t="s">
        <v>20</v>
      </c>
      <c r="C233">
        <v>166</v>
      </c>
      <c r="D233">
        <v>378</v>
      </c>
      <c r="E233" t="s">
        <v>14</v>
      </c>
      <c r="F233">
        <v>355</v>
      </c>
    </row>
    <row r="234" spans="1:6" x14ac:dyDescent="0.3">
      <c r="A234">
        <v>212</v>
      </c>
      <c r="B234" t="s">
        <v>20</v>
      </c>
      <c r="C234">
        <v>168</v>
      </c>
      <c r="D234">
        <v>511</v>
      </c>
      <c r="E234" t="s">
        <v>14</v>
      </c>
      <c r="F234">
        <v>362</v>
      </c>
    </row>
    <row r="235" spans="1:6" x14ac:dyDescent="0.3">
      <c r="A235">
        <v>406</v>
      </c>
      <c r="B235" t="s">
        <v>20</v>
      </c>
      <c r="C235">
        <v>645</v>
      </c>
      <c r="D235">
        <v>998</v>
      </c>
      <c r="E235" t="s">
        <v>14</v>
      </c>
      <c r="F235">
        <v>374</v>
      </c>
    </row>
    <row r="236" spans="1:6" x14ac:dyDescent="0.3">
      <c r="A236">
        <v>707</v>
      </c>
      <c r="B236" t="s">
        <v>20</v>
      </c>
      <c r="C236">
        <v>168</v>
      </c>
      <c r="D236">
        <v>340</v>
      </c>
      <c r="E236" t="s">
        <v>14</v>
      </c>
      <c r="F236">
        <v>393</v>
      </c>
    </row>
    <row r="237" spans="1:6" x14ac:dyDescent="0.3">
      <c r="A237">
        <v>372</v>
      </c>
      <c r="B237" t="s">
        <v>20</v>
      </c>
      <c r="C237">
        <v>169</v>
      </c>
      <c r="D237">
        <v>541</v>
      </c>
      <c r="E237" t="s">
        <v>14</v>
      </c>
      <c r="F237">
        <v>395</v>
      </c>
    </row>
    <row r="238" spans="1:6" x14ac:dyDescent="0.3">
      <c r="A238">
        <v>75</v>
      </c>
      <c r="B238" t="s">
        <v>20</v>
      </c>
      <c r="C238">
        <v>170</v>
      </c>
      <c r="D238">
        <v>415</v>
      </c>
      <c r="E238" t="s">
        <v>14</v>
      </c>
      <c r="F238">
        <v>418</v>
      </c>
    </row>
    <row r="239" spans="1:6" x14ac:dyDescent="0.3">
      <c r="A239">
        <v>412</v>
      </c>
      <c r="B239" t="s">
        <v>20</v>
      </c>
      <c r="C239">
        <v>134</v>
      </c>
      <c r="D239">
        <v>387</v>
      </c>
      <c r="E239" t="s">
        <v>14</v>
      </c>
      <c r="F239">
        <v>424</v>
      </c>
    </row>
    <row r="240" spans="1:6" x14ac:dyDescent="0.3">
      <c r="A240">
        <v>419</v>
      </c>
      <c r="B240" t="s">
        <v>20</v>
      </c>
      <c r="C240">
        <v>5203</v>
      </c>
      <c r="D240">
        <v>405</v>
      </c>
      <c r="E240" t="s">
        <v>14</v>
      </c>
      <c r="F240">
        <v>435</v>
      </c>
    </row>
    <row r="241" spans="1:6" x14ac:dyDescent="0.3">
      <c r="A241">
        <v>615</v>
      </c>
      <c r="B241" t="s">
        <v>20</v>
      </c>
      <c r="C241">
        <v>170</v>
      </c>
      <c r="D241">
        <v>374</v>
      </c>
      <c r="E241" t="s">
        <v>14</v>
      </c>
      <c r="F241">
        <v>441</v>
      </c>
    </row>
    <row r="242" spans="1:6" x14ac:dyDescent="0.3">
      <c r="A242">
        <v>422</v>
      </c>
      <c r="B242" t="s">
        <v>20</v>
      </c>
      <c r="C242">
        <v>205</v>
      </c>
      <c r="D242">
        <v>15</v>
      </c>
      <c r="E242" t="s">
        <v>14</v>
      </c>
      <c r="F242">
        <v>452</v>
      </c>
    </row>
    <row r="243" spans="1:6" x14ac:dyDescent="0.3">
      <c r="A243">
        <v>479</v>
      </c>
      <c r="B243" t="s">
        <v>20</v>
      </c>
      <c r="C243">
        <v>173</v>
      </c>
      <c r="D243">
        <v>881</v>
      </c>
      <c r="E243" t="s">
        <v>14</v>
      </c>
      <c r="F243">
        <v>452</v>
      </c>
    </row>
    <row r="244" spans="1:6" x14ac:dyDescent="0.3">
      <c r="A244">
        <v>426</v>
      </c>
      <c r="B244" t="s">
        <v>20</v>
      </c>
      <c r="C244">
        <v>219</v>
      </c>
      <c r="D244">
        <v>261</v>
      </c>
      <c r="E244" t="s">
        <v>14</v>
      </c>
      <c r="F244">
        <v>454</v>
      </c>
    </row>
    <row r="245" spans="1:6" x14ac:dyDescent="0.3">
      <c r="A245">
        <v>427</v>
      </c>
      <c r="B245" t="s">
        <v>20</v>
      </c>
      <c r="C245">
        <v>2526</v>
      </c>
      <c r="D245">
        <v>656</v>
      </c>
      <c r="E245" t="s">
        <v>14</v>
      </c>
      <c r="F245">
        <v>504</v>
      </c>
    </row>
    <row r="246" spans="1:6" x14ac:dyDescent="0.3">
      <c r="A246">
        <v>688</v>
      </c>
      <c r="B246" t="s">
        <v>20</v>
      </c>
      <c r="C246">
        <v>175</v>
      </c>
      <c r="D246">
        <v>767</v>
      </c>
      <c r="E246" t="s">
        <v>14</v>
      </c>
      <c r="F246">
        <v>513</v>
      </c>
    </row>
    <row r="247" spans="1:6" x14ac:dyDescent="0.3">
      <c r="A247">
        <v>435</v>
      </c>
      <c r="B247" t="s">
        <v>20</v>
      </c>
      <c r="C247">
        <v>1713</v>
      </c>
      <c r="D247">
        <v>913</v>
      </c>
      <c r="E247" t="s">
        <v>14</v>
      </c>
      <c r="F247">
        <v>523</v>
      </c>
    </row>
    <row r="248" spans="1:6" x14ac:dyDescent="0.3">
      <c r="A248">
        <v>287</v>
      </c>
      <c r="B248" t="s">
        <v>20</v>
      </c>
      <c r="C248">
        <v>176</v>
      </c>
      <c r="D248">
        <v>869</v>
      </c>
      <c r="E248" t="s">
        <v>14</v>
      </c>
      <c r="F248">
        <v>526</v>
      </c>
    </row>
    <row r="249" spans="1:6" x14ac:dyDescent="0.3">
      <c r="A249">
        <v>82</v>
      </c>
      <c r="B249" t="s">
        <v>20</v>
      </c>
      <c r="C249">
        <v>180</v>
      </c>
      <c r="D249">
        <v>462</v>
      </c>
      <c r="E249" t="s">
        <v>14</v>
      </c>
      <c r="F249">
        <v>535</v>
      </c>
    </row>
    <row r="250" spans="1:6" x14ac:dyDescent="0.3">
      <c r="A250">
        <v>438</v>
      </c>
      <c r="B250" t="s">
        <v>20</v>
      </c>
      <c r="C250">
        <v>247</v>
      </c>
      <c r="D250">
        <v>483</v>
      </c>
      <c r="E250" t="s">
        <v>14</v>
      </c>
      <c r="F250">
        <v>554</v>
      </c>
    </row>
    <row r="251" spans="1:6" x14ac:dyDescent="0.3">
      <c r="A251">
        <v>94</v>
      </c>
      <c r="B251" t="s">
        <v>20</v>
      </c>
      <c r="C251">
        <v>180</v>
      </c>
      <c r="D251">
        <v>21</v>
      </c>
      <c r="E251" t="s">
        <v>14</v>
      </c>
      <c r="F251">
        <v>558</v>
      </c>
    </row>
    <row r="252" spans="1:6" x14ac:dyDescent="0.3">
      <c r="A252">
        <v>125</v>
      </c>
      <c r="B252" t="s">
        <v>20</v>
      </c>
      <c r="C252">
        <v>180</v>
      </c>
      <c r="D252">
        <v>575</v>
      </c>
      <c r="E252" t="s">
        <v>14</v>
      </c>
      <c r="F252">
        <v>558</v>
      </c>
    </row>
    <row r="253" spans="1:6" x14ac:dyDescent="0.3">
      <c r="A253">
        <v>737</v>
      </c>
      <c r="B253" t="s">
        <v>20</v>
      </c>
      <c r="C253">
        <v>180</v>
      </c>
      <c r="D253">
        <v>472</v>
      </c>
      <c r="E253" t="s">
        <v>14</v>
      </c>
      <c r="F253">
        <v>575</v>
      </c>
    </row>
    <row r="254" spans="1:6" x14ac:dyDescent="0.3">
      <c r="A254">
        <v>444</v>
      </c>
      <c r="B254" t="s">
        <v>20</v>
      </c>
      <c r="C254">
        <v>296</v>
      </c>
      <c r="D254">
        <v>498</v>
      </c>
      <c r="E254" t="s">
        <v>14</v>
      </c>
      <c r="F254">
        <v>579</v>
      </c>
    </row>
    <row r="255" spans="1:6" x14ac:dyDescent="0.3">
      <c r="A255">
        <v>445</v>
      </c>
      <c r="B255" t="s">
        <v>20</v>
      </c>
      <c r="C255">
        <v>170</v>
      </c>
      <c r="D255">
        <v>970</v>
      </c>
      <c r="E255" t="s">
        <v>14</v>
      </c>
      <c r="F255">
        <v>594</v>
      </c>
    </row>
    <row r="256" spans="1:6" x14ac:dyDescent="0.3">
      <c r="A256">
        <v>727</v>
      </c>
      <c r="B256" t="s">
        <v>20</v>
      </c>
      <c r="C256">
        <v>181</v>
      </c>
      <c r="D256">
        <v>649</v>
      </c>
      <c r="E256" t="s">
        <v>14</v>
      </c>
      <c r="F256">
        <v>602</v>
      </c>
    </row>
    <row r="257" spans="1:6" x14ac:dyDescent="0.3">
      <c r="A257">
        <v>294</v>
      </c>
      <c r="B257" t="s">
        <v>20</v>
      </c>
      <c r="C257">
        <v>183</v>
      </c>
      <c r="D257">
        <v>448</v>
      </c>
      <c r="E257" t="s">
        <v>14</v>
      </c>
      <c r="F257">
        <v>605</v>
      </c>
    </row>
    <row r="258" spans="1:6" x14ac:dyDescent="0.3">
      <c r="A258">
        <v>455</v>
      </c>
      <c r="B258" t="s">
        <v>20</v>
      </c>
      <c r="C258">
        <v>3727</v>
      </c>
      <c r="D258">
        <v>485</v>
      </c>
      <c r="E258" t="s">
        <v>14</v>
      </c>
      <c r="F258">
        <v>648</v>
      </c>
    </row>
    <row r="259" spans="1:6" x14ac:dyDescent="0.3">
      <c r="A259">
        <v>815</v>
      </c>
      <c r="B259" t="s">
        <v>20</v>
      </c>
      <c r="C259">
        <v>183</v>
      </c>
      <c r="D259">
        <v>619</v>
      </c>
      <c r="E259" t="s">
        <v>14</v>
      </c>
      <c r="F259">
        <v>648</v>
      </c>
    </row>
    <row r="260" spans="1:6" x14ac:dyDescent="0.3">
      <c r="A260">
        <v>458</v>
      </c>
      <c r="B260" t="s">
        <v>20</v>
      </c>
      <c r="C260">
        <v>2120</v>
      </c>
      <c r="D260">
        <v>715</v>
      </c>
      <c r="E260" t="s">
        <v>14</v>
      </c>
      <c r="F260">
        <v>656</v>
      </c>
    </row>
    <row r="261" spans="1:6" x14ac:dyDescent="0.3">
      <c r="A261">
        <v>460</v>
      </c>
      <c r="B261" t="s">
        <v>20</v>
      </c>
      <c r="C261">
        <v>50</v>
      </c>
      <c r="D261">
        <v>123</v>
      </c>
      <c r="E261" t="s">
        <v>14</v>
      </c>
      <c r="F261">
        <v>662</v>
      </c>
    </row>
    <row r="262" spans="1:6" x14ac:dyDescent="0.3">
      <c r="A262">
        <v>461</v>
      </c>
      <c r="B262" t="s">
        <v>20</v>
      </c>
      <c r="C262">
        <v>2080</v>
      </c>
      <c r="D262">
        <v>127</v>
      </c>
      <c r="E262" t="s">
        <v>14</v>
      </c>
      <c r="F262">
        <v>672</v>
      </c>
    </row>
    <row r="263" spans="1:6" x14ac:dyDescent="0.3">
      <c r="A263">
        <v>463</v>
      </c>
      <c r="B263" t="s">
        <v>20</v>
      </c>
      <c r="C263">
        <v>2105</v>
      </c>
      <c r="D263">
        <v>19</v>
      </c>
      <c r="E263" t="s">
        <v>14</v>
      </c>
      <c r="F263">
        <v>674</v>
      </c>
    </row>
    <row r="264" spans="1:6" x14ac:dyDescent="0.3">
      <c r="A264">
        <v>929</v>
      </c>
      <c r="B264" t="s">
        <v>20</v>
      </c>
      <c r="C264">
        <v>184</v>
      </c>
      <c r="D264">
        <v>777</v>
      </c>
      <c r="E264" t="s">
        <v>14</v>
      </c>
      <c r="F264">
        <v>676</v>
      </c>
    </row>
    <row r="265" spans="1:6" x14ac:dyDescent="0.3">
      <c r="A265">
        <v>797</v>
      </c>
      <c r="B265" t="s">
        <v>20</v>
      </c>
      <c r="C265">
        <v>185</v>
      </c>
      <c r="D265">
        <v>91</v>
      </c>
      <c r="E265" t="s">
        <v>14</v>
      </c>
      <c r="F265">
        <v>679</v>
      </c>
    </row>
    <row r="266" spans="1:6" x14ac:dyDescent="0.3">
      <c r="A266">
        <v>466</v>
      </c>
      <c r="B266" t="s">
        <v>20</v>
      </c>
      <c r="C266">
        <v>42</v>
      </c>
      <c r="D266">
        <v>811</v>
      </c>
      <c r="E266" t="s">
        <v>14</v>
      </c>
      <c r="F266">
        <v>679</v>
      </c>
    </row>
    <row r="267" spans="1:6" x14ac:dyDescent="0.3">
      <c r="A267">
        <v>140</v>
      </c>
      <c r="B267" t="s">
        <v>20</v>
      </c>
      <c r="C267">
        <v>186</v>
      </c>
      <c r="D267">
        <v>409</v>
      </c>
      <c r="E267" t="s">
        <v>14</v>
      </c>
      <c r="F267">
        <v>714</v>
      </c>
    </row>
    <row r="268" spans="1:6" x14ac:dyDescent="0.3">
      <c r="A268">
        <v>258</v>
      </c>
      <c r="B268" t="s">
        <v>20</v>
      </c>
      <c r="C268">
        <v>186</v>
      </c>
      <c r="D268">
        <v>980</v>
      </c>
      <c r="E268" t="s">
        <v>14</v>
      </c>
      <c r="F268">
        <v>742</v>
      </c>
    </row>
    <row r="269" spans="1:6" x14ac:dyDescent="0.3">
      <c r="A269">
        <v>364</v>
      </c>
      <c r="B269" t="s">
        <v>20</v>
      </c>
      <c r="C269">
        <v>186</v>
      </c>
      <c r="D269">
        <v>428</v>
      </c>
      <c r="E269" t="s">
        <v>14</v>
      </c>
      <c r="F269">
        <v>747</v>
      </c>
    </row>
    <row r="270" spans="1:6" x14ac:dyDescent="0.3">
      <c r="A270">
        <v>471</v>
      </c>
      <c r="B270" t="s">
        <v>20</v>
      </c>
      <c r="C270">
        <v>194</v>
      </c>
      <c r="D270">
        <v>629</v>
      </c>
      <c r="E270" t="s">
        <v>14</v>
      </c>
      <c r="F270">
        <v>750</v>
      </c>
    </row>
    <row r="271" spans="1:6" x14ac:dyDescent="0.3">
      <c r="A271">
        <v>383</v>
      </c>
      <c r="B271" t="s">
        <v>20</v>
      </c>
      <c r="C271">
        <v>189</v>
      </c>
      <c r="D271">
        <v>659</v>
      </c>
      <c r="E271" t="s">
        <v>14</v>
      </c>
      <c r="F271">
        <v>750</v>
      </c>
    </row>
    <row r="272" spans="1:6" x14ac:dyDescent="0.3">
      <c r="A272">
        <v>474</v>
      </c>
      <c r="B272" t="s">
        <v>20</v>
      </c>
      <c r="C272">
        <v>142</v>
      </c>
      <c r="D272">
        <v>661</v>
      </c>
      <c r="E272" t="s">
        <v>14</v>
      </c>
      <c r="F272">
        <v>752</v>
      </c>
    </row>
    <row r="273" spans="1:6" x14ac:dyDescent="0.3">
      <c r="A273">
        <v>475</v>
      </c>
      <c r="B273" t="s">
        <v>20</v>
      </c>
      <c r="C273">
        <v>211</v>
      </c>
      <c r="D273">
        <v>126</v>
      </c>
      <c r="E273" t="s">
        <v>14</v>
      </c>
      <c r="F273">
        <v>774</v>
      </c>
    </row>
    <row r="274" spans="1:6" x14ac:dyDescent="0.3">
      <c r="A274">
        <v>347</v>
      </c>
      <c r="B274" t="s">
        <v>20</v>
      </c>
      <c r="C274">
        <v>191</v>
      </c>
      <c r="D274">
        <v>176</v>
      </c>
      <c r="E274" t="s">
        <v>14</v>
      </c>
      <c r="F274">
        <v>782</v>
      </c>
    </row>
    <row r="275" spans="1:6" x14ac:dyDescent="0.3">
      <c r="A275">
        <v>906</v>
      </c>
      <c r="B275" t="s">
        <v>20</v>
      </c>
      <c r="C275">
        <v>191</v>
      </c>
      <c r="D275">
        <v>433</v>
      </c>
      <c r="E275" t="s">
        <v>14</v>
      </c>
      <c r="F275">
        <v>792</v>
      </c>
    </row>
    <row r="276" spans="1:6" x14ac:dyDescent="0.3">
      <c r="A276">
        <v>480</v>
      </c>
      <c r="B276" t="s">
        <v>20</v>
      </c>
      <c r="C276">
        <v>87</v>
      </c>
      <c r="D276">
        <v>308</v>
      </c>
      <c r="E276" t="s">
        <v>14</v>
      </c>
      <c r="F276">
        <v>803</v>
      </c>
    </row>
    <row r="277" spans="1:6" x14ac:dyDescent="0.3">
      <c r="A277">
        <v>484</v>
      </c>
      <c r="B277" t="s">
        <v>20</v>
      </c>
      <c r="C277">
        <v>1572</v>
      </c>
      <c r="D277">
        <v>344</v>
      </c>
      <c r="E277" t="s">
        <v>14</v>
      </c>
      <c r="F277">
        <v>830</v>
      </c>
    </row>
    <row r="278" spans="1:6" x14ac:dyDescent="0.3">
      <c r="A278">
        <v>437</v>
      </c>
      <c r="B278" t="s">
        <v>20</v>
      </c>
      <c r="C278">
        <v>192</v>
      </c>
      <c r="D278">
        <v>956</v>
      </c>
      <c r="E278" t="s">
        <v>14</v>
      </c>
      <c r="F278">
        <v>830</v>
      </c>
    </row>
    <row r="279" spans="1:6" x14ac:dyDescent="0.3">
      <c r="A279">
        <v>641</v>
      </c>
      <c r="B279" t="s">
        <v>20</v>
      </c>
      <c r="C279">
        <v>194</v>
      </c>
      <c r="D279">
        <v>779</v>
      </c>
      <c r="E279" t="s">
        <v>14</v>
      </c>
      <c r="F279">
        <v>831</v>
      </c>
    </row>
    <row r="280" spans="1:6" x14ac:dyDescent="0.3">
      <c r="A280">
        <v>489</v>
      </c>
      <c r="B280" t="s">
        <v>20</v>
      </c>
      <c r="C280">
        <v>85</v>
      </c>
      <c r="D280">
        <v>79</v>
      </c>
      <c r="E280" t="s">
        <v>14</v>
      </c>
      <c r="F280">
        <v>838</v>
      </c>
    </row>
    <row r="281" spans="1:6" x14ac:dyDescent="0.3">
      <c r="A281">
        <v>695</v>
      </c>
      <c r="B281" t="s">
        <v>20</v>
      </c>
      <c r="C281">
        <v>196</v>
      </c>
      <c r="D281">
        <v>994</v>
      </c>
      <c r="E281" t="s">
        <v>14</v>
      </c>
      <c r="F281">
        <v>842</v>
      </c>
    </row>
    <row r="282" spans="1:6" x14ac:dyDescent="0.3">
      <c r="A282">
        <v>491</v>
      </c>
      <c r="B282" t="s">
        <v>20</v>
      </c>
      <c r="C282">
        <v>2443</v>
      </c>
      <c r="D282">
        <v>516</v>
      </c>
      <c r="E282" t="s">
        <v>14</v>
      </c>
      <c r="F282">
        <v>846</v>
      </c>
    </row>
    <row r="283" spans="1:6" x14ac:dyDescent="0.3">
      <c r="A283">
        <v>765</v>
      </c>
      <c r="B283" t="s">
        <v>20</v>
      </c>
      <c r="C283">
        <v>198</v>
      </c>
      <c r="D283">
        <v>787</v>
      </c>
      <c r="E283" t="s">
        <v>14</v>
      </c>
      <c r="F283">
        <v>859</v>
      </c>
    </row>
    <row r="284" spans="1:6" x14ac:dyDescent="0.3">
      <c r="A284">
        <v>494</v>
      </c>
      <c r="B284" t="s">
        <v>20</v>
      </c>
      <c r="C284">
        <v>268</v>
      </c>
      <c r="D284">
        <v>186</v>
      </c>
      <c r="E284" t="s">
        <v>14</v>
      </c>
      <c r="F284">
        <v>886</v>
      </c>
    </row>
    <row r="285" spans="1:6" x14ac:dyDescent="0.3">
      <c r="A285">
        <v>495</v>
      </c>
      <c r="B285" t="s">
        <v>20</v>
      </c>
      <c r="C285">
        <v>195</v>
      </c>
      <c r="D285">
        <v>696</v>
      </c>
      <c r="E285" t="s">
        <v>14</v>
      </c>
      <c r="F285">
        <v>889</v>
      </c>
    </row>
    <row r="286" spans="1:6" x14ac:dyDescent="0.3">
      <c r="A286">
        <v>502</v>
      </c>
      <c r="B286" t="s">
        <v>20</v>
      </c>
      <c r="C286">
        <v>186</v>
      </c>
      <c r="D286">
        <v>290</v>
      </c>
      <c r="E286" t="s">
        <v>14</v>
      </c>
      <c r="F286">
        <v>908</v>
      </c>
    </row>
    <row r="287" spans="1:6" x14ac:dyDescent="0.3">
      <c r="A287">
        <v>147</v>
      </c>
      <c r="B287" t="s">
        <v>20</v>
      </c>
      <c r="C287">
        <v>199</v>
      </c>
      <c r="D287">
        <v>349</v>
      </c>
      <c r="E287" t="s">
        <v>14</v>
      </c>
      <c r="F287">
        <v>923</v>
      </c>
    </row>
    <row r="288" spans="1:6" x14ac:dyDescent="0.3">
      <c r="A288">
        <v>893</v>
      </c>
      <c r="B288" t="s">
        <v>20</v>
      </c>
      <c r="C288">
        <v>199</v>
      </c>
      <c r="D288">
        <v>685</v>
      </c>
      <c r="E288" t="s">
        <v>14</v>
      </c>
      <c r="F288">
        <v>926</v>
      </c>
    </row>
    <row r="289" spans="1:6" x14ac:dyDescent="0.3">
      <c r="A289">
        <v>57</v>
      </c>
      <c r="B289" t="s">
        <v>20</v>
      </c>
      <c r="C289">
        <v>201</v>
      </c>
      <c r="D289">
        <v>223</v>
      </c>
      <c r="E289" t="s">
        <v>14</v>
      </c>
      <c r="F289">
        <v>931</v>
      </c>
    </row>
    <row r="290" spans="1:6" x14ac:dyDescent="0.3">
      <c r="A290">
        <v>535</v>
      </c>
      <c r="B290" t="s">
        <v>20</v>
      </c>
      <c r="C290">
        <v>202</v>
      </c>
      <c r="D290">
        <v>217</v>
      </c>
      <c r="E290" t="s">
        <v>14</v>
      </c>
      <c r="F290">
        <v>934</v>
      </c>
    </row>
    <row r="291" spans="1:6" x14ac:dyDescent="0.3">
      <c r="A291">
        <v>512</v>
      </c>
      <c r="B291" t="s">
        <v>20</v>
      </c>
      <c r="C291">
        <v>239</v>
      </c>
      <c r="D291">
        <v>134</v>
      </c>
      <c r="E291" t="s">
        <v>14</v>
      </c>
      <c r="F291">
        <v>940</v>
      </c>
    </row>
    <row r="292" spans="1:6" x14ac:dyDescent="0.3">
      <c r="A292">
        <v>712</v>
      </c>
      <c r="B292" t="s">
        <v>20</v>
      </c>
      <c r="C292">
        <v>202</v>
      </c>
      <c r="D292">
        <v>399</v>
      </c>
      <c r="E292" t="s">
        <v>14</v>
      </c>
      <c r="F292">
        <v>941</v>
      </c>
    </row>
    <row r="293" spans="1:6" x14ac:dyDescent="0.3">
      <c r="A293">
        <v>86</v>
      </c>
      <c r="B293" t="s">
        <v>20</v>
      </c>
      <c r="C293">
        <v>203</v>
      </c>
      <c r="D293">
        <v>168</v>
      </c>
      <c r="E293" t="s">
        <v>14</v>
      </c>
      <c r="F293">
        <v>955</v>
      </c>
    </row>
    <row r="294" spans="1:6" x14ac:dyDescent="0.3">
      <c r="A294">
        <v>949</v>
      </c>
      <c r="B294" t="s">
        <v>20</v>
      </c>
      <c r="C294">
        <v>203</v>
      </c>
      <c r="D294">
        <v>83</v>
      </c>
      <c r="E294" t="s">
        <v>14</v>
      </c>
      <c r="F294">
        <v>1000</v>
      </c>
    </row>
    <row r="295" spans="1:6" x14ac:dyDescent="0.3">
      <c r="A295">
        <v>786</v>
      </c>
      <c r="B295" t="s">
        <v>20</v>
      </c>
      <c r="C295">
        <v>207</v>
      </c>
      <c r="D295">
        <v>553</v>
      </c>
      <c r="E295" t="s">
        <v>14</v>
      </c>
      <c r="F295">
        <v>1028</v>
      </c>
    </row>
    <row r="296" spans="1:6" x14ac:dyDescent="0.3">
      <c r="A296">
        <v>523</v>
      </c>
      <c r="B296" t="s">
        <v>20</v>
      </c>
      <c r="C296">
        <v>89</v>
      </c>
      <c r="D296">
        <v>154</v>
      </c>
      <c r="E296" t="s">
        <v>14</v>
      </c>
      <c r="F296">
        <v>1059</v>
      </c>
    </row>
    <row r="297" spans="1:6" x14ac:dyDescent="0.3">
      <c r="A297">
        <v>821</v>
      </c>
      <c r="B297" t="s">
        <v>20</v>
      </c>
      <c r="C297">
        <v>210</v>
      </c>
      <c r="D297">
        <v>664</v>
      </c>
      <c r="E297" t="s">
        <v>14</v>
      </c>
      <c r="F297">
        <v>1063</v>
      </c>
    </row>
    <row r="298" spans="1:6" x14ac:dyDescent="0.3">
      <c r="A298">
        <v>58</v>
      </c>
      <c r="B298" t="s">
        <v>20</v>
      </c>
      <c r="C298">
        <v>211</v>
      </c>
      <c r="D298">
        <v>386</v>
      </c>
      <c r="E298" t="s">
        <v>14</v>
      </c>
      <c r="F298">
        <v>1068</v>
      </c>
    </row>
    <row r="299" spans="1:6" x14ac:dyDescent="0.3">
      <c r="A299">
        <v>533</v>
      </c>
      <c r="B299" t="s">
        <v>20</v>
      </c>
      <c r="C299">
        <v>2218</v>
      </c>
      <c r="D299">
        <v>336</v>
      </c>
      <c r="E299" t="s">
        <v>14</v>
      </c>
      <c r="F299">
        <v>1072</v>
      </c>
    </row>
    <row r="300" spans="1:6" x14ac:dyDescent="0.3">
      <c r="A300">
        <v>863</v>
      </c>
      <c r="B300" t="s">
        <v>20</v>
      </c>
      <c r="C300">
        <v>217</v>
      </c>
      <c r="D300">
        <v>476</v>
      </c>
      <c r="E300" t="s">
        <v>14</v>
      </c>
      <c r="F300">
        <v>1120</v>
      </c>
    </row>
    <row r="301" spans="1:6" x14ac:dyDescent="0.3">
      <c r="A301">
        <v>536</v>
      </c>
      <c r="B301" t="s">
        <v>20</v>
      </c>
      <c r="C301">
        <v>140</v>
      </c>
      <c r="D301">
        <v>732</v>
      </c>
      <c r="E301" t="s">
        <v>14</v>
      </c>
      <c r="F301">
        <v>1121</v>
      </c>
    </row>
    <row r="302" spans="1:6" x14ac:dyDescent="0.3">
      <c r="A302">
        <v>804</v>
      </c>
      <c r="B302" t="s">
        <v>20</v>
      </c>
      <c r="C302">
        <v>218</v>
      </c>
      <c r="D302">
        <v>175</v>
      </c>
      <c r="E302" t="s">
        <v>14</v>
      </c>
      <c r="F302">
        <v>1130</v>
      </c>
    </row>
    <row r="303" spans="1:6" x14ac:dyDescent="0.3">
      <c r="A303">
        <v>557</v>
      </c>
      <c r="B303" t="s">
        <v>20</v>
      </c>
      <c r="C303">
        <v>221</v>
      </c>
      <c r="D303">
        <v>453</v>
      </c>
      <c r="E303" t="s">
        <v>14</v>
      </c>
      <c r="F303">
        <v>1181</v>
      </c>
    </row>
    <row r="304" spans="1:6" x14ac:dyDescent="0.3">
      <c r="A304">
        <v>810</v>
      </c>
      <c r="B304" t="s">
        <v>20</v>
      </c>
      <c r="C304">
        <v>221</v>
      </c>
      <c r="D304">
        <v>155</v>
      </c>
      <c r="E304" t="s">
        <v>14</v>
      </c>
      <c r="F304">
        <v>1194</v>
      </c>
    </row>
    <row r="305" spans="1:6" x14ac:dyDescent="0.3">
      <c r="A305">
        <v>31</v>
      </c>
      <c r="B305" t="s">
        <v>20</v>
      </c>
      <c r="C305">
        <v>226</v>
      </c>
      <c r="D305">
        <v>618</v>
      </c>
      <c r="E305" t="s">
        <v>14</v>
      </c>
      <c r="F305">
        <v>1198</v>
      </c>
    </row>
    <row r="306" spans="1:6" x14ac:dyDescent="0.3">
      <c r="A306">
        <v>989</v>
      </c>
      <c r="B306" t="s">
        <v>20</v>
      </c>
      <c r="C306">
        <v>226</v>
      </c>
      <c r="D306">
        <v>98</v>
      </c>
      <c r="E306" t="s">
        <v>14</v>
      </c>
      <c r="F306">
        <v>1220</v>
      </c>
    </row>
    <row r="307" spans="1:6" x14ac:dyDescent="0.3">
      <c r="A307">
        <v>7</v>
      </c>
      <c r="B307" t="s">
        <v>20</v>
      </c>
      <c r="C307">
        <v>227</v>
      </c>
      <c r="D307">
        <v>898</v>
      </c>
      <c r="E307" t="s">
        <v>14</v>
      </c>
      <c r="F307">
        <v>1221</v>
      </c>
    </row>
    <row r="308" spans="1:6" x14ac:dyDescent="0.3">
      <c r="A308">
        <v>549</v>
      </c>
      <c r="B308" t="s">
        <v>20</v>
      </c>
      <c r="C308">
        <v>762</v>
      </c>
      <c r="D308">
        <v>799</v>
      </c>
      <c r="E308" t="s">
        <v>14</v>
      </c>
      <c r="F308">
        <v>1225</v>
      </c>
    </row>
    <row r="309" spans="1:6" x14ac:dyDescent="0.3">
      <c r="A309">
        <v>803</v>
      </c>
      <c r="B309" t="s">
        <v>20</v>
      </c>
      <c r="C309">
        <v>233</v>
      </c>
      <c r="D309">
        <v>877</v>
      </c>
      <c r="E309" t="s">
        <v>14</v>
      </c>
      <c r="F309">
        <v>1229</v>
      </c>
    </row>
    <row r="310" spans="1:6" x14ac:dyDescent="0.3">
      <c r="A310">
        <v>555</v>
      </c>
      <c r="B310" t="s">
        <v>20</v>
      </c>
      <c r="C310">
        <v>135</v>
      </c>
      <c r="D310">
        <v>341</v>
      </c>
      <c r="E310" t="s">
        <v>14</v>
      </c>
      <c r="F310">
        <v>1257</v>
      </c>
    </row>
    <row r="311" spans="1:6" x14ac:dyDescent="0.3">
      <c r="A311">
        <v>556</v>
      </c>
      <c r="B311" t="s">
        <v>20</v>
      </c>
      <c r="C311">
        <v>122</v>
      </c>
      <c r="D311">
        <v>509</v>
      </c>
      <c r="E311" t="s">
        <v>14</v>
      </c>
      <c r="F311">
        <v>1258</v>
      </c>
    </row>
    <row r="312" spans="1:6" x14ac:dyDescent="0.3">
      <c r="A312">
        <v>653</v>
      </c>
      <c r="B312" t="s">
        <v>20</v>
      </c>
      <c r="C312">
        <v>234</v>
      </c>
      <c r="D312">
        <v>759</v>
      </c>
      <c r="E312" t="s">
        <v>14</v>
      </c>
      <c r="F312">
        <v>1274</v>
      </c>
    </row>
    <row r="313" spans="1:6" x14ac:dyDescent="0.3">
      <c r="A313">
        <v>243</v>
      </c>
      <c r="B313" t="s">
        <v>20</v>
      </c>
      <c r="C313">
        <v>238</v>
      </c>
      <c r="D313">
        <v>538</v>
      </c>
      <c r="E313" t="s">
        <v>14</v>
      </c>
      <c r="F313">
        <v>1296</v>
      </c>
    </row>
    <row r="314" spans="1:6" x14ac:dyDescent="0.3">
      <c r="A314">
        <v>966</v>
      </c>
      <c r="B314" t="s">
        <v>20</v>
      </c>
      <c r="C314">
        <v>245</v>
      </c>
      <c r="D314">
        <v>253</v>
      </c>
      <c r="E314" t="s">
        <v>14</v>
      </c>
      <c r="F314">
        <v>1335</v>
      </c>
    </row>
    <row r="315" spans="1:6" x14ac:dyDescent="0.3">
      <c r="A315">
        <v>560</v>
      </c>
      <c r="B315" t="s">
        <v>20</v>
      </c>
      <c r="C315">
        <v>3177</v>
      </c>
      <c r="D315">
        <v>588</v>
      </c>
      <c r="E315" t="s">
        <v>14</v>
      </c>
      <c r="F315">
        <v>1368</v>
      </c>
    </row>
    <row r="316" spans="1:6" x14ac:dyDescent="0.3">
      <c r="A316">
        <v>561</v>
      </c>
      <c r="B316" t="s">
        <v>20</v>
      </c>
      <c r="C316">
        <v>198</v>
      </c>
      <c r="D316">
        <v>416</v>
      </c>
      <c r="E316" t="s">
        <v>14</v>
      </c>
      <c r="F316">
        <v>1439</v>
      </c>
    </row>
    <row r="317" spans="1:6" x14ac:dyDescent="0.3">
      <c r="A317">
        <v>68</v>
      </c>
      <c r="B317" t="s">
        <v>20</v>
      </c>
      <c r="C317">
        <v>246</v>
      </c>
      <c r="D317">
        <v>51</v>
      </c>
      <c r="E317" t="s">
        <v>14</v>
      </c>
      <c r="F317">
        <v>1467</v>
      </c>
    </row>
    <row r="318" spans="1:6" x14ac:dyDescent="0.3">
      <c r="A318">
        <v>565</v>
      </c>
      <c r="B318" t="s">
        <v>20</v>
      </c>
      <c r="C318">
        <v>3596</v>
      </c>
      <c r="D318">
        <v>151</v>
      </c>
      <c r="E318" t="s">
        <v>14</v>
      </c>
      <c r="F318">
        <v>1467</v>
      </c>
    </row>
    <row r="319" spans="1:6" x14ac:dyDescent="0.3">
      <c r="A319">
        <v>567</v>
      </c>
      <c r="B319" t="s">
        <v>20</v>
      </c>
      <c r="C319">
        <v>244</v>
      </c>
      <c r="D319">
        <v>87</v>
      </c>
      <c r="E319" t="s">
        <v>14</v>
      </c>
      <c r="F319">
        <v>1482</v>
      </c>
    </row>
    <row r="320" spans="1:6" x14ac:dyDescent="0.3">
      <c r="A320">
        <v>568</v>
      </c>
      <c r="B320" t="s">
        <v>20</v>
      </c>
      <c r="C320">
        <v>5180</v>
      </c>
      <c r="D320">
        <v>481</v>
      </c>
      <c r="E320" t="s">
        <v>14</v>
      </c>
      <c r="F320">
        <v>1538</v>
      </c>
    </row>
    <row r="321" spans="1:6" x14ac:dyDescent="0.3">
      <c r="A321">
        <v>569</v>
      </c>
      <c r="B321" t="s">
        <v>20</v>
      </c>
      <c r="C321">
        <v>589</v>
      </c>
      <c r="D321">
        <v>725</v>
      </c>
      <c r="E321" t="s">
        <v>14</v>
      </c>
      <c r="F321">
        <v>1596</v>
      </c>
    </row>
    <row r="322" spans="1:6" x14ac:dyDescent="0.3">
      <c r="A322">
        <v>570</v>
      </c>
      <c r="B322" t="s">
        <v>20</v>
      </c>
      <c r="C322">
        <v>2725</v>
      </c>
      <c r="D322">
        <v>392</v>
      </c>
      <c r="E322" t="s">
        <v>14</v>
      </c>
      <c r="F322">
        <v>1608</v>
      </c>
    </row>
    <row r="323" spans="1:6" x14ac:dyDescent="0.3">
      <c r="A323">
        <v>573</v>
      </c>
      <c r="B323" t="s">
        <v>20</v>
      </c>
      <c r="C323">
        <v>300</v>
      </c>
      <c r="D323">
        <v>211</v>
      </c>
      <c r="E323" t="s">
        <v>14</v>
      </c>
      <c r="F323">
        <v>1625</v>
      </c>
    </row>
    <row r="324" spans="1:6" x14ac:dyDescent="0.3">
      <c r="A324">
        <v>163</v>
      </c>
      <c r="B324" t="s">
        <v>20</v>
      </c>
      <c r="C324">
        <v>246</v>
      </c>
      <c r="D324">
        <v>681</v>
      </c>
      <c r="E324" t="s">
        <v>14</v>
      </c>
      <c r="F324">
        <v>1657</v>
      </c>
    </row>
    <row r="325" spans="1:6" x14ac:dyDescent="0.3">
      <c r="A325">
        <v>579</v>
      </c>
      <c r="B325" t="s">
        <v>20</v>
      </c>
      <c r="C325">
        <v>87</v>
      </c>
      <c r="D325">
        <v>76</v>
      </c>
      <c r="E325" t="s">
        <v>14</v>
      </c>
      <c r="F325">
        <v>1684</v>
      </c>
    </row>
    <row r="326" spans="1:6" x14ac:dyDescent="0.3">
      <c r="A326">
        <v>580</v>
      </c>
      <c r="B326" t="s">
        <v>20</v>
      </c>
      <c r="C326">
        <v>3116</v>
      </c>
      <c r="D326">
        <v>945</v>
      </c>
      <c r="E326" t="s">
        <v>14</v>
      </c>
      <c r="F326">
        <v>1691</v>
      </c>
    </row>
    <row r="327" spans="1:6" x14ac:dyDescent="0.3">
      <c r="A327">
        <v>583</v>
      </c>
      <c r="B327" t="s">
        <v>20</v>
      </c>
      <c r="C327">
        <v>909</v>
      </c>
      <c r="D327">
        <v>693</v>
      </c>
      <c r="E327" t="s">
        <v>14</v>
      </c>
      <c r="F327">
        <v>1748</v>
      </c>
    </row>
    <row r="328" spans="1:6" x14ac:dyDescent="0.3">
      <c r="A328">
        <v>584</v>
      </c>
      <c r="B328" t="s">
        <v>20</v>
      </c>
      <c r="C328">
        <v>1613</v>
      </c>
      <c r="D328">
        <v>835</v>
      </c>
      <c r="E328" t="s">
        <v>14</v>
      </c>
      <c r="F328">
        <v>1758</v>
      </c>
    </row>
    <row r="329" spans="1:6" x14ac:dyDescent="0.3">
      <c r="A329">
        <v>585</v>
      </c>
      <c r="B329" t="s">
        <v>20</v>
      </c>
      <c r="C329">
        <v>136</v>
      </c>
      <c r="D329">
        <v>530</v>
      </c>
      <c r="E329" t="s">
        <v>14</v>
      </c>
      <c r="F329">
        <v>1784</v>
      </c>
    </row>
    <row r="330" spans="1:6" x14ac:dyDescent="0.3">
      <c r="A330">
        <v>586</v>
      </c>
      <c r="B330" t="s">
        <v>20</v>
      </c>
      <c r="C330">
        <v>130</v>
      </c>
      <c r="D330">
        <v>564</v>
      </c>
      <c r="E330" t="s">
        <v>14</v>
      </c>
      <c r="F330">
        <v>1790</v>
      </c>
    </row>
    <row r="331" spans="1:6" x14ac:dyDescent="0.3">
      <c r="A331">
        <v>591</v>
      </c>
      <c r="B331" t="s">
        <v>20</v>
      </c>
      <c r="C331">
        <v>102</v>
      </c>
      <c r="D331">
        <v>501</v>
      </c>
      <c r="E331" t="s">
        <v>14</v>
      </c>
      <c r="F331">
        <v>1796</v>
      </c>
    </row>
    <row r="332" spans="1:6" x14ac:dyDescent="0.3">
      <c r="A332">
        <v>593</v>
      </c>
      <c r="B332" t="s">
        <v>20</v>
      </c>
      <c r="C332">
        <v>4006</v>
      </c>
      <c r="D332">
        <v>886</v>
      </c>
      <c r="E332" t="s">
        <v>14</v>
      </c>
      <c r="F332">
        <v>1825</v>
      </c>
    </row>
    <row r="333" spans="1:6" x14ac:dyDescent="0.3">
      <c r="A333">
        <v>595</v>
      </c>
      <c r="B333" t="s">
        <v>20</v>
      </c>
      <c r="C333">
        <v>1629</v>
      </c>
      <c r="D333">
        <v>884</v>
      </c>
      <c r="E333" t="s">
        <v>14</v>
      </c>
      <c r="F333">
        <v>1886</v>
      </c>
    </row>
    <row r="334" spans="1:6" x14ac:dyDescent="0.3">
      <c r="A334">
        <v>540</v>
      </c>
      <c r="B334" t="s">
        <v>20</v>
      </c>
      <c r="C334">
        <v>247</v>
      </c>
      <c r="D334">
        <v>295</v>
      </c>
      <c r="E334" t="s">
        <v>14</v>
      </c>
      <c r="F334">
        <v>1910</v>
      </c>
    </row>
    <row r="335" spans="1:6" x14ac:dyDescent="0.3">
      <c r="A335">
        <v>598</v>
      </c>
      <c r="B335" t="s">
        <v>20</v>
      </c>
      <c r="C335">
        <v>2409</v>
      </c>
      <c r="D335">
        <v>524</v>
      </c>
      <c r="E335" t="s">
        <v>14</v>
      </c>
      <c r="F335">
        <v>1979</v>
      </c>
    </row>
    <row r="336" spans="1:6" x14ac:dyDescent="0.3">
      <c r="A336">
        <v>601</v>
      </c>
      <c r="B336" t="s">
        <v>20</v>
      </c>
      <c r="C336">
        <v>194</v>
      </c>
      <c r="D336">
        <v>418</v>
      </c>
      <c r="E336" t="s">
        <v>14</v>
      </c>
      <c r="F336">
        <v>1999</v>
      </c>
    </row>
    <row r="337" spans="1:6" x14ac:dyDescent="0.3">
      <c r="A337">
        <v>62</v>
      </c>
      <c r="B337" t="s">
        <v>20</v>
      </c>
      <c r="C337">
        <v>249</v>
      </c>
      <c r="D337">
        <v>705</v>
      </c>
      <c r="E337" t="s">
        <v>14</v>
      </c>
      <c r="F337">
        <v>2025</v>
      </c>
    </row>
    <row r="338" spans="1:6" x14ac:dyDescent="0.3">
      <c r="A338">
        <v>436</v>
      </c>
      <c r="B338" t="s">
        <v>20</v>
      </c>
      <c r="C338">
        <v>249</v>
      </c>
      <c r="D338">
        <v>281</v>
      </c>
      <c r="E338" t="s">
        <v>14</v>
      </c>
      <c r="F338">
        <v>2062</v>
      </c>
    </row>
    <row r="339" spans="1:6" x14ac:dyDescent="0.3">
      <c r="A339">
        <v>604</v>
      </c>
      <c r="B339" t="s">
        <v>20</v>
      </c>
      <c r="C339">
        <v>2857</v>
      </c>
      <c r="D339">
        <v>499</v>
      </c>
      <c r="E339" t="s">
        <v>14</v>
      </c>
      <c r="F339">
        <v>2072</v>
      </c>
    </row>
    <row r="340" spans="1:6" x14ac:dyDescent="0.3">
      <c r="A340">
        <v>242</v>
      </c>
      <c r="B340" t="s">
        <v>20</v>
      </c>
      <c r="C340">
        <v>250</v>
      </c>
      <c r="D340">
        <v>809</v>
      </c>
      <c r="E340" t="s">
        <v>14</v>
      </c>
      <c r="F340">
        <v>2108</v>
      </c>
    </row>
    <row r="341" spans="1:6" x14ac:dyDescent="0.3">
      <c r="A341">
        <v>333</v>
      </c>
      <c r="B341" t="s">
        <v>20</v>
      </c>
      <c r="C341">
        <v>253</v>
      </c>
      <c r="D341">
        <v>371</v>
      </c>
      <c r="E341" t="s">
        <v>14</v>
      </c>
      <c r="F341">
        <v>2176</v>
      </c>
    </row>
    <row r="342" spans="1:6" x14ac:dyDescent="0.3">
      <c r="A342">
        <v>607</v>
      </c>
      <c r="B342" t="s">
        <v>20</v>
      </c>
      <c r="C342">
        <v>2230</v>
      </c>
      <c r="D342">
        <v>221</v>
      </c>
      <c r="E342" t="s">
        <v>14</v>
      </c>
      <c r="F342">
        <v>2179</v>
      </c>
    </row>
    <row r="343" spans="1:6" x14ac:dyDescent="0.3">
      <c r="A343">
        <v>285</v>
      </c>
      <c r="B343" t="s">
        <v>20</v>
      </c>
      <c r="C343">
        <v>254</v>
      </c>
      <c r="D343">
        <v>776</v>
      </c>
      <c r="E343" t="s">
        <v>14</v>
      </c>
      <c r="F343">
        <v>2201</v>
      </c>
    </row>
    <row r="344" spans="1:6" x14ac:dyDescent="0.3">
      <c r="A344">
        <v>920</v>
      </c>
      <c r="B344" t="s">
        <v>20</v>
      </c>
      <c r="C344">
        <v>255</v>
      </c>
      <c r="D344">
        <v>61</v>
      </c>
      <c r="E344" t="s">
        <v>14</v>
      </c>
      <c r="F344">
        <v>2253</v>
      </c>
    </row>
    <row r="345" spans="1:6" x14ac:dyDescent="0.3">
      <c r="A345">
        <v>610</v>
      </c>
      <c r="B345" t="s">
        <v>20</v>
      </c>
      <c r="C345">
        <v>6406</v>
      </c>
      <c r="D345">
        <v>32</v>
      </c>
      <c r="E345" t="s">
        <v>14</v>
      </c>
      <c r="F345">
        <v>2307</v>
      </c>
    </row>
    <row r="346" spans="1:6" x14ac:dyDescent="0.3">
      <c r="A346">
        <v>612</v>
      </c>
      <c r="B346" t="s">
        <v>20</v>
      </c>
      <c r="C346">
        <v>192</v>
      </c>
      <c r="D346">
        <v>321</v>
      </c>
      <c r="E346" t="s">
        <v>14</v>
      </c>
      <c r="F346">
        <v>2468</v>
      </c>
    </row>
    <row r="347" spans="1:6" x14ac:dyDescent="0.3">
      <c r="A347">
        <v>838</v>
      </c>
      <c r="B347" t="s">
        <v>20</v>
      </c>
      <c r="C347">
        <v>261</v>
      </c>
      <c r="D347">
        <v>636</v>
      </c>
      <c r="E347" t="s">
        <v>14</v>
      </c>
      <c r="F347">
        <v>2604</v>
      </c>
    </row>
    <row r="348" spans="1:6" x14ac:dyDescent="0.3">
      <c r="A348">
        <v>655</v>
      </c>
      <c r="B348" t="s">
        <v>20</v>
      </c>
      <c r="C348">
        <v>264</v>
      </c>
      <c r="D348">
        <v>545</v>
      </c>
      <c r="E348" t="s">
        <v>14</v>
      </c>
      <c r="F348">
        <v>2690</v>
      </c>
    </row>
    <row r="349" spans="1:6" x14ac:dyDescent="0.3">
      <c r="A349">
        <v>687</v>
      </c>
      <c r="B349" t="s">
        <v>20</v>
      </c>
      <c r="C349">
        <v>269</v>
      </c>
      <c r="D349">
        <v>551</v>
      </c>
      <c r="E349" t="s">
        <v>14</v>
      </c>
      <c r="F349">
        <v>2779</v>
      </c>
    </row>
    <row r="350" spans="1:6" x14ac:dyDescent="0.3">
      <c r="A350">
        <v>616</v>
      </c>
      <c r="B350" t="s">
        <v>20</v>
      </c>
      <c r="C350">
        <v>238</v>
      </c>
      <c r="D350">
        <v>646</v>
      </c>
      <c r="E350" t="s">
        <v>14</v>
      </c>
      <c r="F350">
        <v>2915</v>
      </c>
    </row>
    <row r="351" spans="1:6" x14ac:dyDescent="0.3">
      <c r="A351">
        <v>617</v>
      </c>
      <c r="B351" t="s">
        <v>20</v>
      </c>
      <c r="C351">
        <v>55</v>
      </c>
      <c r="D351">
        <v>644</v>
      </c>
      <c r="E351" t="s">
        <v>14</v>
      </c>
      <c r="F351">
        <v>2928</v>
      </c>
    </row>
    <row r="352" spans="1:6" x14ac:dyDescent="0.3">
      <c r="A352">
        <v>751</v>
      </c>
      <c r="B352" t="s">
        <v>20</v>
      </c>
      <c r="C352">
        <v>270</v>
      </c>
      <c r="D352">
        <v>680</v>
      </c>
      <c r="E352" t="s">
        <v>14</v>
      </c>
      <c r="F352">
        <v>2955</v>
      </c>
    </row>
    <row r="353" spans="1:6" x14ac:dyDescent="0.3">
      <c r="A353">
        <v>820</v>
      </c>
      <c r="B353" t="s">
        <v>20</v>
      </c>
      <c r="C353">
        <v>279</v>
      </c>
      <c r="D353">
        <v>403</v>
      </c>
      <c r="E353" t="s">
        <v>14</v>
      </c>
      <c r="F353">
        <v>3015</v>
      </c>
    </row>
    <row r="354" spans="1:6" x14ac:dyDescent="0.3">
      <c r="A354">
        <v>273</v>
      </c>
      <c r="B354" t="s">
        <v>20</v>
      </c>
      <c r="C354">
        <v>282</v>
      </c>
      <c r="D354">
        <v>266</v>
      </c>
      <c r="E354" t="s">
        <v>14</v>
      </c>
      <c r="F354">
        <v>3182</v>
      </c>
    </row>
    <row r="355" spans="1:6" x14ac:dyDescent="0.3">
      <c r="A355">
        <v>755</v>
      </c>
      <c r="B355" t="s">
        <v>20</v>
      </c>
      <c r="C355">
        <v>288</v>
      </c>
      <c r="D355">
        <v>115</v>
      </c>
      <c r="E355" t="s">
        <v>14</v>
      </c>
      <c r="F355">
        <v>3304</v>
      </c>
    </row>
    <row r="356" spans="1:6" x14ac:dyDescent="0.3">
      <c r="A356">
        <v>626</v>
      </c>
      <c r="B356" t="s">
        <v>20</v>
      </c>
      <c r="C356">
        <v>189</v>
      </c>
      <c r="D356">
        <v>122</v>
      </c>
      <c r="E356" t="s">
        <v>14</v>
      </c>
      <c r="F356">
        <v>3387</v>
      </c>
    </row>
    <row r="357" spans="1:6" x14ac:dyDescent="0.3">
      <c r="A357">
        <v>627</v>
      </c>
      <c r="B357" t="s">
        <v>20</v>
      </c>
      <c r="C357">
        <v>154</v>
      </c>
      <c r="D357">
        <v>769</v>
      </c>
      <c r="E357" t="s">
        <v>14</v>
      </c>
      <c r="F357">
        <v>3410</v>
      </c>
    </row>
    <row r="358" spans="1:6" x14ac:dyDescent="0.3">
      <c r="A358">
        <v>628</v>
      </c>
      <c r="B358" t="s">
        <v>20</v>
      </c>
      <c r="C358">
        <v>96</v>
      </c>
      <c r="D358">
        <v>348</v>
      </c>
      <c r="E358" t="s">
        <v>14</v>
      </c>
      <c r="F358">
        <v>3483</v>
      </c>
    </row>
    <row r="359" spans="1:6" x14ac:dyDescent="0.3">
      <c r="A359">
        <v>888</v>
      </c>
      <c r="B359" t="s">
        <v>20</v>
      </c>
      <c r="C359">
        <v>290</v>
      </c>
      <c r="D359">
        <v>651</v>
      </c>
      <c r="E359" t="s">
        <v>14</v>
      </c>
      <c r="F359">
        <v>3868</v>
      </c>
    </row>
    <row r="360" spans="1:6" x14ac:dyDescent="0.3">
      <c r="A360">
        <v>635</v>
      </c>
      <c r="B360" t="s">
        <v>20</v>
      </c>
      <c r="C360">
        <v>2266</v>
      </c>
      <c r="D360">
        <v>985</v>
      </c>
      <c r="E360" t="s">
        <v>14</v>
      </c>
      <c r="F360">
        <v>4405</v>
      </c>
    </row>
    <row r="361" spans="1:6" x14ac:dyDescent="0.3">
      <c r="A361">
        <v>301</v>
      </c>
      <c r="B361" t="s">
        <v>20</v>
      </c>
      <c r="C361">
        <v>295</v>
      </c>
      <c r="D361">
        <v>672</v>
      </c>
      <c r="E361" t="s">
        <v>14</v>
      </c>
      <c r="F361">
        <v>4428</v>
      </c>
    </row>
    <row r="362" spans="1:6" x14ac:dyDescent="0.3">
      <c r="A362">
        <v>401</v>
      </c>
      <c r="B362" t="s">
        <v>20</v>
      </c>
      <c r="C362">
        <v>299</v>
      </c>
      <c r="D362">
        <v>645</v>
      </c>
      <c r="E362" t="s">
        <v>14</v>
      </c>
      <c r="F362">
        <v>4697</v>
      </c>
    </row>
    <row r="363" spans="1:6" x14ac:dyDescent="0.3">
      <c r="A363">
        <v>867</v>
      </c>
      <c r="B363" t="s">
        <v>20</v>
      </c>
      <c r="C363">
        <v>300</v>
      </c>
      <c r="D363">
        <v>414</v>
      </c>
      <c r="E363" t="s">
        <v>14</v>
      </c>
      <c r="F363">
        <v>5497</v>
      </c>
    </row>
    <row r="364" spans="1:6" x14ac:dyDescent="0.3">
      <c r="A364">
        <v>49</v>
      </c>
      <c r="B364" t="s">
        <v>20</v>
      </c>
      <c r="C364">
        <v>303</v>
      </c>
      <c r="D364">
        <v>153</v>
      </c>
      <c r="E364" t="s">
        <v>14</v>
      </c>
      <c r="F364">
        <v>5681</v>
      </c>
    </row>
    <row r="365" spans="1:6" x14ac:dyDescent="0.3">
      <c r="A365">
        <v>324</v>
      </c>
      <c r="B365" t="s">
        <v>20</v>
      </c>
      <c r="C365">
        <v>307</v>
      </c>
      <c r="D365">
        <v>527</v>
      </c>
      <c r="E365" t="s">
        <v>14</v>
      </c>
      <c r="F365">
        <v>6080</v>
      </c>
    </row>
    <row r="366" spans="1:6" x14ac:dyDescent="0.3">
      <c r="A366">
        <v>608</v>
      </c>
      <c r="B366" t="s">
        <v>20</v>
      </c>
      <c r="C366">
        <v>316</v>
      </c>
    </row>
    <row r="367" spans="1:6" x14ac:dyDescent="0.3">
      <c r="A367">
        <v>981</v>
      </c>
      <c r="B367" t="s">
        <v>20</v>
      </c>
      <c r="C367">
        <v>323</v>
      </c>
    </row>
    <row r="368" spans="1:6" x14ac:dyDescent="0.3">
      <c r="A368">
        <v>665</v>
      </c>
      <c r="B368" t="s">
        <v>20</v>
      </c>
      <c r="C368">
        <v>272</v>
      </c>
    </row>
    <row r="369" spans="1:3" x14ac:dyDescent="0.3">
      <c r="A369">
        <v>667</v>
      </c>
      <c r="B369" t="s">
        <v>20</v>
      </c>
      <c r="C369">
        <v>419</v>
      </c>
    </row>
    <row r="370" spans="1:3" x14ac:dyDescent="0.3">
      <c r="A370">
        <v>78</v>
      </c>
      <c r="B370" t="s">
        <v>20</v>
      </c>
      <c r="C370">
        <v>330</v>
      </c>
    </row>
    <row r="371" spans="1:3" x14ac:dyDescent="0.3">
      <c r="A371">
        <v>675</v>
      </c>
      <c r="B371" t="s">
        <v>20</v>
      </c>
      <c r="C371">
        <v>331</v>
      </c>
    </row>
    <row r="372" spans="1:3" x14ac:dyDescent="0.3">
      <c r="A372">
        <v>671</v>
      </c>
      <c r="B372" t="s">
        <v>20</v>
      </c>
      <c r="C372">
        <v>1073</v>
      </c>
    </row>
    <row r="373" spans="1:3" x14ac:dyDescent="0.3">
      <c r="A373">
        <v>102</v>
      </c>
      <c r="B373" t="s">
        <v>20</v>
      </c>
      <c r="C373">
        <v>336</v>
      </c>
    </row>
    <row r="374" spans="1:3" x14ac:dyDescent="0.3">
      <c r="A374">
        <v>676</v>
      </c>
      <c r="B374" t="s">
        <v>20</v>
      </c>
      <c r="C374">
        <v>1170</v>
      </c>
    </row>
    <row r="375" spans="1:3" x14ac:dyDescent="0.3">
      <c r="A375">
        <v>289</v>
      </c>
      <c r="B375" t="s">
        <v>20</v>
      </c>
      <c r="C375">
        <v>337</v>
      </c>
    </row>
    <row r="376" spans="1:3" x14ac:dyDescent="0.3">
      <c r="A376">
        <v>682</v>
      </c>
      <c r="B376" t="s">
        <v>20</v>
      </c>
      <c r="C376">
        <v>103</v>
      </c>
    </row>
    <row r="377" spans="1:3" x14ac:dyDescent="0.3">
      <c r="A377">
        <v>184</v>
      </c>
      <c r="B377" t="s">
        <v>20</v>
      </c>
      <c r="C377">
        <v>340</v>
      </c>
    </row>
    <row r="378" spans="1:3" x14ac:dyDescent="0.3">
      <c r="A378">
        <v>684</v>
      </c>
      <c r="B378" t="s">
        <v>20</v>
      </c>
      <c r="C378">
        <v>110</v>
      </c>
    </row>
    <row r="379" spans="1:3" x14ac:dyDescent="0.3">
      <c r="A379">
        <v>679</v>
      </c>
      <c r="B379" t="s">
        <v>20</v>
      </c>
      <c r="C379">
        <v>363</v>
      </c>
    </row>
    <row r="380" spans="1:3" x14ac:dyDescent="0.3">
      <c r="A380">
        <v>521</v>
      </c>
      <c r="B380" t="s">
        <v>20</v>
      </c>
      <c r="C380">
        <v>369</v>
      </c>
    </row>
    <row r="381" spans="1:3" x14ac:dyDescent="0.3">
      <c r="A381">
        <v>643</v>
      </c>
      <c r="B381" t="s">
        <v>20</v>
      </c>
      <c r="C381">
        <v>375</v>
      </c>
    </row>
    <row r="382" spans="1:3" x14ac:dyDescent="0.3">
      <c r="A382">
        <v>689</v>
      </c>
      <c r="B382" t="s">
        <v>20</v>
      </c>
      <c r="C382">
        <v>69</v>
      </c>
    </row>
    <row r="383" spans="1:3" x14ac:dyDescent="0.3">
      <c r="A383">
        <v>690</v>
      </c>
      <c r="B383" t="s">
        <v>20</v>
      </c>
      <c r="C383">
        <v>190</v>
      </c>
    </row>
    <row r="384" spans="1:3" x14ac:dyDescent="0.3">
      <c r="A384">
        <v>691</v>
      </c>
      <c r="B384" t="s">
        <v>20</v>
      </c>
      <c r="C384">
        <v>237</v>
      </c>
    </row>
    <row r="385" spans="1:3" x14ac:dyDescent="0.3">
      <c r="A385">
        <v>470</v>
      </c>
      <c r="B385" t="s">
        <v>20</v>
      </c>
      <c r="C385">
        <v>381</v>
      </c>
    </row>
    <row r="386" spans="1:3" x14ac:dyDescent="0.3">
      <c r="A386">
        <v>984</v>
      </c>
      <c r="B386" t="s">
        <v>20</v>
      </c>
      <c r="C386">
        <v>381</v>
      </c>
    </row>
    <row r="387" spans="1:3" x14ac:dyDescent="0.3">
      <c r="A387">
        <v>698</v>
      </c>
      <c r="B387" t="s">
        <v>20</v>
      </c>
      <c r="C387">
        <v>2893</v>
      </c>
    </row>
    <row r="388" spans="1:3" x14ac:dyDescent="0.3">
      <c r="A388">
        <v>701</v>
      </c>
      <c r="B388" t="s">
        <v>20</v>
      </c>
      <c r="C388">
        <v>820</v>
      </c>
    </row>
    <row r="389" spans="1:3" x14ac:dyDescent="0.3">
      <c r="A389">
        <v>703</v>
      </c>
      <c r="B389" t="s">
        <v>20</v>
      </c>
      <c r="C389">
        <v>2038</v>
      </c>
    </row>
    <row r="390" spans="1:3" x14ac:dyDescent="0.3">
      <c r="A390">
        <v>280</v>
      </c>
      <c r="B390" t="s">
        <v>20</v>
      </c>
      <c r="C390">
        <v>393</v>
      </c>
    </row>
    <row r="391" spans="1:3" x14ac:dyDescent="0.3">
      <c r="A391">
        <v>652</v>
      </c>
      <c r="B391" t="s">
        <v>20</v>
      </c>
      <c r="C391">
        <v>409</v>
      </c>
    </row>
    <row r="392" spans="1:3" x14ac:dyDescent="0.3">
      <c r="A392">
        <v>81</v>
      </c>
      <c r="B392" t="s">
        <v>20</v>
      </c>
      <c r="C392">
        <v>411</v>
      </c>
    </row>
    <row r="393" spans="1:3" x14ac:dyDescent="0.3">
      <c r="A393">
        <v>624</v>
      </c>
      <c r="B393" t="s">
        <v>20</v>
      </c>
      <c r="C393">
        <v>432</v>
      </c>
    </row>
    <row r="394" spans="1:3" x14ac:dyDescent="0.3">
      <c r="A394">
        <v>709</v>
      </c>
      <c r="B394" t="s">
        <v>20</v>
      </c>
      <c r="C394">
        <v>186</v>
      </c>
    </row>
    <row r="395" spans="1:3" x14ac:dyDescent="0.3">
      <c r="A395">
        <v>503</v>
      </c>
      <c r="B395" t="s">
        <v>20</v>
      </c>
      <c r="C395">
        <v>460</v>
      </c>
    </row>
    <row r="396" spans="1:3" x14ac:dyDescent="0.3">
      <c r="A396">
        <v>911</v>
      </c>
      <c r="B396" t="s">
        <v>20</v>
      </c>
      <c r="C396">
        <v>462</v>
      </c>
    </row>
    <row r="397" spans="1:3" x14ac:dyDescent="0.3">
      <c r="A397">
        <v>987</v>
      </c>
      <c r="B397" t="s">
        <v>20</v>
      </c>
      <c r="C397">
        <v>480</v>
      </c>
    </row>
    <row r="398" spans="1:3" x14ac:dyDescent="0.3">
      <c r="A398">
        <v>714</v>
      </c>
      <c r="B398" t="s">
        <v>20</v>
      </c>
      <c r="C398">
        <v>1785</v>
      </c>
    </row>
    <row r="399" spans="1:3" x14ac:dyDescent="0.3">
      <c r="A399">
        <v>716</v>
      </c>
      <c r="B399" t="s">
        <v>20</v>
      </c>
      <c r="C399">
        <v>157</v>
      </c>
    </row>
    <row r="400" spans="1:3" x14ac:dyDescent="0.3">
      <c r="A400">
        <v>717</v>
      </c>
      <c r="B400" t="s">
        <v>20</v>
      </c>
      <c r="C400">
        <v>555</v>
      </c>
    </row>
    <row r="401" spans="1:3" x14ac:dyDescent="0.3">
      <c r="A401">
        <v>718</v>
      </c>
      <c r="B401" t="s">
        <v>20</v>
      </c>
      <c r="C401">
        <v>297</v>
      </c>
    </row>
    <row r="402" spans="1:3" x14ac:dyDescent="0.3">
      <c r="A402">
        <v>719</v>
      </c>
      <c r="B402" t="s">
        <v>20</v>
      </c>
      <c r="C402">
        <v>123</v>
      </c>
    </row>
    <row r="403" spans="1:3" x14ac:dyDescent="0.3">
      <c r="A403">
        <v>407</v>
      </c>
      <c r="B403" t="s">
        <v>20</v>
      </c>
      <c r="C403">
        <v>484</v>
      </c>
    </row>
    <row r="404" spans="1:3" x14ac:dyDescent="0.3">
      <c r="A404">
        <v>195</v>
      </c>
      <c r="B404" t="s">
        <v>20</v>
      </c>
      <c r="C404">
        <v>524</v>
      </c>
    </row>
    <row r="405" spans="1:3" x14ac:dyDescent="0.3">
      <c r="A405">
        <v>724</v>
      </c>
      <c r="B405" t="s">
        <v>20</v>
      </c>
      <c r="C405">
        <v>121</v>
      </c>
    </row>
    <row r="406" spans="1:3" x14ac:dyDescent="0.3">
      <c r="A406">
        <v>734</v>
      </c>
      <c r="B406" t="s">
        <v>20</v>
      </c>
      <c r="C406">
        <v>536</v>
      </c>
    </row>
    <row r="407" spans="1:3" x14ac:dyDescent="0.3">
      <c r="A407">
        <v>729</v>
      </c>
      <c r="B407" t="s">
        <v>20</v>
      </c>
      <c r="C407">
        <v>122</v>
      </c>
    </row>
    <row r="408" spans="1:3" x14ac:dyDescent="0.3">
      <c r="A408">
        <v>279</v>
      </c>
      <c r="B408" t="s">
        <v>20</v>
      </c>
      <c r="C408">
        <v>546</v>
      </c>
    </row>
    <row r="409" spans="1:3" x14ac:dyDescent="0.3">
      <c r="A409">
        <v>733</v>
      </c>
      <c r="B409" t="s">
        <v>20</v>
      </c>
      <c r="C409">
        <v>980</v>
      </c>
    </row>
    <row r="410" spans="1:3" x14ac:dyDescent="0.3">
      <c r="A410">
        <v>554</v>
      </c>
      <c r="B410" t="s">
        <v>20</v>
      </c>
      <c r="C410">
        <v>554</v>
      </c>
    </row>
    <row r="411" spans="1:3" x14ac:dyDescent="0.3">
      <c r="A411">
        <v>614</v>
      </c>
      <c r="B411" t="s">
        <v>20</v>
      </c>
      <c r="C411">
        <v>723</v>
      </c>
    </row>
    <row r="412" spans="1:3" x14ac:dyDescent="0.3">
      <c r="A412">
        <v>22</v>
      </c>
      <c r="B412" t="s">
        <v>20</v>
      </c>
      <c r="C412">
        <v>890</v>
      </c>
    </row>
    <row r="413" spans="1:3" x14ac:dyDescent="0.3">
      <c r="A413">
        <v>741</v>
      </c>
      <c r="B413" t="s">
        <v>20</v>
      </c>
      <c r="C413">
        <v>130</v>
      </c>
    </row>
    <row r="414" spans="1:3" x14ac:dyDescent="0.3">
      <c r="A414">
        <v>742</v>
      </c>
      <c r="B414" t="s">
        <v>20</v>
      </c>
      <c r="C414">
        <v>122</v>
      </c>
    </row>
    <row r="415" spans="1:3" x14ac:dyDescent="0.3">
      <c r="A415">
        <v>227</v>
      </c>
      <c r="B415" t="s">
        <v>20</v>
      </c>
      <c r="C415">
        <v>943</v>
      </c>
    </row>
    <row r="416" spans="1:3" x14ac:dyDescent="0.3">
      <c r="A416">
        <v>746</v>
      </c>
      <c r="B416" t="s">
        <v>20</v>
      </c>
      <c r="C416">
        <v>3388</v>
      </c>
    </row>
    <row r="417" spans="1:3" x14ac:dyDescent="0.3">
      <c r="A417">
        <v>747</v>
      </c>
      <c r="B417" t="s">
        <v>20</v>
      </c>
      <c r="C417">
        <v>280</v>
      </c>
    </row>
    <row r="418" spans="1:3" x14ac:dyDescent="0.3">
      <c r="A418">
        <v>749</v>
      </c>
      <c r="B418" t="s">
        <v>20</v>
      </c>
      <c r="C418">
        <v>366</v>
      </c>
    </row>
    <row r="419" spans="1:3" x14ac:dyDescent="0.3">
      <c r="A419">
        <v>979</v>
      </c>
      <c r="B419" t="s">
        <v>20</v>
      </c>
      <c r="C419">
        <v>1015</v>
      </c>
    </row>
    <row r="420" spans="1:3" x14ac:dyDescent="0.3">
      <c r="A420">
        <v>753</v>
      </c>
      <c r="B420" t="s">
        <v>20</v>
      </c>
      <c r="C420">
        <v>137</v>
      </c>
    </row>
    <row r="421" spans="1:3" x14ac:dyDescent="0.3">
      <c r="A421">
        <v>754</v>
      </c>
      <c r="B421" t="s">
        <v>20</v>
      </c>
      <c r="C421">
        <v>3205</v>
      </c>
    </row>
    <row r="422" spans="1:3" x14ac:dyDescent="0.3">
      <c r="A422">
        <v>559</v>
      </c>
      <c r="B422" t="s">
        <v>20</v>
      </c>
      <c r="C422">
        <v>1022</v>
      </c>
    </row>
    <row r="423" spans="1:3" x14ac:dyDescent="0.3">
      <c r="A423">
        <v>537</v>
      </c>
      <c r="B423" t="s">
        <v>20</v>
      </c>
      <c r="C423">
        <v>1052</v>
      </c>
    </row>
    <row r="424" spans="1:3" x14ac:dyDescent="0.3">
      <c r="A424">
        <v>757</v>
      </c>
      <c r="B424" t="s">
        <v>20</v>
      </c>
      <c r="C424">
        <v>114</v>
      </c>
    </row>
    <row r="425" spans="1:3" x14ac:dyDescent="0.3">
      <c r="A425">
        <v>758</v>
      </c>
      <c r="B425" t="s">
        <v>20</v>
      </c>
      <c r="C425">
        <v>1518</v>
      </c>
    </row>
    <row r="426" spans="1:3" x14ac:dyDescent="0.3">
      <c r="A426">
        <v>141</v>
      </c>
      <c r="B426" t="s">
        <v>20</v>
      </c>
      <c r="C426">
        <v>1071</v>
      </c>
    </row>
    <row r="427" spans="1:3" x14ac:dyDescent="0.3">
      <c r="A427">
        <v>762</v>
      </c>
      <c r="B427" t="s">
        <v>20</v>
      </c>
      <c r="C427">
        <v>100</v>
      </c>
    </row>
    <row r="428" spans="1:3" x14ac:dyDescent="0.3">
      <c r="A428">
        <v>763</v>
      </c>
      <c r="B428" t="s">
        <v>20</v>
      </c>
      <c r="C428">
        <v>235</v>
      </c>
    </row>
    <row r="429" spans="1:3" x14ac:dyDescent="0.3">
      <c r="A429">
        <v>764</v>
      </c>
      <c r="B429" t="s">
        <v>20</v>
      </c>
      <c r="C429">
        <v>148</v>
      </c>
    </row>
    <row r="430" spans="1:3" x14ac:dyDescent="0.3">
      <c r="A430">
        <v>730</v>
      </c>
      <c r="B430" t="s">
        <v>20</v>
      </c>
      <c r="C430">
        <v>1071</v>
      </c>
    </row>
    <row r="431" spans="1:3" x14ac:dyDescent="0.3">
      <c r="A431">
        <v>768</v>
      </c>
      <c r="B431" t="s">
        <v>20</v>
      </c>
      <c r="C431">
        <v>150</v>
      </c>
    </row>
    <row r="432" spans="1:3" x14ac:dyDescent="0.3">
      <c r="A432">
        <v>770</v>
      </c>
      <c r="B432" t="s">
        <v>20</v>
      </c>
      <c r="C432">
        <v>216</v>
      </c>
    </row>
    <row r="433" spans="1:3" x14ac:dyDescent="0.3">
      <c r="A433">
        <v>337</v>
      </c>
      <c r="B433" t="s">
        <v>20</v>
      </c>
      <c r="C433">
        <v>1095</v>
      </c>
    </row>
    <row r="434" spans="1:3" x14ac:dyDescent="0.3">
      <c r="A434">
        <v>670</v>
      </c>
      <c r="B434" t="s">
        <v>20</v>
      </c>
      <c r="C434">
        <v>1101</v>
      </c>
    </row>
    <row r="435" spans="1:3" x14ac:dyDescent="0.3">
      <c r="A435">
        <v>334</v>
      </c>
      <c r="B435" t="s">
        <v>20</v>
      </c>
      <c r="C435">
        <v>1113</v>
      </c>
    </row>
    <row r="436" spans="1:3" x14ac:dyDescent="0.3">
      <c r="A436">
        <v>778</v>
      </c>
      <c r="B436" t="s">
        <v>20</v>
      </c>
      <c r="C436">
        <v>174</v>
      </c>
    </row>
    <row r="437" spans="1:3" x14ac:dyDescent="0.3">
      <c r="A437">
        <v>385</v>
      </c>
      <c r="B437" t="s">
        <v>20</v>
      </c>
      <c r="C437">
        <v>1137</v>
      </c>
    </row>
    <row r="438" spans="1:3" x14ac:dyDescent="0.3">
      <c r="A438">
        <v>782</v>
      </c>
      <c r="B438" t="s">
        <v>20</v>
      </c>
      <c r="C438">
        <v>161</v>
      </c>
    </row>
    <row r="439" spans="1:3" x14ac:dyDescent="0.3">
      <c r="A439">
        <v>783</v>
      </c>
      <c r="B439" t="s">
        <v>20</v>
      </c>
      <c r="C439">
        <v>138</v>
      </c>
    </row>
    <row r="440" spans="1:3" x14ac:dyDescent="0.3">
      <c r="A440">
        <v>602</v>
      </c>
      <c r="B440" t="s">
        <v>20</v>
      </c>
      <c r="C440">
        <v>1140</v>
      </c>
    </row>
    <row r="441" spans="1:3" x14ac:dyDescent="0.3">
      <c r="A441">
        <v>832</v>
      </c>
      <c r="B441" t="s">
        <v>20</v>
      </c>
      <c r="C441">
        <v>1297</v>
      </c>
    </row>
    <row r="442" spans="1:3" x14ac:dyDescent="0.3">
      <c r="A442">
        <v>706</v>
      </c>
      <c r="B442" t="s">
        <v>20</v>
      </c>
      <c r="C442">
        <v>1345</v>
      </c>
    </row>
    <row r="443" spans="1:3" x14ac:dyDescent="0.3">
      <c r="A443">
        <v>793</v>
      </c>
      <c r="B443" t="s">
        <v>20</v>
      </c>
      <c r="C443">
        <v>181</v>
      </c>
    </row>
    <row r="444" spans="1:3" x14ac:dyDescent="0.3">
      <c r="A444">
        <v>845</v>
      </c>
      <c r="B444" t="s">
        <v>20</v>
      </c>
      <c r="C444">
        <v>1354</v>
      </c>
    </row>
    <row r="445" spans="1:3" x14ac:dyDescent="0.3">
      <c r="A445">
        <v>330</v>
      </c>
      <c r="B445" t="s">
        <v>20</v>
      </c>
      <c r="C445">
        <v>1385</v>
      </c>
    </row>
    <row r="446" spans="1:3" x14ac:dyDescent="0.3">
      <c r="A446">
        <v>798</v>
      </c>
      <c r="B446" t="s">
        <v>20</v>
      </c>
      <c r="C446">
        <v>121</v>
      </c>
    </row>
    <row r="447" spans="1:3" x14ac:dyDescent="0.3">
      <c r="A447">
        <v>164</v>
      </c>
      <c r="B447" t="s">
        <v>20</v>
      </c>
      <c r="C447">
        <v>1396</v>
      </c>
    </row>
    <row r="448" spans="1:3" x14ac:dyDescent="0.3">
      <c r="A448">
        <v>890</v>
      </c>
      <c r="B448" t="s">
        <v>20</v>
      </c>
      <c r="C448">
        <v>1470</v>
      </c>
    </row>
    <row r="449" spans="1:3" x14ac:dyDescent="0.3">
      <c r="A449">
        <v>951</v>
      </c>
      <c r="B449" t="s">
        <v>20</v>
      </c>
      <c r="C449">
        <v>1559</v>
      </c>
    </row>
    <row r="450" spans="1:3" x14ac:dyDescent="0.3">
      <c r="A450">
        <v>396</v>
      </c>
      <c r="B450" t="s">
        <v>20</v>
      </c>
      <c r="C450">
        <v>1604</v>
      </c>
    </row>
    <row r="451" spans="1:3" x14ac:dyDescent="0.3">
      <c r="A451">
        <v>806</v>
      </c>
      <c r="B451" t="s">
        <v>20</v>
      </c>
      <c r="C451">
        <v>76</v>
      </c>
    </row>
    <row r="452" spans="1:3" x14ac:dyDescent="0.3">
      <c r="A452">
        <v>456</v>
      </c>
      <c r="B452" t="s">
        <v>20</v>
      </c>
      <c r="C452">
        <v>1605</v>
      </c>
    </row>
    <row r="453" spans="1:3" x14ac:dyDescent="0.3">
      <c r="A453">
        <v>29</v>
      </c>
      <c r="B453" t="s">
        <v>20</v>
      </c>
      <c r="C453">
        <v>1606</v>
      </c>
    </row>
    <row r="454" spans="1:3" x14ac:dyDescent="0.3">
      <c r="A454">
        <v>669</v>
      </c>
      <c r="B454" t="s">
        <v>20</v>
      </c>
      <c r="C454">
        <v>1621</v>
      </c>
    </row>
    <row r="455" spans="1:3" x14ac:dyDescent="0.3">
      <c r="A455">
        <v>813</v>
      </c>
      <c r="B455" t="s">
        <v>20</v>
      </c>
      <c r="C455">
        <v>68</v>
      </c>
    </row>
    <row r="456" spans="1:3" x14ac:dyDescent="0.3">
      <c r="A456">
        <v>353</v>
      </c>
      <c r="B456" t="s">
        <v>20</v>
      </c>
      <c r="C456">
        <v>1703</v>
      </c>
    </row>
    <row r="457" spans="1:3" x14ac:dyDescent="0.3">
      <c r="A457">
        <v>816</v>
      </c>
      <c r="B457" t="s">
        <v>20</v>
      </c>
      <c r="C457">
        <v>133</v>
      </c>
    </row>
    <row r="458" spans="1:3" x14ac:dyDescent="0.3">
      <c r="A458">
        <v>519</v>
      </c>
      <c r="B458" t="s">
        <v>20</v>
      </c>
      <c r="C458">
        <v>1773</v>
      </c>
    </row>
    <row r="459" spans="1:3" x14ac:dyDescent="0.3">
      <c r="A459">
        <v>120</v>
      </c>
      <c r="B459" t="s">
        <v>20</v>
      </c>
      <c r="C459">
        <v>1782</v>
      </c>
    </row>
    <row r="460" spans="1:3" x14ac:dyDescent="0.3">
      <c r="A460">
        <v>159</v>
      </c>
      <c r="B460" t="s">
        <v>20</v>
      </c>
      <c r="C460">
        <v>1821</v>
      </c>
    </row>
    <row r="461" spans="1:3" x14ac:dyDescent="0.3">
      <c r="A461">
        <v>915</v>
      </c>
      <c r="B461" t="s">
        <v>20</v>
      </c>
      <c r="C461">
        <v>1866</v>
      </c>
    </row>
    <row r="462" spans="1:3" x14ac:dyDescent="0.3">
      <c r="A462">
        <v>822</v>
      </c>
      <c r="B462" t="s">
        <v>20</v>
      </c>
      <c r="C462">
        <v>2100</v>
      </c>
    </row>
    <row r="463" spans="1:3" x14ac:dyDescent="0.3">
      <c r="A463">
        <v>823</v>
      </c>
      <c r="B463" t="s">
        <v>20</v>
      </c>
      <c r="C463">
        <v>252</v>
      </c>
    </row>
    <row r="464" spans="1:3" x14ac:dyDescent="0.3">
      <c r="A464">
        <v>824</v>
      </c>
      <c r="B464" t="s">
        <v>20</v>
      </c>
      <c r="C464">
        <v>1280</v>
      </c>
    </row>
    <row r="465" spans="1:3" x14ac:dyDescent="0.3">
      <c r="A465">
        <v>247</v>
      </c>
      <c r="B465" t="s">
        <v>20</v>
      </c>
      <c r="C465">
        <v>1884</v>
      </c>
    </row>
    <row r="466" spans="1:3" x14ac:dyDescent="0.3">
      <c r="A466">
        <v>826</v>
      </c>
      <c r="B466" t="s">
        <v>20</v>
      </c>
      <c r="C466">
        <v>194</v>
      </c>
    </row>
    <row r="467" spans="1:3" x14ac:dyDescent="0.3">
      <c r="A467">
        <v>827</v>
      </c>
      <c r="B467" t="s">
        <v>20</v>
      </c>
      <c r="C467">
        <v>82</v>
      </c>
    </row>
    <row r="468" spans="1:3" x14ac:dyDescent="0.3">
      <c r="A468">
        <v>831</v>
      </c>
      <c r="B468" t="s">
        <v>20</v>
      </c>
      <c r="C468">
        <v>4233</v>
      </c>
    </row>
    <row r="469" spans="1:3" x14ac:dyDescent="0.3">
      <c r="A469">
        <v>272</v>
      </c>
      <c r="B469" t="s">
        <v>20</v>
      </c>
      <c r="C469">
        <v>1894</v>
      </c>
    </row>
    <row r="470" spans="1:3" x14ac:dyDescent="0.3">
      <c r="A470">
        <v>833</v>
      </c>
      <c r="B470" t="s">
        <v>20</v>
      </c>
      <c r="C470">
        <v>165</v>
      </c>
    </row>
    <row r="471" spans="1:3" x14ac:dyDescent="0.3">
      <c r="A471">
        <v>834</v>
      </c>
      <c r="B471" t="s">
        <v>20</v>
      </c>
      <c r="C471">
        <v>119</v>
      </c>
    </row>
    <row r="472" spans="1:3" x14ac:dyDescent="0.3">
      <c r="A472">
        <v>837</v>
      </c>
      <c r="B472" t="s">
        <v>20</v>
      </c>
      <c r="C472">
        <v>1797</v>
      </c>
    </row>
    <row r="473" spans="1:3" x14ac:dyDescent="0.3">
      <c r="A473">
        <v>104</v>
      </c>
      <c r="B473" t="s">
        <v>20</v>
      </c>
      <c r="C473">
        <v>1917</v>
      </c>
    </row>
    <row r="474" spans="1:3" x14ac:dyDescent="0.3">
      <c r="A474">
        <v>839</v>
      </c>
      <c r="B474" t="s">
        <v>20</v>
      </c>
      <c r="C474">
        <v>157</v>
      </c>
    </row>
    <row r="475" spans="1:3" x14ac:dyDescent="0.3">
      <c r="A475">
        <v>840</v>
      </c>
      <c r="B475" t="s">
        <v>20</v>
      </c>
      <c r="C475">
        <v>3533</v>
      </c>
    </row>
    <row r="476" spans="1:3" x14ac:dyDescent="0.3">
      <c r="A476">
        <v>35</v>
      </c>
      <c r="B476" t="s">
        <v>20</v>
      </c>
      <c r="C476">
        <v>1965</v>
      </c>
    </row>
    <row r="477" spans="1:3" x14ac:dyDescent="0.3">
      <c r="A477">
        <v>197</v>
      </c>
      <c r="B477" t="s">
        <v>20</v>
      </c>
      <c r="C477">
        <v>1989</v>
      </c>
    </row>
    <row r="478" spans="1:3" x14ac:dyDescent="0.3">
      <c r="A478">
        <v>735</v>
      </c>
      <c r="B478" t="s">
        <v>20</v>
      </c>
      <c r="C478">
        <v>1991</v>
      </c>
    </row>
    <row r="479" spans="1:3" x14ac:dyDescent="0.3">
      <c r="A479">
        <v>351</v>
      </c>
      <c r="B479" t="s">
        <v>20</v>
      </c>
      <c r="C479">
        <v>2013</v>
      </c>
    </row>
    <row r="480" spans="1:3" x14ac:dyDescent="0.3">
      <c r="A480">
        <v>995</v>
      </c>
      <c r="B480" t="s">
        <v>20</v>
      </c>
      <c r="C480">
        <v>2043</v>
      </c>
    </row>
    <row r="481" spans="1:3" x14ac:dyDescent="0.3">
      <c r="A481">
        <v>848</v>
      </c>
      <c r="B481" t="s">
        <v>20</v>
      </c>
      <c r="C481">
        <v>172</v>
      </c>
    </row>
    <row r="482" spans="1:3" x14ac:dyDescent="0.3">
      <c r="A482">
        <v>849</v>
      </c>
      <c r="B482" t="s">
        <v>20</v>
      </c>
      <c r="C482">
        <v>307</v>
      </c>
    </row>
    <row r="483" spans="1:3" x14ac:dyDescent="0.3">
      <c r="A483">
        <v>851</v>
      </c>
      <c r="B483" t="s">
        <v>20</v>
      </c>
      <c r="C483">
        <v>160</v>
      </c>
    </row>
    <row r="484" spans="1:3" x14ac:dyDescent="0.3">
      <c r="A484">
        <v>853</v>
      </c>
      <c r="B484" t="s">
        <v>20</v>
      </c>
      <c r="C484">
        <v>1467</v>
      </c>
    </row>
    <row r="485" spans="1:3" x14ac:dyDescent="0.3">
      <c r="A485">
        <v>208</v>
      </c>
      <c r="B485" t="s">
        <v>20</v>
      </c>
      <c r="C485">
        <v>2053</v>
      </c>
    </row>
    <row r="486" spans="1:3" x14ac:dyDescent="0.3">
      <c r="A486">
        <v>855</v>
      </c>
      <c r="B486" t="s">
        <v>20</v>
      </c>
      <c r="C486">
        <v>452</v>
      </c>
    </row>
    <row r="487" spans="1:3" x14ac:dyDescent="0.3">
      <c r="A487">
        <v>856</v>
      </c>
      <c r="B487" t="s">
        <v>20</v>
      </c>
      <c r="C487">
        <v>158</v>
      </c>
    </row>
    <row r="488" spans="1:3" x14ac:dyDescent="0.3">
      <c r="A488">
        <v>857</v>
      </c>
      <c r="B488" t="s">
        <v>20</v>
      </c>
      <c r="C488">
        <v>225</v>
      </c>
    </row>
    <row r="489" spans="1:3" x14ac:dyDescent="0.3">
      <c r="A489">
        <v>373</v>
      </c>
      <c r="B489" t="s">
        <v>20</v>
      </c>
      <c r="C489">
        <v>2106</v>
      </c>
    </row>
    <row r="490" spans="1:3" x14ac:dyDescent="0.3">
      <c r="A490">
        <v>861</v>
      </c>
      <c r="B490" t="s">
        <v>20</v>
      </c>
      <c r="C490">
        <v>163</v>
      </c>
    </row>
    <row r="491" spans="1:3" x14ac:dyDescent="0.3">
      <c r="A491">
        <v>862</v>
      </c>
      <c r="B491" t="s">
        <v>20</v>
      </c>
      <c r="C491">
        <v>85</v>
      </c>
    </row>
    <row r="492" spans="1:3" x14ac:dyDescent="0.3">
      <c r="A492">
        <v>621</v>
      </c>
      <c r="B492" t="s">
        <v>20</v>
      </c>
      <c r="C492">
        <v>2144</v>
      </c>
    </row>
    <row r="493" spans="1:3" x14ac:dyDescent="0.3">
      <c r="A493">
        <v>597</v>
      </c>
      <c r="B493" t="s">
        <v>20</v>
      </c>
      <c r="C493">
        <v>2188</v>
      </c>
    </row>
    <row r="494" spans="1:3" x14ac:dyDescent="0.3">
      <c r="A494">
        <v>865</v>
      </c>
      <c r="B494" t="s">
        <v>20</v>
      </c>
      <c r="C494">
        <v>3272</v>
      </c>
    </row>
    <row r="495" spans="1:3" x14ac:dyDescent="0.3">
      <c r="A495">
        <v>404</v>
      </c>
      <c r="B495" t="s">
        <v>20</v>
      </c>
      <c r="C495">
        <v>2237</v>
      </c>
    </row>
    <row r="496" spans="1:3" x14ac:dyDescent="0.3">
      <c r="A496">
        <v>868</v>
      </c>
      <c r="B496" t="s">
        <v>20</v>
      </c>
      <c r="C496">
        <v>126</v>
      </c>
    </row>
    <row r="497" spans="1:3" x14ac:dyDescent="0.3">
      <c r="A497">
        <v>922</v>
      </c>
      <c r="B497" t="s">
        <v>20</v>
      </c>
      <c r="C497">
        <v>2261</v>
      </c>
    </row>
    <row r="498" spans="1:3" x14ac:dyDescent="0.3">
      <c r="A498">
        <v>335</v>
      </c>
      <c r="B498" t="s">
        <v>20</v>
      </c>
      <c r="C498">
        <v>2283</v>
      </c>
    </row>
    <row r="499" spans="1:3" x14ac:dyDescent="0.3">
      <c r="A499">
        <v>873</v>
      </c>
      <c r="B499" t="s">
        <v>20</v>
      </c>
      <c r="C499">
        <v>1887</v>
      </c>
    </row>
    <row r="500" spans="1:3" x14ac:dyDescent="0.3">
      <c r="A500">
        <v>874</v>
      </c>
      <c r="B500" t="s">
        <v>20</v>
      </c>
      <c r="C500">
        <v>4358</v>
      </c>
    </row>
    <row r="501" spans="1:3" x14ac:dyDescent="0.3">
      <c r="A501">
        <v>924</v>
      </c>
      <c r="B501" t="s">
        <v>20</v>
      </c>
      <c r="C501">
        <v>2289</v>
      </c>
    </row>
    <row r="502" spans="1:3" x14ac:dyDescent="0.3">
      <c r="A502">
        <v>439</v>
      </c>
      <c r="B502" t="s">
        <v>20</v>
      </c>
      <c r="C502">
        <v>2293</v>
      </c>
    </row>
    <row r="503" spans="1:3" x14ac:dyDescent="0.3">
      <c r="A503">
        <v>871</v>
      </c>
      <c r="B503" t="s">
        <v>20</v>
      </c>
      <c r="C503">
        <v>2320</v>
      </c>
    </row>
    <row r="504" spans="1:3" x14ac:dyDescent="0.3">
      <c r="A504">
        <v>883</v>
      </c>
      <c r="B504" t="s">
        <v>20</v>
      </c>
      <c r="C504">
        <v>193</v>
      </c>
    </row>
    <row r="505" spans="1:3" x14ac:dyDescent="0.3">
      <c r="A505">
        <v>885</v>
      </c>
      <c r="B505" t="s">
        <v>20</v>
      </c>
      <c r="C505">
        <v>52</v>
      </c>
    </row>
    <row r="506" spans="1:3" x14ac:dyDescent="0.3">
      <c r="A506">
        <v>983</v>
      </c>
      <c r="B506" t="s">
        <v>20</v>
      </c>
      <c r="C506">
        <v>2326</v>
      </c>
    </row>
    <row r="507" spans="1:3" x14ac:dyDescent="0.3">
      <c r="A507">
        <v>889</v>
      </c>
      <c r="B507" t="s">
        <v>20</v>
      </c>
      <c r="C507">
        <v>122</v>
      </c>
    </row>
    <row r="508" spans="1:3" x14ac:dyDescent="0.3">
      <c r="A508">
        <v>487</v>
      </c>
      <c r="B508" t="s">
        <v>20</v>
      </c>
      <c r="C508">
        <v>2346</v>
      </c>
    </row>
    <row r="509" spans="1:3" x14ac:dyDescent="0.3">
      <c r="A509">
        <v>891</v>
      </c>
      <c r="B509" t="s">
        <v>20</v>
      </c>
      <c r="C509">
        <v>165</v>
      </c>
    </row>
    <row r="510" spans="1:3" x14ac:dyDescent="0.3">
      <c r="A510">
        <v>892</v>
      </c>
      <c r="B510" t="s">
        <v>20</v>
      </c>
      <c r="C510">
        <v>182</v>
      </c>
    </row>
    <row r="511" spans="1:3" x14ac:dyDescent="0.3">
      <c r="A511">
        <v>773</v>
      </c>
      <c r="B511" t="s">
        <v>20</v>
      </c>
      <c r="C511">
        <v>2353</v>
      </c>
    </row>
    <row r="512" spans="1:3" x14ac:dyDescent="0.3">
      <c r="A512">
        <v>894</v>
      </c>
      <c r="B512" t="s">
        <v>20</v>
      </c>
      <c r="C512">
        <v>56</v>
      </c>
    </row>
    <row r="513" spans="1:3" x14ac:dyDescent="0.3">
      <c r="A513">
        <v>896</v>
      </c>
      <c r="B513" t="s">
        <v>20</v>
      </c>
      <c r="C513">
        <v>1460</v>
      </c>
    </row>
    <row r="514" spans="1:3" x14ac:dyDescent="0.3">
      <c r="A514">
        <v>899</v>
      </c>
      <c r="B514" t="s">
        <v>20</v>
      </c>
      <c r="C514">
        <v>123</v>
      </c>
    </row>
    <row r="515" spans="1:3" x14ac:dyDescent="0.3">
      <c r="A515">
        <v>880</v>
      </c>
      <c r="B515" t="s">
        <v>20</v>
      </c>
      <c r="C515">
        <v>2414</v>
      </c>
    </row>
    <row r="516" spans="1:3" x14ac:dyDescent="0.3">
      <c r="A516">
        <v>48</v>
      </c>
      <c r="B516" t="s">
        <v>20</v>
      </c>
      <c r="C516">
        <v>2431</v>
      </c>
    </row>
    <row r="517" spans="1:3" x14ac:dyDescent="0.3">
      <c r="A517">
        <v>905</v>
      </c>
      <c r="B517" t="s">
        <v>20</v>
      </c>
      <c r="C517">
        <v>236</v>
      </c>
    </row>
    <row r="518" spans="1:3" x14ac:dyDescent="0.3">
      <c r="A518">
        <v>464</v>
      </c>
      <c r="B518" t="s">
        <v>20</v>
      </c>
      <c r="C518">
        <v>2436</v>
      </c>
    </row>
    <row r="519" spans="1:3" x14ac:dyDescent="0.3">
      <c r="A519">
        <v>908</v>
      </c>
      <c r="B519" t="s">
        <v>20</v>
      </c>
      <c r="C519">
        <v>3934</v>
      </c>
    </row>
    <row r="520" spans="1:3" x14ac:dyDescent="0.3">
      <c r="A520">
        <v>328</v>
      </c>
      <c r="B520" t="s">
        <v>20</v>
      </c>
      <c r="C520">
        <v>2441</v>
      </c>
    </row>
    <row r="521" spans="1:3" x14ac:dyDescent="0.3">
      <c r="A521">
        <v>228</v>
      </c>
      <c r="B521" t="s">
        <v>20</v>
      </c>
      <c r="C521">
        <v>2468</v>
      </c>
    </row>
    <row r="522" spans="1:3" x14ac:dyDescent="0.3">
      <c r="A522">
        <v>912</v>
      </c>
      <c r="B522" t="s">
        <v>20</v>
      </c>
      <c r="C522">
        <v>179</v>
      </c>
    </row>
    <row r="523" spans="1:3" x14ac:dyDescent="0.3">
      <c r="A523">
        <v>817</v>
      </c>
      <c r="B523" t="s">
        <v>20</v>
      </c>
      <c r="C523">
        <v>2489</v>
      </c>
    </row>
    <row r="524" spans="1:3" x14ac:dyDescent="0.3">
      <c r="A524">
        <v>918</v>
      </c>
      <c r="B524" t="s">
        <v>20</v>
      </c>
      <c r="C524">
        <v>156</v>
      </c>
    </row>
    <row r="525" spans="1:3" x14ac:dyDescent="0.3">
      <c r="A525">
        <v>165</v>
      </c>
      <c r="B525" t="s">
        <v>20</v>
      </c>
      <c r="C525">
        <v>2506</v>
      </c>
    </row>
    <row r="526" spans="1:3" x14ac:dyDescent="0.3">
      <c r="A526">
        <v>506</v>
      </c>
      <c r="B526" t="s">
        <v>20</v>
      </c>
      <c r="C526">
        <v>2528</v>
      </c>
    </row>
    <row r="527" spans="1:3" x14ac:dyDescent="0.3">
      <c r="A527">
        <v>923</v>
      </c>
      <c r="B527" t="s">
        <v>20</v>
      </c>
      <c r="C527">
        <v>40</v>
      </c>
    </row>
    <row r="528" spans="1:3" x14ac:dyDescent="0.3">
      <c r="A528">
        <v>229</v>
      </c>
      <c r="B528" t="s">
        <v>20</v>
      </c>
      <c r="C528">
        <v>2551</v>
      </c>
    </row>
    <row r="529" spans="1:3" x14ac:dyDescent="0.3">
      <c r="A529">
        <v>854</v>
      </c>
      <c r="B529" t="s">
        <v>20</v>
      </c>
      <c r="C529">
        <v>2662</v>
      </c>
    </row>
    <row r="530" spans="1:3" x14ac:dyDescent="0.3">
      <c r="A530">
        <v>928</v>
      </c>
      <c r="B530" t="s">
        <v>20</v>
      </c>
      <c r="C530">
        <v>3777</v>
      </c>
    </row>
    <row r="531" spans="1:3" x14ac:dyDescent="0.3">
      <c r="A531">
        <v>623</v>
      </c>
      <c r="B531" t="s">
        <v>20</v>
      </c>
      <c r="C531">
        <v>2693</v>
      </c>
    </row>
    <row r="532" spans="1:3" x14ac:dyDescent="0.3">
      <c r="A532">
        <v>478</v>
      </c>
      <c r="B532" t="s">
        <v>20</v>
      </c>
      <c r="C532">
        <v>2756</v>
      </c>
    </row>
    <row r="533" spans="1:3" x14ac:dyDescent="0.3">
      <c r="A533">
        <v>932</v>
      </c>
      <c r="B533" t="s">
        <v>20</v>
      </c>
      <c r="C533">
        <v>144</v>
      </c>
    </row>
    <row r="534" spans="1:3" x14ac:dyDescent="0.3">
      <c r="A534">
        <v>933</v>
      </c>
      <c r="B534" t="s">
        <v>20</v>
      </c>
      <c r="C534">
        <v>1902</v>
      </c>
    </row>
    <row r="535" spans="1:3" x14ac:dyDescent="0.3">
      <c r="A535">
        <v>812</v>
      </c>
      <c r="B535" t="s">
        <v>20</v>
      </c>
      <c r="C535">
        <v>2805</v>
      </c>
    </row>
    <row r="536" spans="1:3" x14ac:dyDescent="0.3">
      <c r="A536">
        <v>548</v>
      </c>
      <c r="B536" t="s">
        <v>20</v>
      </c>
      <c r="C536">
        <v>2985</v>
      </c>
    </row>
    <row r="537" spans="1:3" x14ac:dyDescent="0.3">
      <c r="A537">
        <v>654</v>
      </c>
      <c r="B537" t="s">
        <v>20</v>
      </c>
      <c r="C537">
        <v>3016</v>
      </c>
    </row>
    <row r="538" spans="1:3" x14ac:dyDescent="0.3">
      <c r="A538">
        <v>943</v>
      </c>
      <c r="B538" t="s">
        <v>20</v>
      </c>
      <c r="C538">
        <v>114</v>
      </c>
    </row>
    <row r="539" spans="1:3" x14ac:dyDescent="0.3">
      <c r="A539">
        <v>722</v>
      </c>
      <c r="B539" t="s">
        <v>20</v>
      </c>
      <c r="C539">
        <v>3036</v>
      </c>
    </row>
    <row r="540" spans="1:3" x14ac:dyDescent="0.3">
      <c r="A540">
        <v>393</v>
      </c>
      <c r="B540" t="s">
        <v>20</v>
      </c>
      <c r="C540">
        <v>3059</v>
      </c>
    </row>
    <row r="541" spans="1:3" x14ac:dyDescent="0.3">
      <c r="A541">
        <v>954</v>
      </c>
      <c r="B541" t="s">
        <v>20</v>
      </c>
      <c r="C541">
        <v>1548</v>
      </c>
    </row>
    <row r="542" spans="1:3" x14ac:dyDescent="0.3">
      <c r="A542">
        <v>955</v>
      </c>
      <c r="B542" t="s">
        <v>20</v>
      </c>
      <c r="C542">
        <v>80</v>
      </c>
    </row>
    <row r="543" spans="1:3" x14ac:dyDescent="0.3">
      <c r="A543">
        <v>957</v>
      </c>
      <c r="B543" t="s">
        <v>20</v>
      </c>
      <c r="C543">
        <v>131</v>
      </c>
    </row>
    <row r="544" spans="1:3" x14ac:dyDescent="0.3">
      <c r="A544">
        <v>958</v>
      </c>
      <c r="B544" t="s">
        <v>20</v>
      </c>
      <c r="C544">
        <v>112</v>
      </c>
    </row>
    <row r="545" spans="1:3" x14ac:dyDescent="0.3">
      <c r="A545">
        <v>961</v>
      </c>
      <c r="B545" t="s">
        <v>20</v>
      </c>
      <c r="C545">
        <v>155</v>
      </c>
    </row>
    <row r="546" spans="1:3" x14ac:dyDescent="0.3">
      <c r="A546">
        <v>962</v>
      </c>
      <c r="B546" t="s">
        <v>20</v>
      </c>
      <c r="C546">
        <v>266</v>
      </c>
    </row>
    <row r="547" spans="1:3" x14ac:dyDescent="0.3">
      <c r="A547">
        <v>631</v>
      </c>
      <c r="B547" t="s">
        <v>20</v>
      </c>
      <c r="C547">
        <v>3063</v>
      </c>
    </row>
    <row r="548" spans="1:3" x14ac:dyDescent="0.3">
      <c r="A548">
        <v>965</v>
      </c>
      <c r="B548" t="s">
        <v>20</v>
      </c>
      <c r="C548">
        <v>207</v>
      </c>
    </row>
    <row r="549" spans="1:3" x14ac:dyDescent="0.3">
      <c r="A549">
        <v>440</v>
      </c>
      <c r="B549" t="s">
        <v>20</v>
      </c>
      <c r="C549">
        <v>3131</v>
      </c>
    </row>
    <row r="550" spans="1:3" x14ac:dyDescent="0.3">
      <c r="A550">
        <v>967</v>
      </c>
      <c r="B550" t="s">
        <v>20</v>
      </c>
      <c r="C550">
        <v>1573</v>
      </c>
    </row>
    <row r="551" spans="1:3" x14ac:dyDescent="0.3">
      <c r="A551">
        <v>968</v>
      </c>
      <c r="B551" t="s">
        <v>20</v>
      </c>
      <c r="C551">
        <v>114</v>
      </c>
    </row>
    <row r="552" spans="1:3" x14ac:dyDescent="0.3">
      <c r="A552">
        <v>784</v>
      </c>
      <c r="B552" t="s">
        <v>20</v>
      </c>
      <c r="C552">
        <v>3308</v>
      </c>
    </row>
    <row r="553" spans="1:3" x14ac:dyDescent="0.3">
      <c r="A553">
        <v>972</v>
      </c>
      <c r="B553" t="s">
        <v>20</v>
      </c>
      <c r="C553">
        <v>1681</v>
      </c>
    </row>
    <row r="554" spans="1:3" x14ac:dyDescent="0.3">
      <c r="A554">
        <v>974</v>
      </c>
      <c r="B554" t="s">
        <v>20</v>
      </c>
      <c r="C554">
        <v>32</v>
      </c>
    </row>
    <row r="555" spans="1:3" x14ac:dyDescent="0.3">
      <c r="A555">
        <v>182</v>
      </c>
      <c r="B555" t="s">
        <v>20</v>
      </c>
      <c r="C555">
        <v>3318</v>
      </c>
    </row>
    <row r="556" spans="1:3" x14ac:dyDescent="0.3">
      <c r="A556">
        <v>976</v>
      </c>
      <c r="B556" t="s">
        <v>20</v>
      </c>
      <c r="C556">
        <v>140</v>
      </c>
    </row>
    <row r="557" spans="1:3" x14ac:dyDescent="0.3">
      <c r="A557">
        <v>152</v>
      </c>
      <c r="B557" t="s">
        <v>20</v>
      </c>
      <c r="C557">
        <v>3376</v>
      </c>
    </row>
    <row r="558" spans="1:3" x14ac:dyDescent="0.3">
      <c r="A558">
        <v>508</v>
      </c>
      <c r="B558" t="s">
        <v>20</v>
      </c>
      <c r="C558">
        <v>3657</v>
      </c>
    </row>
    <row r="559" spans="1:3" x14ac:dyDescent="0.3">
      <c r="A559">
        <v>203</v>
      </c>
      <c r="B559" t="s">
        <v>20</v>
      </c>
      <c r="C559">
        <v>4498</v>
      </c>
    </row>
    <row r="560" spans="1:3" x14ac:dyDescent="0.3">
      <c r="A560">
        <v>384</v>
      </c>
      <c r="B560" t="s">
        <v>20</v>
      </c>
      <c r="C560">
        <v>4799</v>
      </c>
    </row>
    <row r="561" spans="1:3" x14ac:dyDescent="0.3">
      <c r="A561">
        <v>772</v>
      </c>
      <c r="B561" t="s">
        <v>20</v>
      </c>
      <c r="C561">
        <v>5139</v>
      </c>
    </row>
    <row r="562" spans="1:3" x14ac:dyDescent="0.3">
      <c r="A562">
        <v>370</v>
      </c>
      <c r="B562" t="s">
        <v>20</v>
      </c>
      <c r="C562">
        <v>5966</v>
      </c>
    </row>
    <row r="563" spans="1:3" x14ac:dyDescent="0.3">
      <c r="A563">
        <v>451</v>
      </c>
      <c r="B563" t="s">
        <v>20</v>
      </c>
      <c r="C563">
        <v>6286</v>
      </c>
    </row>
    <row r="564" spans="1:3" x14ac:dyDescent="0.3">
      <c r="A564">
        <v>991</v>
      </c>
      <c r="B564" t="s">
        <v>20</v>
      </c>
      <c r="C564">
        <v>241</v>
      </c>
    </row>
    <row r="565" spans="1:3" x14ac:dyDescent="0.3">
      <c r="A565">
        <v>249</v>
      </c>
      <c r="B565" t="s">
        <v>20</v>
      </c>
      <c r="C565">
        <v>6465</v>
      </c>
    </row>
    <row r="566" spans="1:3" x14ac:dyDescent="0.3">
      <c r="A566">
        <v>697</v>
      </c>
      <c r="B566" t="s">
        <v>20</v>
      </c>
      <c r="C566">
        <v>7295</v>
      </c>
    </row>
  </sheetData>
  <autoFilter ref="D1:F1" xr:uid="{D49C44DA-B64D-430B-92EE-2C31EF207D24}">
    <sortState xmlns:xlrd2="http://schemas.microsoft.com/office/spreadsheetml/2017/richdata2" ref="D2:F566">
      <sortCondition ref="F1"/>
    </sortState>
  </autoFilter>
  <conditionalFormatting sqref="B1:B566">
    <cfRule type="containsText" dxfId="11" priority="17" operator="containsText" text="suc">
      <formula>NOT(ISERROR(SEARCH("suc",B1)))</formula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{73D1116B-1FD6-47E4-8E3F-5E7CFE52DAC4}</x14:id>
        </ext>
      </extLst>
    </cfRule>
    <cfRule type="containsText" priority="19" operator="containsText" text="successful">
      <formula>NOT(ISERROR(SEARCH("successful",B1)))</formula>
    </cfRule>
    <cfRule type="containsText" dxfId="10" priority="20" operator="containsText" text="failed">
      <formula>NOT(ISERROR(SEARCH("failed",B1)))</formula>
    </cfRule>
  </conditionalFormatting>
  <conditionalFormatting sqref="B1:B566">
    <cfRule type="containsText" dxfId="9" priority="11" operator="containsText" text="live">
      <formula>NOT(ISERROR(SEARCH("live",B1)))</formula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{BBE3DD8D-FE92-49C4-8915-F03ED002095B}</x14:id>
        </ext>
      </extLst>
    </cfRule>
    <cfRule type="containsText" dxfId="8" priority="13" operator="containsText" text="live">
      <formula>NOT(ISERROR(SEARCH("live",B1)))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7" priority="15" operator="containsText" text="live">
      <formula>NOT(ISERROR(SEARCH("live",B1)))</formula>
    </cfRule>
    <cfRule type="containsText" dxfId="6" priority="16" operator="containsText" text="canceled">
      <formula>NOT(ISERROR(SEARCH("canceled",B1)))</formula>
    </cfRule>
  </conditionalFormatting>
  <conditionalFormatting sqref="E1:E365">
    <cfRule type="containsText" dxfId="5" priority="7" operator="containsText" text="suc">
      <formula>NOT(ISERROR(SEARCH("suc",E1)))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{75C08F52-6FE8-4894-90A4-EBBBDEE26819}</x14:id>
        </ext>
      </extLst>
    </cfRule>
    <cfRule type="containsText" priority="9" operator="containsText" text="successful">
      <formula>NOT(ISERROR(SEARCH("successful",E1)))</formula>
    </cfRule>
    <cfRule type="containsText" dxfId="4" priority="10" operator="containsText" text="failed">
      <formula>NOT(ISERROR(SEARCH("failed",E1)))</formula>
    </cfRule>
  </conditionalFormatting>
  <conditionalFormatting sqref="E1:E365">
    <cfRule type="containsText" dxfId="3" priority="1" operator="containsText" text="live">
      <formula>NOT(ISERROR(SEARCH("live",E1)))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{98A3BE6D-8E02-4061-886F-47BFED8C43FE}</x14:id>
        </ext>
      </extLst>
    </cfRule>
    <cfRule type="containsText" dxfId="2" priority="3" operator="containsText" text="live">
      <formula>NOT(ISERROR(SEARCH("live",E1)))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" priority="5" operator="containsText" text="live">
      <formula>NOT(ISERROR(SEARCH("live",E1)))</formula>
    </cfRule>
    <cfRule type="containsText" dxfId="0" priority="6" operator="containsText" text="canceled">
      <formula>NOT(ISERROR(SEARCH("canceled",E1)))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1116B-1FD6-47E4-8E3F-5E7CFE52D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B1:B566</xm:sqref>
        </x14:conditionalFormatting>
        <x14:conditionalFormatting xmlns:xm="http://schemas.microsoft.com/office/excel/2006/main">
          <x14:cfRule type="dataBar" id="{BBE3DD8D-FE92-49C4-8915-F03ED0020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B1:B566</xm:sqref>
        </x14:conditionalFormatting>
        <x14:conditionalFormatting xmlns:xm="http://schemas.microsoft.com/office/excel/2006/main">
          <x14:cfRule type="dataBar" id="{75C08F52-6FE8-4894-90A4-EBBBDEE2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E1:E365</xm:sqref>
        </x14:conditionalFormatting>
        <x14:conditionalFormatting xmlns:xm="http://schemas.microsoft.com/office/excel/2006/main">
          <x14:cfRule type="dataBar" id="{98A3BE6D-8E02-4061-886F-47BFED8C4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Table-Category</vt:lpstr>
      <vt:lpstr>Pivot Table-Sub-Category</vt:lpstr>
      <vt:lpstr>Pivot Table-Launch Date</vt:lpstr>
      <vt:lpstr>Goal Outcomes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Ina</cp:lastModifiedBy>
  <dcterms:created xsi:type="dcterms:W3CDTF">2021-09-29T18:52:28Z</dcterms:created>
  <dcterms:modified xsi:type="dcterms:W3CDTF">2022-11-20T11:28:02Z</dcterms:modified>
</cp:coreProperties>
</file>