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berto/Documents/02_Projects/wow_2025/"/>
    </mc:Choice>
  </mc:AlternateContent>
  <xr:revisionPtr revIDLastSave="0" documentId="13_ncr:1_{0D7B7123-2BFC-9749-B929-0748A41BCAD8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Usage-pre" sheetId="1" r:id="rId1"/>
    <sheet name="Cost" sheetId="2" r:id="rId2"/>
    <sheet name="Usage-post" sheetId="3" r:id="rId3"/>
    <sheet name="Cost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H13" i="4"/>
  <c r="H11" i="4"/>
  <c r="H9" i="4"/>
  <c r="H7" i="4"/>
  <c r="H16" i="4" s="1"/>
  <c r="H18" i="4" s="1"/>
  <c r="H20" i="4" s="1"/>
  <c r="H20" i="2"/>
  <c r="H18" i="2"/>
  <c r="H9" i="2"/>
  <c r="F20" i="3"/>
  <c r="F22" i="3" s="1"/>
  <c r="F17" i="3"/>
  <c r="D15" i="3"/>
  <c r="F15" i="3" s="1"/>
  <c r="F13" i="3"/>
  <c r="F12" i="3"/>
  <c r="F10" i="3"/>
  <c r="H13" i="2"/>
  <c r="H11" i="2"/>
  <c r="H7" i="2"/>
  <c r="F20" i="1"/>
  <c r="F22" i="1" s="1"/>
  <c r="F17" i="1"/>
  <c r="D15" i="1"/>
  <c r="F15" i="1" s="1"/>
  <c r="F13" i="1"/>
  <c r="F12" i="1"/>
  <c r="F10" i="1"/>
  <c r="H16" i="2" l="1"/>
  <c r="F33" i="1"/>
  <c r="H33" i="1" s="1"/>
  <c r="J33" i="1" s="1"/>
  <c r="L33" i="1" s="1"/>
  <c r="F29" i="1"/>
  <c r="H29" i="1" s="1"/>
  <c r="J29" i="1" s="1"/>
  <c r="F27" i="1"/>
  <c r="H27" i="1" s="1"/>
  <c r="J27" i="1" s="1"/>
  <c r="F27" i="3"/>
  <c r="H27" i="3" s="1"/>
  <c r="J27" i="3" s="1"/>
  <c r="F33" i="3"/>
  <c r="H33" i="3" s="1"/>
  <c r="J33" i="3" s="1"/>
  <c r="L33" i="3" s="1"/>
  <c r="F29" i="3"/>
  <c r="H29" i="3" s="1"/>
  <c r="J29" i="3" s="1"/>
  <c r="H20" i="3"/>
  <c r="F25" i="3" s="1"/>
  <c r="F31" i="3" s="1"/>
  <c r="H31" i="3" s="1"/>
  <c r="H20" i="1"/>
  <c r="F25" i="1" s="1"/>
  <c r="F31" i="1" s="1"/>
  <c r="H31" i="1" s="1"/>
</calcChain>
</file>

<file path=xl/sharedStrings.xml><?xml version="1.0" encoding="utf-8"?>
<sst xmlns="http://schemas.openxmlformats.org/spreadsheetml/2006/main" count="130" uniqueCount="45">
  <si>
    <t>Number of servers</t>
  </si>
  <si>
    <t>Power (watts/h)</t>
  </si>
  <si>
    <t>1 Request</t>
  </si>
  <si>
    <t>CPU time</t>
  </si>
  <si>
    <t>Average time</t>
  </si>
  <si>
    <t>secs</t>
  </si>
  <si>
    <t>Memory</t>
  </si>
  <si>
    <t>bytes</t>
  </si>
  <si>
    <t>KB</t>
  </si>
  <si>
    <t>Storage</t>
  </si>
  <si>
    <t>File 1</t>
  </si>
  <si>
    <t>File 2</t>
  </si>
  <si>
    <t>Total files</t>
  </si>
  <si>
    <t xml:space="preserve">Network </t>
  </si>
  <si>
    <t>Usage per day</t>
  </si>
  <si>
    <t>1 day</t>
  </si>
  <si>
    <t>secs at 75%</t>
  </si>
  <si>
    <t>hours</t>
  </si>
  <si>
    <t>nb requests per day</t>
  </si>
  <si>
    <t>Total usage</t>
  </si>
  <si>
    <t>Total hours</t>
  </si>
  <si>
    <t>18 x 400</t>
  </si>
  <si>
    <t>Total memory</t>
  </si>
  <si>
    <t>MB</t>
  </si>
  <si>
    <t>GB</t>
  </si>
  <si>
    <t>Total storage</t>
  </si>
  <si>
    <t>Total watts</t>
  </si>
  <si>
    <t>Watts/h</t>
  </si>
  <si>
    <t>Kw/h</t>
  </si>
  <si>
    <t>Total network</t>
  </si>
  <si>
    <t>Gbps</t>
  </si>
  <si>
    <t>Cloud provider costs</t>
  </si>
  <si>
    <t>Pre</t>
  </si>
  <si>
    <t>Post</t>
  </si>
  <si>
    <t>CPU (per hour)</t>
  </si>
  <si>
    <t>$</t>
  </si>
  <si>
    <t>Nb hours</t>
  </si>
  <si>
    <t>Storage (per MB)</t>
  </si>
  <si>
    <t>S</t>
  </si>
  <si>
    <t>Nb MB</t>
  </si>
  <si>
    <t>Network (per Gbps)</t>
  </si>
  <si>
    <t>Nb Gbps</t>
  </si>
  <si>
    <t>per day</t>
  </si>
  <si>
    <t>per month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</si>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</sst>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-380A]\ #,##0.00"/>
  </numFmts>
  <fonts count="5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M33"/>
  <sheetViews>
    <sheetView topLeftCell="A9" zoomScale="200" zoomScaleNormal="200" workbookViewId="0">
      <selection activeCell="D12" sqref="D12:D13"/>
    </sheetView>
  </sheetViews>
  <sheetFormatPr baseColWidth="10" defaultColWidth="12.6640625" defaultRowHeight="15.75" customHeight="1" x14ac:dyDescent="0.15"/>
  <sheetData>
    <row r="4" spans="2:10" ht="16" x14ac:dyDescent="0.2">
      <c r="B4" s="10" t="s">
        <v>0</v>
      </c>
      <c r="C4" s="11"/>
      <c r="D4" s="2">
        <v>400</v>
      </c>
      <c r="E4" s="3"/>
      <c r="F4" s="3"/>
      <c r="G4" s="3"/>
      <c r="H4" s="3"/>
      <c r="I4" s="3"/>
      <c r="J4" s="3"/>
    </row>
    <row r="5" spans="2:10" ht="16" x14ac:dyDescent="0.2">
      <c r="B5" s="3" t="s">
        <v>1</v>
      </c>
      <c r="C5" s="3"/>
      <c r="D5" s="3">
        <v>250</v>
      </c>
      <c r="E5" s="3"/>
      <c r="F5" s="3"/>
      <c r="G5" s="3"/>
      <c r="H5" s="3"/>
      <c r="I5" s="3"/>
      <c r="J5" s="3"/>
    </row>
    <row r="6" spans="2:10" ht="16" x14ac:dyDescent="0.2">
      <c r="B6" s="3"/>
      <c r="C6" s="3"/>
      <c r="D6" s="3"/>
      <c r="E6" s="3"/>
      <c r="F6" s="3"/>
      <c r="G6" s="3"/>
      <c r="H6" s="3"/>
      <c r="I6" s="3"/>
      <c r="J6" s="3"/>
    </row>
    <row r="7" spans="2:10" ht="16" x14ac:dyDescent="0.2">
      <c r="B7" s="1" t="s">
        <v>2</v>
      </c>
      <c r="C7" s="3"/>
      <c r="D7" s="3"/>
      <c r="E7" s="3"/>
      <c r="F7" s="3"/>
      <c r="G7" s="3"/>
      <c r="H7" s="3"/>
      <c r="I7" s="3"/>
      <c r="J7" s="3"/>
    </row>
    <row r="8" spans="2:10" ht="16" x14ac:dyDescent="0.2">
      <c r="B8" s="4" t="s">
        <v>3</v>
      </c>
      <c r="C8" s="4" t="s">
        <v>4</v>
      </c>
      <c r="D8" s="5">
        <v>130</v>
      </c>
      <c r="E8" s="4" t="s">
        <v>5</v>
      </c>
      <c r="F8" s="4"/>
      <c r="G8" s="4"/>
      <c r="H8" s="3"/>
      <c r="I8" s="3"/>
      <c r="J8" s="3"/>
    </row>
    <row r="9" spans="2:10" ht="16" x14ac:dyDescent="0.2">
      <c r="B9" s="4"/>
      <c r="C9" s="4"/>
      <c r="D9" s="4"/>
      <c r="E9" s="4"/>
      <c r="F9" s="4"/>
      <c r="G9" s="4"/>
      <c r="H9" s="3"/>
      <c r="I9" s="3"/>
      <c r="J9" s="3"/>
    </row>
    <row r="10" spans="2:10" ht="16" x14ac:dyDescent="0.2">
      <c r="B10" s="4" t="s">
        <v>6</v>
      </c>
      <c r="C10" s="4"/>
      <c r="D10" s="5">
        <v>632824</v>
      </c>
      <c r="E10" s="4" t="s">
        <v>7</v>
      </c>
      <c r="F10" s="5">
        <f>D10/1024</f>
        <v>617.9921875</v>
      </c>
      <c r="G10" s="4" t="s">
        <v>8</v>
      </c>
      <c r="H10" s="3"/>
      <c r="I10" s="3"/>
      <c r="J10" s="3"/>
    </row>
    <row r="11" spans="2:10" ht="16" x14ac:dyDescent="0.2">
      <c r="B11" s="4"/>
      <c r="C11" s="4"/>
      <c r="D11" s="4"/>
      <c r="E11" s="4"/>
      <c r="F11" s="4"/>
      <c r="G11" s="4"/>
      <c r="H11" s="3"/>
      <c r="I11" s="3"/>
      <c r="J11" s="3"/>
    </row>
    <row r="12" spans="2:10" ht="16" x14ac:dyDescent="0.2">
      <c r="B12" s="4" t="s">
        <v>9</v>
      </c>
      <c r="C12" s="4" t="s">
        <v>10</v>
      </c>
      <c r="D12" s="5">
        <v>2649719</v>
      </c>
      <c r="E12" s="4" t="s">
        <v>7</v>
      </c>
      <c r="F12" s="5">
        <f t="shared" ref="F12:F13" si="0">D12/1024</f>
        <v>2587.6162109375</v>
      </c>
      <c r="G12" s="4" t="s">
        <v>8</v>
      </c>
      <c r="H12" s="3"/>
      <c r="I12" s="3"/>
      <c r="J12" s="3"/>
    </row>
    <row r="13" spans="2:10" ht="16" x14ac:dyDescent="0.2">
      <c r="B13" s="4"/>
      <c r="C13" s="4" t="s">
        <v>11</v>
      </c>
      <c r="D13" s="5">
        <v>155123</v>
      </c>
      <c r="E13" s="4" t="s">
        <v>7</v>
      </c>
      <c r="F13" s="5">
        <f t="shared" si="0"/>
        <v>151.4873046875</v>
      </c>
      <c r="G13" s="4" t="s">
        <v>8</v>
      </c>
      <c r="H13" s="3"/>
      <c r="I13" s="3"/>
      <c r="J13" s="3"/>
    </row>
    <row r="14" spans="2:10" ht="16" x14ac:dyDescent="0.2">
      <c r="B14" s="4"/>
      <c r="C14" s="4"/>
      <c r="D14" s="4"/>
      <c r="E14" s="4"/>
      <c r="F14" s="4"/>
      <c r="G14" s="4"/>
      <c r="H14" s="3"/>
      <c r="I14" s="3"/>
      <c r="J14" s="3"/>
    </row>
    <row r="15" spans="2:10" ht="16" x14ac:dyDescent="0.2">
      <c r="B15" s="4"/>
      <c r="C15" s="4" t="s">
        <v>12</v>
      </c>
      <c r="D15" s="5">
        <f>SUM(D12:D13)</f>
        <v>2804842</v>
      </c>
      <c r="E15" s="4" t="s">
        <v>7</v>
      </c>
      <c r="F15" s="5">
        <f>D15/1024</f>
        <v>2739.103515625</v>
      </c>
      <c r="G15" s="4" t="s">
        <v>8</v>
      </c>
      <c r="H15" s="3"/>
      <c r="I15" s="3"/>
      <c r="J15" s="3"/>
    </row>
    <row r="16" spans="2:10" ht="16" x14ac:dyDescent="0.2">
      <c r="B16" s="4"/>
      <c r="C16" s="4"/>
      <c r="D16" s="4"/>
      <c r="E16" s="4"/>
      <c r="F16" s="4"/>
      <c r="G16" s="4"/>
      <c r="H16" s="3"/>
      <c r="I16" s="3"/>
      <c r="J16" s="3"/>
    </row>
    <row r="17" spans="2:11" ht="16" x14ac:dyDescent="0.2">
      <c r="B17" s="4" t="s">
        <v>13</v>
      </c>
      <c r="C17" s="4"/>
      <c r="D17" s="4">
        <v>2048</v>
      </c>
      <c r="E17" s="4" t="s">
        <v>7</v>
      </c>
      <c r="F17" s="4">
        <f>D17/1024</f>
        <v>2</v>
      </c>
      <c r="G17" s="4" t="s">
        <v>8</v>
      </c>
      <c r="H17" s="3"/>
      <c r="I17" s="3"/>
      <c r="J17" s="3"/>
    </row>
    <row r="18" spans="2:11" ht="16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2:11" ht="16" x14ac:dyDescent="0.2">
      <c r="B19" s="10" t="s">
        <v>14</v>
      </c>
      <c r="C19" s="11"/>
      <c r="D19" s="3"/>
      <c r="E19" s="3"/>
      <c r="F19" s="3"/>
      <c r="G19" s="3"/>
      <c r="H19" s="3"/>
      <c r="I19" s="3"/>
      <c r="J19" s="3"/>
    </row>
    <row r="20" spans="2:11" ht="16" x14ac:dyDescent="0.2">
      <c r="B20" s="6"/>
      <c r="C20" s="6" t="s">
        <v>15</v>
      </c>
      <c r="D20" s="7">
        <v>86400</v>
      </c>
      <c r="E20" s="6" t="s">
        <v>5</v>
      </c>
      <c r="F20" s="7">
        <f>D20*0.75</f>
        <v>64800</v>
      </c>
      <c r="G20" s="6" t="s">
        <v>16</v>
      </c>
      <c r="H20" s="7">
        <f>F20/3600</f>
        <v>18</v>
      </c>
      <c r="I20" s="6" t="s">
        <v>17</v>
      </c>
      <c r="J20" s="3"/>
    </row>
    <row r="21" spans="2:11" ht="16" x14ac:dyDescent="0.2">
      <c r="B21" s="3"/>
      <c r="C21" s="3"/>
      <c r="D21" s="3"/>
      <c r="E21" s="3"/>
      <c r="F21" s="3"/>
      <c r="G21" s="3"/>
      <c r="H21" s="3"/>
      <c r="I21" s="3"/>
      <c r="J21" s="3"/>
    </row>
    <row r="22" spans="2:11" ht="16" x14ac:dyDescent="0.2">
      <c r="B22" s="3"/>
      <c r="C22" s="3"/>
      <c r="D22" s="12" t="s">
        <v>18</v>
      </c>
      <c r="E22" s="11"/>
      <c r="F22" s="2">
        <f>F20/D8</f>
        <v>498.46153846153845</v>
      </c>
      <c r="G22" s="3"/>
      <c r="H22" s="3"/>
      <c r="I22" s="3"/>
      <c r="J22" s="3"/>
    </row>
    <row r="23" spans="2:11" ht="16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2:11" ht="16" x14ac:dyDescent="0.2">
      <c r="B24" s="1" t="s">
        <v>19</v>
      </c>
      <c r="C24" s="3"/>
      <c r="D24" s="3"/>
      <c r="E24" s="3"/>
      <c r="F24" s="3"/>
      <c r="G24" s="3"/>
      <c r="H24" s="3"/>
      <c r="I24" s="3"/>
      <c r="J24" s="3"/>
    </row>
    <row r="25" spans="2:11" ht="16" x14ac:dyDescent="0.2">
      <c r="B25" s="3"/>
      <c r="C25" s="3" t="s">
        <v>20</v>
      </c>
      <c r="D25" s="3" t="s">
        <v>21</v>
      </c>
      <c r="E25" s="3"/>
      <c r="F25" s="2">
        <f>H20*D4</f>
        <v>7200</v>
      </c>
      <c r="G25" s="3" t="s">
        <v>17</v>
      </c>
      <c r="H25" s="3"/>
      <c r="I25" s="3"/>
      <c r="J25" s="3"/>
    </row>
    <row r="26" spans="2:11" ht="16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2:11" ht="16" x14ac:dyDescent="0.2">
      <c r="B27" s="3"/>
      <c r="C27" s="12" t="s">
        <v>22</v>
      </c>
      <c r="D27" s="11"/>
      <c r="E27" s="3"/>
      <c r="F27" s="2">
        <f>F22*F10*D4</f>
        <v>123218134.61538462</v>
      </c>
      <c r="G27" s="3" t="s">
        <v>8</v>
      </c>
      <c r="H27" s="3">
        <f>F27/1024</f>
        <v>120330.20958533655</v>
      </c>
      <c r="I27" s="3" t="s">
        <v>23</v>
      </c>
      <c r="J27" s="3">
        <f>H27/1024</f>
        <v>117.50997029818022</v>
      </c>
      <c r="K27" s="8" t="s">
        <v>24</v>
      </c>
    </row>
    <row r="28" spans="2:11" ht="16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2:11" ht="16" x14ac:dyDescent="0.2">
      <c r="C29" s="8" t="s">
        <v>25</v>
      </c>
      <c r="F29" s="8">
        <f>F22*F15</f>
        <v>1365337.7524038462</v>
      </c>
      <c r="G29" s="8" t="s">
        <v>8</v>
      </c>
      <c r="H29" s="3">
        <f>F29/1024</f>
        <v>1333.3376488318811</v>
      </c>
      <c r="I29" s="3" t="s">
        <v>23</v>
      </c>
      <c r="J29" s="3">
        <f>H29/1024</f>
        <v>1.3020875476873839</v>
      </c>
      <c r="K29" s="8" t="s">
        <v>24</v>
      </c>
    </row>
    <row r="31" spans="2:11" ht="15.75" customHeight="1" x14ac:dyDescent="0.15">
      <c r="C31" s="8" t="s">
        <v>26</v>
      </c>
      <c r="F31" s="8">
        <f>F25*D5</f>
        <v>1800000</v>
      </c>
      <c r="G31" s="8" t="s">
        <v>27</v>
      </c>
      <c r="H31" s="8">
        <f>F31/1000</f>
        <v>1800</v>
      </c>
      <c r="I31" s="8" t="s">
        <v>28</v>
      </c>
    </row>
    <row r="33" spans="3:13" ht="16" x14ac:dyDescent="0.2">
      <c r="C33" s="8" t="s">
        <v>29</v>
      </c>
      <c r="F33" s="8">
        <f>F22*F17</f>
        <v>996.92307692307691</v>
      </c>
      <c r="G33" s="8" t="s">
        <v>8</v>
      </c>
      <c r="H33" s="3">
        <f>F33/1024</f>
        <v>0.97355769230769229</v>
      </c>
      <c r="I33" s="3" t="s">
        <v>23</v>
      </c>
      <c r="J33" s="3">
        <f>H33/1024</f>
        <v>9.5073993389423075E-4</v>
      </c>
      <c r="K33" s="8" t="s">
        <v>24</v>
      </c>
      <c r="L33" s="8">
        <f>J33*8</f>
        <v>7.605919471153846E-3</v>
      </c>
      <c r="M33" s="8" t="s">
        <v>30</v>
      </c>
    </row>
  </sheetData>
  <mergeCells count="4">
    <mergeCell ref="B4:C4"/>
    <mergeCell ref="B19:C19"/>
    <mergeCell ref="D22:E22"/>
    <mergeCell ref="C27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J20"/>
  <sheetViews>
    <sheetView zoomScale="210" zoomScaleNormal="210" workbookViewId="0">
      <selection activeCell="H21" sqref="H21"/>
    </sheetView>
  </sheetViews>
  <sheetFormatPr baseColWidth="10" defaultColWidth="12.6640625" defaultRowHeight="15.75" customHeight="1" x14ac:dyDescent="0.15"/>
  <sheetData>
    <row r="4" spans="2:10" ht="16" x14ac:dyDescent="0.2">
      <c r="B4" s="10" t="s">
        <v>31</v>
      </c>
      <c r="C4" s="11"/>
      <c r="D4" s="3"/>
      <c r="E4" s="3"/>
    </row>
    <row r="5" spans="2:10" ht="16" x14ac:dyDescent="0.2">
      <c r="B5" s="3"/>
      <c r="C5" s="3"/>
      <c r="D5" s="3"/>
      <c r="E5" s="3"/>
      <c r="F5" s="8" t="s">
        <v>32</v>
      </c>
      <c r="J5" s="8" t="s">
        <v>33</v>
      </c>
    </row>
    <row r="6" spans="2:10" ht="16" x14ac:dyDescent="0.2">
      <c r="B6" s="3"/>
      <c r="C6" s="3"/>
      <c r="D6" s="3"/>
      <c r="E6" s="3"/>
    </row>
    <row r="7" spans="2:10" ht="16" x14ac:dyDescent="0.2">
      <c r="B7" s="12" t="s">
        <v>34</v>
      </c>
      <c r="C7" s="11"/>
      <c r="D7" s="2">
        <v>0.12</v>
      </c>
      <c r="E7" s="3" t="s">
        <v>35</v>
      </c>
      <c r="F7" s="8" t="s">
        <v>36</v>
      </c>
      <c r="G7" s="2">
        <v>7200</v>
      </c>
      <c r="H7" s="9">
        <f>G7*D7</f>
        <v>864</v>
      </c>
    </row>
    <row r="8" spans="2:10" ht="16" x14ac:dyDescent="0.2">
      <c r="B8" s="3"/>
      <c r="C8" s="3"/>
      <c r="D8" s="3"/>
      <c r="E8" s="3"/>
      <c r="H8" s="9"/>
    </row>
    <row r="9" spans="2:10" ht="16" x14ac:dyDescent="0.2">
      <c r="B9" s="12" t="s">
        <v>37</v>
      </c>
      <c r="C9" s="11"/>
      <c r="D9" s="2">
        <v>0.05</v>
      </c>
      <c r="E9" s="3" t="s">
        <v>38</v>
      </c>
      <c r="F9" s="8" t="s">
        <v>39</v>
      </c>
      <c r="G9" s="3">
        <v>1333.3376488318811</v>
      </c>
      <c r="H9" s="9">
        <f>G9*D9</f>
        <v>66.666882441594055</v>
      </c>
    </row>
    <row r="10" spans="2:10" ht="16" x14ac:dyDescent="0.2">
      <c r="B10" s="3"/>
      <c r="C10" s="3"/>
      <c r="D10" s="3"/>
      <c r="E10" s="3"/>
      <c r="H10" s="9"/>
    </row>
    <row r="11" spans="2:10" ht="16" x14ac:dyDescent="0.2">
      <c r="B11" s="12" t="s">
        <v>40</v>
      </c>
      <c r="C11" s="11"/>
      <c r="D11" s="2">
        <v>0.1</v>
      </c>
      <c r="E11" s="3" t="s">
        <v>35</v>
      </c>
      <c r="F11" s="8" t="s">
        <v>41</v>
      </c>
      <c r="G11" s="8">
        <v>0.14891107398343373</v>
      </c>
      <c r="H11" s="9">
        <f>G11*D11</f>
        <v>1.4891107398343373E-2</v>
      </c>
    </row>
    <row r="12" spans="2:10" ht="16" x14ac:dyDescent="0.2">
      <c r="B12" s="3"/>
      <c r="C12" s="3"/>
      <c r="D12" s="3"/>
      <c r="E12" s="3"/>
      <c r="H12" s="9"/>
    </row>
    <row r="13" spans="2:10" ht="16" x14ac:dyDescent="0.2">
      <c r="B13" s="3" t="s">
        <v>28</v>
      </c>
      <c r="C13" s="3"/>
      <c r="D13" s="2">
        <v>0.2</v>
      </c>
      <c r="E13" s="3" t="s">
        <v>35</v>
      </c>
      <c r="G13" s="8">
        <v>1800</v>
      </c>
      <c r="H13" s="9">
        <f>G13*D13</f>
        <v>360</v>
      </c>
    </row>
    <row r="14" spans="2:10" ht="16" x14ac:dyDescent="0.2">
      <c r="B14" s="3"/>
      <c r="C14" s="3"/>
      <c r="D14" s="3"/>
      <c r="E14" s="3"/>
    </row>
    <row r="15" spans="2:10" ht="16" x14ac:dyDescent="0.2">
      <c r="B15" s="3"/>
      <c r="C15" s="3"/>
      <c r="D15" s="3"/>
      <c r="E15" s="3"/>
    </row>
    <row r="16" spans="2:10" ht="15.75" customHeight="1" x14ac:dyDescent="0.15">
      <c r="H16" s="9">
        <f>SUM(H7:H13)</f>
        <v>1290.6817735489924</v>
      </c>
      <c r="I16" s="8" t="s">
        <v>42</v>
      </c>
    </row>
    <row r="18" spans="8:9" ht="15.75" customHeight="1" x14ac:dyDescent="0.15">
      <c r="H18" s="13">
        <f>H16*30</f>
        <v>38720.453206469771</v>
      </c>
      <c r="I18" s="14" t="s">
        <v>43</v>
      </c>
    </row>
    <row r="20" spans="8:9" ht="15.75" customHeight="1" x14ac:dyDescent="0.15">
      <c r="H20" s="13">
        <f>H18*12</f>
        <v>464645.43847763725</v>
      </c>
      <c r="I20" s="14" t="s">
        <v>44</v>
      </c>
    </row>
  </sheetData>
  <mergeCells count="4">
    <mergeCell ref="B4:C4"/>
    <mergeCell ref="B7:C7"/>
    <mergeCell ref="B9:C9"/>
    <mergeCell ref="B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M33"/>
  <sheetViews>
    <sheetView topLeftCell="A5" zoomScale="200" zoomScaleNormal="200" workbookViewId="0">
      <selection activeCell="F27" sqref="F27"/>
    </sheetView>
  </sheetViews>
  <sheetFormatPr baseColWidth="10" defaultColWidth="12.6640625" defaultRowHeight="15.75" customHeight="1" x14ac:dyDescent="0.15"/>
  <sheetData>
    <row r="4" spans="2:10" ht="16" x14ac:dyDescent="0.2">
      <c r="B4" s="10" t="s">
        <v>0</v>
      </c>
      <c r="C4" s="11"/>
      <c r="D4" s="2">
        <v>400</v>
      </c>
      <c r="E4" s="3"/>
      <c r="F4" s="3"/>
      <c r="G4" s="3"/>
      <c r="H4" s="3"/>
      <c r="I4" s="3"/>
      <c r="J4" s="3"/>
    </row>
    <row r="5" spans="2:10" ht="16" x14ac:dyDescent="0.2">
      <c r="B5" s="3" t="s">
        <v>1</v>
      </c>
      <c r="C5" s="3"/>
      <c r="D5" s="3">
        <v>250</v>
      </c>
      <c r="E5" s="3"/>
      <c r="F5" s="3"/>
      <c r="G5" s="3"/>
      <c r="H5" s="3"/>
      <c r="I5" s="3"/>
      <c r="J5" s="3"/>
    </row>
    <row r="6" spans="2:10" ht="16" x14ac:dyDescent="0.2">
      <c r="B6" s="3"/>
      <c r="C6" s="3"/>
      <c r="D6" s="3"/>
      <c r="E6" s="3"/>
      <c r="F6" s="3"/>
      <c r="G6" s="3"/>
      <c r="H6" s="3"/>
      <c r="I6" s="3"/>
      <c r="J6" s="3"/>
    </row>
    <row r="7" spans="2:10" ht="16" x14ac:dyDescent="0.2">
      <c r="B7" s="1" t="s">
        <v>2</v>
      </c>
      <c r="C7" s="3"/>
      <c r="D7" s="3"/>
      <c r="E7" s="3"/>
      <c r="F7" s="3"/>
      <c r="G7" s="3"/>
      <c r="H7" s="3"/>
      <c r="I7" s="3"/>
      <c r="J7" s="3"/>
    </row>
    <row r="8" spans="2:10" ht="16" x14ac:dyDescent="0.2">
      <c r="B8" s="4" t="s">
        <v>3</v>
      </c>
      <c r="C8" s="4" t="s">
        <v>4</v>
      </c>
      <c r="D8" s="5">
        <v>49.8</v>
      </c>
      <c r="E8" s="4" t="s">
        <v>5</v>
      </c>
      <c r="F8" s="4"/>
      <c r="G8" s="4"/>
      <c r="H8" s="3"/>
      <c r="I8" s="3"/>
      <c r="J8" s="3"/>
    </row>
    <row r="9" spans="2:10" ht="16" x14ac:dyDescent="0.2">
      <c r="B9" s="4"/>
      <c r="C9" s="4"/>
      <c r="D9" s="4"/>
      <c r="E9" s="4"/>
      <c r="F9" s="4"/>
      <c r="G9" s="4"/>
      <c r="H9" s="3"/>
      <c r="I9" s="3"/>
      <c r="J9" s="3"/>
    </row>
    <row r="10" spans="2:10" ht="16" x14ac:dyDescent="0.2">
      <c r="B10" s="4" t="s">
        <v>6</v>
      </c>
      <c r="C10" s="4"/>
      <c r="D10" s="5">
        <f>499960+3704280</f>
        <v>4204240</v>
      </c>
      <c r="E10" s="4" t="s">
        <v>7</v>
      </c>
      <c r="F10" s="5">
        <f>D10/1024</f>
        <v>4105.703125</v>
      </c>
      <c r="G10" s="4" t="s">
        <v>8</v>
      </c>
      <c r="H10" s="3"/>
      <c r="I10" s="3"/>
      <c r="J10" s="3"/>
    </row>
    <row r="11" spans="2:10" ht="16" x14ac:dyDescent="0.2">
      <c r="B11" s="4"/>
      <c r="C11" s="4"/>
      <c r="D11" s="4"/>
      <c r="E11" s="4"/>
      <c r="F11" s="4"/>
      <c r="G11" s="4"/>
      <c r="H11" s="3"/>
      <c r="I11" s="3"/>
      <c r="J11" s="3"/>
    </row>
    <row r="12" spans="2:10" ht="16" x14ac:dyDescent="0.2">
      <c r="B12" s="4" t="s">
        <v>9</v>
      </c>
      <c r="C12" s="4" t="s">
        <v>10</v>
      </c>
      <c r="D12" s="5">
        <v>2649719</v>
      </c>
      <c r="E12" s="4" t="s">
        <v>7</v>
      </c>
      <c r="F12" s="5">
        <f t="shared" ref="F12:F13" si="0">D12/1024</f>
        <v>2587.6162109375</v>
      </c>
      <c r="G12" s="4" t="s">
        <v>8</v>
      </c>
      <c r="H12" s="3"/>
      <c r="I12" s="3"/>
      <c r="J12" s="3"/>
    </row>
    <row r="13" spans="2:10" ht="16" x14ac:dyDescent="0.2">
      <c r="B13" s="4"/>
      <c r="C13" s="4" t="s">
        <v>11</v>
      </c>
      <c r="D13" s="5">
        <v>155123</v>
      </c>
      <c r="E13" s="4" t="s">
        <v>7</v>
      </c>
      <c r="F13" s="5">
        <f t="shared" si="0"/>
        <v>151.4873046875</v>
      </c>
      <c r="G13" s="4" t="s">
        <v>8</v>
      </c>
      <c r="H13" s="3"/>
      <c r="I13" s="3"/>
      <c r="J13" s="3"/>
    </row>
    <row r="14" spans="2:10" ht="16" x14ac:dyDescent="0.2">
      <c r="B14" s="4"/>
      <c r="C14" s="4"/>
      <c r="D14" s="4"/>
      <c r="E14" s="4"/>
      <c r="F14" s="4"/>
      <c r="G14" s="4"/>
      <c r="H14" s="3"/>
      <c r="I14" s="3"/>
      <c r="J14" s="3"/>
    </row>
    <row r="15" spans="2:10" ht="16" x14ac:dyDescent="0.2">
      <c r="B15" s="4"/>
      <c r="C15" s="4" t="s">
        <v>12</v>
      </c>
      <c r="D15" s="5">
        <f>SUM(D12:D13)</f>
        <v>2804842</v>
      </c>
      <c r="E15" s="4" t="s">
        <v>7</v>
      </c>
      <c r="F15" s="5">
        <f>D15/1024</f>
        <v>2739.103515625</v>
      </c>
      <c r="G15" s="4" t="s">
        <v>8</v>
      </c>
      <c r="H15" s="3"/>
      <c r="I15" s="3"/>
      <c r="J15" s="3"/>
    </row>
    <row r="16" spans="2:10" ht="16" x14ac:dyDescent="0.2">
      <c r="B16" s="4"/>
      <c r="C16" s="4"/>
      <c r="D16" s="4"/>
      <c r="E16" s="4"/>
      <c r="F16" s="4"/>
      <c r="G16" s="4"/>
      <c r="H16" s="3"/>
      <c r="I16" s="3"/>
      <c r="J16" s="3"/>
    </row>
    <row r="17" spans="2:11" ht="16" x14ac:dyDescent="0.2">
      <c r="B17" s="4" t="s">
        <v>13</v>
      </c>
      <c r="C17" s="4"/>
      <c r="D17" s="4">
        <v>2048</v>
      </c>
      <c r="E17" s="4" t="s">
        <v>7</v>
      </c>
      <c r="F17" s="4">
        <f>D17/1024</f>
        <v>2</v>
      </c>
      <c r="G17" s="4" t="s">
        <v>8</v>
      </c>
      <c r="H17" s="3"/>
      <c r="I17" s="3"/>
      <c r="J17" s="3"/>
    </row>
    <row r="18" spans="2:11" ht="16" x14ac:dyDescent="0.2">
      <c r="B18" s="3"/>
      <c r="C18" s="3"/>
      <c r="D18" s="3"/>
      <c r="E18" s="3"/>
      <c r="F18" s="3"/>
      <c r="G18" s="3"/>
      <c r="H18" s="3"/>
      <c r="I18" s="3"/>
      <c r="J18" s="3"/>
    </row>
    <row r="19" spans="2:11" ht="16" x14ac:dyDescent="0.2">
      <c r="B19" s="10" t="s">
        <v>14</v>
      </c>
      <c r="C19" s="11"/>
      <c r="D19" s="3"/>
      <c r="E19" s="3"/>
      <c r="F19" s="3"/>
      <c r="G19" s="3"/>
      <c r="H19" s="3"/>
      <c r="I19" s="3"/>
      <c r="J19" s="3"/>
    </row>
    <row r="20" spans="2:11" ht="16" x14ac:dyDescent="0.2">
      <c r="B20" s="6"/>
      <c r="C20" s="6" t="s">
        <v>15</v>
      </c>
      <c r="D20" s="7">
        <v>86400</v>
      </c>
      <c r="E20" s="6" t="s">
        <v>5</v>
      </c>
      <c r="F20" s="7">
        <f>D20*0.75</f>
        <v>64800</v>
      </c>
      <c r="G20" s="6" t="s">
        <v>16</v>
      </c>
      <c r="H20" s="7">
        <f>F20/3600</f>
        <v>18</v>
      </c>
      <c r="I20" s="6" t="s">
        <v>17</v>
      </c>
      <c r="J20" s="3"/>
    </row>
    <row r="21" spans="2:11" ht="16" x14ac:dyDescent="0.2">
      <c r="B21" s="3"/>
      <c r="C21" s="3"/>
      <c r="D21" s="3"/>
      <c r="E21" s="3"/>
      <c r="F21" s="3"/>
      <c r="G21" s="3"/>
      <c r="H21" s="3"/>
      <c r="I21" s="3"/>
      <c r="J21" s="3"/>
    </row>
    <row r="22" spans="2:11" ht="16" x14ac:dyDescent="0.2">
      <c r="B22" s="3"/>
      <c r="C22" s="3"/>
      <c r="D22" s="12" t="s">
        <v>18</v>
      </c>
      <c r="E22" s="11"/>
      <c r="F22" s="2">
        <f>F20/D8</f>
        <v>1301.2048192771085</v>
      </c>
      <c r="G22" s="3"/>
      <c r="H22" s="3"/>
      <c r="I22" s="3"/>
      <c r="J22" s="3"/>
    </row>
    <row r="23" spans="2:11" ht="16" x14ac:dyDescent="0.2">
      <c r="B23" s="3"/>
      <c r="C23" s="3"/>
      <c r="D23" s="3"/>
      <c r="E23" s="3"/>
      <c r="F23" s="3"/>
      <c r="G23" s="3"/>
      <c r="H23" s="3"/>
      <c r="I23" s="3"/>
      <c r="J23" s="3"/>
    </row>
    <row r="24" spans="2:11" ht="16" x14ac:dyDescent="0.2">
      <c r="B24" s="1" t="s">
        <v>19</v>
      </c>
      <c r="C24" s="3"/>
      <c r="D24" s="3"/>
      <c r="E24" s="3"/>
      <c r="F24" s="3"/>
      <c r="G24" s="3"/>
      <c r="H24" s="3"/>
      <c r="I24" s="3"/>
      <c r="J24" s="3"/>
    </row>
    <row r="25" spans="2:11" ht="16" x14ac:dyDescent="0.2">
      <c r="B25" s="3"/>
      <c r="C25" s="3" t="s">
        <v>20</v>
      </c>
      <c r="D25" s="3" t="s">
        <v>21</v>
      </c>
      <c r="E25" s="3"/>
      <c r="F25" s="2">
        <f>H20*D4</f>
        <v>7200</v>
      </c>
      <c r="G25" s="3" t="s">
        <v>17</v>
      </c>
      <c r="H25" s="3"/>
      <c r="I25" s="3"/>
      <c r="J25" s="3"/>
    </row>
    <row r="26" spans="2:11" ht="16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2:11" ht="16" x14ac:dyDescent="0.2">
      <c r="B27" s="3"/>
      <c r="C27" s="12" t="s">
        <v>22</v>
      </c>
      <c r="D27" s="11"/>
      <c r="E27" s="3"/>
      <c r="F27" s="2">
        <f>F22*F10*D4</f>
        <v>2136944277.1084337</v>
      </c>
      <c r="G27" s="3" t="s">
        <v>8</v>
      </c>
      <c r="H27" s="3">
        <f>F27/1024</f>
        <v>2086859.6456137048</v>
      </c>
      <c r="I27" s="3" t="s">
        <v>23</v>
      </c>
      <c r="J27" s="3">
        <f>H27/1024</f>
        <v>2037.9488726696336</v>
      </c>
      <c r="K27" s="8" t="s">
        <v>24</v>
      </c>
    </row>
    <row r="28" spans="2:11" ht="16" x14ac:dyDescent="0.2">
      <c r="B28" s="3"/>
      <c r="C28" s="3"/>
      <c r="D28" s="3"/>
      <c r="E28" s="3"/>
      <c r="F28" s="3"/>
      <c r="G28" s="3"/>
      <c r="H28" s="3"/>
      <c r="I28" s="3"/>
      <c r="J28" s="3"/>
    </row>
    <row r="29" spans="2:11" ht="16" x14ac:dyDescent="0.2">
      <c r="C29" s="8" t="s">
        <v>25</v>
      </c>
      <c r="F29" s="8">
        <f>F22*F15</f>
        <v>3564134.6950301207</v>
      </c>
      <c r="G29" s="8" t="s">
        <v>8</v>
      </c>
      <c r="H29" s="3">
        <f>F29/1024</f>
        <v>3480.6002881153522</v>
      </c>
      <c r="I29" s="3" t="s">
        <v>23</v>
      </c>
      <c r="J29" s="3">
        <f>H29/1024</f>
        <v>3.3990237188626486</v>
      </c>
      <c r="K29" s="8" t="s">
        <v>24</v>
      </c>
    </row>
    <row r="31" spans="2:11" ht="15.75" customHeight="1" x14ac:dyDescent="0.15">
      <c r="C31" s="8" t="s">
        <v>26</v>
      </c>
      <c r="F31" s="8">
        <f>F25*D5</f>
        <v>1800000</v>
      </c>
      <c r="G31" s="8" t="s">
        <v>27</v>
      </c>
      <c r="H31" s="8">
        <f>F31/1000</f>
        <v>1800</v>
      </c>
      <c r="I31" s="8" t="s">
        <v>28</v>
      </c>
    </row>
    <row r="33" spans="3:13" ht="16" x14ac:dyDescent="0.2">
      <c r="C33" s="8" t="s">
        <v>29</v>
      </c>
      <c r="F33" s="8">
        <f>F22*F17</f>
        <v>2602.4096385542171</v>
      </c>
      <c r="G33" s="8" t="s">
        <v>8</v>
      </c>
      <c r="H33" s="3">
        <f>F33/1024</f>
        <v>2.5414156626506026</v>
      </c>
      <c r="I33" s="3" t="s">
        <v>23</v>
      </c>
      <c r="J33" s="3">
        <f>H33/1024</f>
        <v>2.4818512330572291E-3</v>
      </c>
      <c r="K33" s="8" t="s">
        <v>24</v>
      </c>
      <c r="L33" s="8">
        <f>J33*8</f>
        <v>1.9854809864457833E-2</v>
      </c>
      <c r="M33" s="8" t="s">
        <v>30</v>
      </c>
    </row>
  </sheetData>
  <mergeCells count="4">
    <mergeCell ref="B4:C4"/>
    <mergeCell ref="B19:C19"/>
    <mergeCell ref="D22:E22"/>
    <mergeCell ref="C27:D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2F3C-64BB-2044-9C7A-536EB96F555A}">
  <sheetPr>
    <outlinePr summaryBelow="0" summaryRight="0"/>
  </sheetPr>
  <dimension ref="B4:J20"/>
  <sheetViews>
    <sheetView tabSelected="1" zoomScale="210" zoomScaleNormal="210" workbookViewId="0">
      <selection activeCell="F17" sqref="F17"/>
    </sheetView>
  </sheetViews>
  <sheetFormatPr baseColWidth="10" defaultColWidth="12.6640625" defaultRowHeight="15.75" customHeight="1" x14ac:dyDescent="0.15"/>
  <cols>
    <col min="8" max="8" width="17.1640625" customWidth="1"/>
  </cols>
  <sheetData>
    <row r="4" spans="2:10" ht="16" x14ac:dyDescent="0.2">
      <c r="B4" s="10" t="s">
        <v>31</v>
      </c>
      <c r="C4" s="11"/>
      <c r="D4" s="3"/>
      <c r="E4" s="3"/>
    </row>
    <row r="5" spans="2:10" ht="16" x14ac:dyDescent="0.2">
      <c r="B5" s="3"/>
      <c r="C5" s="3"/>
      <c r="D5" s="3"/>
      <c r="E5" s="3"/>
      <c r="F5" s="8" t="s">
        <v>32</v>
      </c>
      <c r="J5" s="8" t="s">
        <v>33</v>
      </c>
    </row>
    <row r="6" spans="2:10" ht="16" x14ac:dyDescent="0.2">
      <c r="B6" s="3"/>
      <c r="C6" s="3"/>
      <c r="D6" s="3"/>
      <c r="E6" s="3"/>
    </row>
    <row r="7" spans="2:10" ht="16" x14ac:dyDescent="0.2">
      <c r="B7" s="12" t="s">
        <v>34</v>
      </c>
      <c r="C7" s="11"/>
      <c r="D7" s="2">
        <v>0.12</v>
      </c>
      <c r="E7" s="3" t="s">
        <v>35</v>
      </c>
      <c r="F7" s="8" t="s">
        <v>36</v>
      </c>
      <c r="G7" s="2">
        <v>7200</v>
      </c>
      <c r="H7" s="9">
        <f>G7*D7</f>
        <v>864</v>
      </c>
    </row>
    <row r="8" spans="2:10" ht="16" x14ac:dyDescent="0.2">
      <c r="B8" s="3"/>
      <c r="C8" s="3"/>
      <c r="D8" s="3"/>
      <c r="E8" s="3"/>
      <c r="H8" s="9"/>
    </row>
    <row r="9" spans="2:10" ht="16" x14ac:dyDescent="0.2">
      <c r="B9" s="12" t="s">
        <v>37</v>
      </c>
      <c r="C9" s="11"/>
      <c r="D9" s="2">
        <v>0.05</v>
      </c>
      <c r="E9" s="3" t="s">
        <v>38</v>
      </c>
      <c r="F9" s="8" t="s">
        <v>39</v>
      </c>
      <c r="G9" s="3">
        <v>2086859.6459999999</v>
      </c>
      <c r="H9" s="9">
        <f>G9*D9</f>
        <v>104342.9823</v>
      </c>
    </row>
    <row r="10" spans="2:10" ht="16" x14ac:dyDescent="0.2">
      <c r="B10" s="3"/>
      <c r="C10" s="3"/>
      <c r="D10" s="3"/>
      <c r="E10" s="3"/>
      <c r="H10" s="9"/>
    </row>
    <row r="11" spans="2:10" ht="16" x14ac:dyDescent="0.2">
      <c r="B11" s="12" t="s">
        <v>40</v>
      </c>
      <c r="C11" s="11"/>
      <c r="D11" s="2">
        <v>0.1</v>
      </c>
      <c r="E11" s="3" t="s">
        <v>35</v>
      </c>
      <c r="F11" s="8" t="s">
        <v>41</v>
      </c>
      <c r="G11" s="8">
        <v>0.14891107398343373</v>
      </c>
      <c r="H11" s="9">
        <f>G11*D11</f>
        <v>1.4891107398343373E-2</v>
      </c>
    </row>
    <row r="12" spans="2:10" ht="16" x14ac:dyDescent="0.2">
      <c r="B12" s="3"/>
      <c r="C12" s="3"/>
      <c r="D12" s="3"/>
      <c r="E12" s="3"/>
      <c r="H12" s="9"/>
    </row>
    <row r="13" spans="2:10" ht="16" x14ac:dyDescent="0.2">
      <c r="B13" s="3" t="s">
        <v>28</v>
      </c>
      <c r="C13" s="3"/>
      <c r="D13" s="2">
        <v>0.2</v>
      </c>
      <c r="E13" s="3" t="s">
        <v>35</v>
      </c>
      <c r="G13" s="8">
        <v>1800</v>
      </c>
      <c r="H13" s="9">
        <f>G13*D13</f>
        <v>360</v>
      </c>
    </row>
    <row r="14" spans="2:10" ht="16" x14ac:dyDescent="0.2">
      <c r="B14" s="3"/>
      <c r="C14" s="3"/>
      <c r="D14" s="3"/>
      <c r="E14" s="3"/>
    </row>
    <row r="15" spans="2:10" ht="16" x14ac:dyDescent="0.2">
      <c r="B15" s="3"/>
      <c r="C15" s="3"/>
      <c r="D15" s="3"/>
      <c r="E15" s="3"/>
    </row>
    <row r="16" spans="2:10" ht="15.75" customHeight="1" x14ac:dyDescent="0.15">
      <c r="H16" s="9">
        <f>SUM(H7:H13)</f>
        <v>105566.9971911074</v>
      </c>
      <c r="I16" s="8" t="s">
        <v>42</v>
      </c>
    </row>
    <row r="18" spans="8:9" ht="15.75" customHeight="1" x14ac:dyDescent="0.15">
      <c r="H18" s="13">
        <f>H16*30</f>
        <v>3167009.9157332219</v>
      </c>
      <c r="I18" s="14" t="s">
        <v>43</v>
      </c>
    </row>
    <row r="20" spans="8:9" ht="15.75" customHeight="1" x14ac:dyDescent="0.15">
      <c r="H20" s="13">
        <f>H18*12</f>
        <v>38004118.988798663</v>
      </c>
      <c r="I20" s="14" t="s">
        <v>44</v>
      </c>
    </row>
  </sheetData>
  <mergeCells count="4">
    <mergeCell ref="B4:C4"/>
    <mergeCell ref="B7:C7"/>
    <mergeCell ref="B9:C9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Usage-pre</vt:lpstr>
      <vt:lpstr>Cost</vt:lpstr>
      <vt:lpstr>Usage-post</vt:lpstr>
      <vt:lpstr>Cost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2025-03-12T22:41:11Z</dcterms:modified>
</cp:coreProperties>
</file>