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N9" i="1"/>
  <c r="N10" s="1"/>
  <c r="L10"/>
  <c r="L9"/>
  <c r="C13"/>
  <c r="C14"/>
  <c r="G4"/>
  <c r="I18"/>
  <c r="C18"/>
  <c r="C16" s="1"/>
  <c r="I11"/>
  <c r="I17"/>
  <c r="I12"/>
  <c r="C7"/>
  <c r="C9" s="1"/>
  <c r="C11"/>
  <c r="L6" l="1"/>
  <c r="C15"/>
  <c r="C17"/>
  <c r="N11"/>
  <c r="L11"/>
  <c r="C10"/>
  <c r="C8"/>
  <c r="L4" l="1"/>
  <c r="L3"/>
  <c r="L5" l="1"/>
  <c r="I19"/>
  <c r="I20" s="1"/>
  <c r="I13"/>
  <c r="I15" s="1"/>
</calcChain>
</file>

<file path=xl/sharedStrings.xml><?xml version="1.0" encoding="utf-8"?>
<sst xmlns="http://schemas.openxmlformats.org/spreadsheetml/2006/main" count="35" uniqueCount="15">
  <si>
    <t>Compensate</t>
  </si>
  <si>
    <t>R</t>
  </si>
  <si>
    <t>G</t>
  </si>
  <si>
    <t>B</t>
  </si>
  <si>
    <t>Minimum</t>
  </si>
  <si>
    <t>Y</t>
  </si>
  <si>
    <t>R-Val</t>
  </si>
  <si>
    <t>MinusVal</t>
  </si>
  <si>
    <t>G-Val</t>
  </si>
  <si>
    <t>Yraw</t>
  </si>
  <si>
    <t>Ybrightness</t>
  </si>
  <si>
    <t>CompBlue</t>
  </si>
  <si>
    <t>Ohne CompB</t>
  </si>
  <si>
    <t>Mit CompB</t>
  </si>
  <si>
    <t>Ratio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</si>
</sst>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8" borderId="0" xfId="0" quotePrefix="1" applyFill="1"/>
    <xf numFmtId="0" fontId="0" fillId="9" borderId="0" xfId="0" applyFill="1"/>
    <xf numFmtId="2" fontId="0" fillId="4" borderId="0" xfId="0" applyNumberFormat="1" applyFill="1"/>
    <xf numFmtId="2" fontId="0" fillId="2" borderId="0" xfId="0" applyNumberFormat="1" applyFill="1"/>
    <xf numFmtId="2" fontId="0" fillId="5" borderId="0" xfId="0" applyNumberFormat="1" applyFill="1"/>
    <xf numFmtId="2" fontId="0" fillId="2" borderId="0" xfId="0" applyNumberFormat="1" applyFill="1" applyAlignment="1">
      <alignment horizontal="right"/>
    </xf>
    <xf numFmtId="2" fontId="0" fillId="5" borderId="0" xfId="0" applyNumberFormat="1" applyFill="1" applyAlignment="1">
      <alignment horizontal="right"/>
    </xf>
    <xf numFmtId="2" fontId="0" fillId="10" borderId="0" xfId="0" applyNumberFormat="1" applyFill="1"/>
    <xf numFmtId="2" fontId="0" fillId="3" borderId="0" xfId="0" applyNumberFormat="1" applyFill="1" applyAlignment="1">
      <alignment horizontal="right"/>
    </xf>
    <xf numFmtId="0" fontId="0" fillId="10" borderId="0" xfId="0" applyNumberForma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1"/>
  <sheetViews>
    <sheetView tabSelected="1" workbookViewId="0">
      <selection activeCell="N11" sqref="N11"/>
    </sheetView>
  </sheetViews>
  <sheetFormatPr baseColWidth="10" defaultRowHeight="15"/>
  <cols>
    <col min="1" max="1" width="4.7109375" customWidth="1"/>
    <col min="6" max="6" width="4.85546875" customWidth="1"/>
    <col min="7" max="18" width="11.42578125" style="2"/>
  </cols>
  <sheetData>
    <row r="1" spans="1:14">
      <c r="A1" s="1"/>
      <c r="B1" s="1"/>
      <c r="C1" s="1"/>
      <c r="D1" s="1"/>
      <c r="E1" s="1"/>
      <c r="F1" s="1"/>
    </row>
    <row r="2" spans="1:14">
      <c r="A2" s="1"/>
      <c r="B2" s="16" t="s">
        <v>0</v>
      </c>
      <c r="C2" s="17">
        <v>1</v>
      </c>
      <c r="D2" s="16" t="s">
        <v>11</v>
      </c>
      <c r="E2" s="17">
        <v>0</v>
      </c>
      <c r="F2" s="1"/>
      <c r="K2" s="16" t="s">
        <v>0</v>
      </c>
      <c r="L2" s="17">
        <v>1</v>
      </c>
      <c r="M2" s="16" t="s">
        <v>11</v>
      </c>
      <c r="N2" s="17"/>
    </row>
    <row r="3" spans="1:14">
      <c r="A3" s="1"/>
      <c r="B3" s="16" t="s">
        <v>1</v>
      </c>
      <c r="C3" s="15">
        <v>0.6</v>
      </c>
      <c r="D3" s="11">
        <v>0</v>
      </c>
      <c r="E3" s="11">
        <v>1</v>
      </c>
      <c r="F3" s="1"/>
      <c r="G3" s="2" t="s">
        <v>14</v>
      </c>
      <c r="K3" s="16" t="s">
        <v>5</v>
      </c>
      <c r="L3" s="15">
        <f>C15</f>
        <v>0.56964705882352928</v>
      </c>
      <c r="M3" s="11">
        <v>0</v>
      </c>
      <c r="N3" s="11">
        <v>1</v>
      </c>
    </row>
    <row r="4" spans="1:14">
      <c r="A4" s="1"/>
      <c r="B4" s="16" t="s">
        <v>2</v>
      </c>
      <c r="C4" s="15">
        <v>0.5</v>
      </c>
      <c r="D4" s="11">
        <v>0</v>
      </c>
      <c r="E4" s="11">
        <v>1</v>
      </c>
      <c r="F4" s="1"/>
      <c r="G4" s="2">
        <f>191/255</f>
        <v>0.74901960784313726</v>
      </c>
      <c r="K4" s="16" t="s">
        <v>1</v>
      </c>
      <c r="L4" s="15">
        <f>C16</f>
        <v>6.0705882352941165E-2</v>
      </c>
      <c r="M4" s="11">
        <v>0</v>
      </c>
      <c r="N4" s="11">
        <v>1</v>
      </c>
    </row>
    <row r="5" spans="1:14">
      <c r="A5" s="1"/>
      <c r="B5" s="16" t="s">
        <v>3</v>
      </c>
      <c r="C5" s="15">
        <v>0</v>
      </c>
      <c r="D5" s="11">
        <v>0</v>
      </c>
      <c r="E5" s="11">
        <v>1</v>
      </c>
      <c r="F5" s="1"/>
      <c r="K5" s="16" t="s">
        <v>2</v>
      </c>
      <c r="L5" s="15">
        <f>C17</f>
        <v>5.0588235294117656E-2</v>
      </c>
      <c r="M5" s="11">
        <v>0</v>
      </c>
      <c r="N5" s="11">
        <v>1</v>
      </c>
    </row>
    <row r="6" spans="1:14">
      <c r="A6" s="1"/>
      <c r="B6" s="13"/>
      <c r="C6" s="11"/>
      <c r="D6" s="11"/>
      <c r="E6" s="11"/>
      <c r="F6" s="1"/>
      <c r="K6" s="16" t="s">
        <v>3</v>
      </c>
      <c r="L6" s="15">
        <f>C18</f>
        <v>0</v>
      </c>
      <c r="M6" s="11">
        <v>0</v>
      </c>
      <c r="N6" s="11">
        <v>1</v>
      </c>
    </row>
    <row r="7" spans="1:14">
      <c r="A7" s="3"/>
      <c r="B7" s="16" t="s">
        <v>4</v>
      </c>
      <c r="C7" s="10">
        <f>MIN(C3:C4)</f>
        <v>0.5</v>
      </c>
      <c r="D7" s="12"/>
      <c r="E7" s="12"/>
      <c r="F7" s="3"/>
    </row>
    <row r="8" spans="1:14">
      <c r="A8" s="3"/>
      <c r="B8" s="16" t="s">
        <v>5</v>
      </c>
      <c r="C8" s="10">
        <f>(C3 - C7) + (C4 - C7)</f>
        <v>9.9999999999999978E-2</v>
      </c>
      <c r="D8" s="12">
        <v>0</v>
      </c>
      <c r="E8" s="12">
        <v>1</v>
      </c>
      <c r="F8" s="3"/>
      <c r="L8" s="2" t="s">
        <v>12</v>
      </c>
      <c r="N8" s="2" t="s">
        <v>13</v>
      </c>
    </row>
    <row r="9" spans="1:14">
      <c r="A9" s="3"/>
      <c r="B9" s="16" t="s">
        <v>1</v>
      </c>
      <c r="C9" s="10">
        <f>C3-C7*C2</f>
        <v>9.9999999999999978E-2</v>
      </c>
      <c r="D9" s="12">
        <v>0</v>
      </c>
      <c r="E9" s="12">
        <v>1</v>
      </c>
      <c r="F9" s="3"/>
      <c r="K9" s="2" t="s">
        <v>1</v>
      </c>
      <c r="L9" s="10">
        <f>IF(L4&gt;(L5/G4),L4^2/(L4-(L5/G4)),(L5/G4)^2/((L5/G4)-L4)-(L5/G4))</f>
        <v>0.59999999999999742</v>
      </c>
      <c r="N9" s="10">
        <f>IF(L4&gt;(L5/G4),L4+(N10/G4)*(1-L6),L4/(1-(L4/(L5/G4))*(1-L6)))</f>
        <v>0.5999999999999972</v>
      </c>
    </row>
    <row r="10" spans="1:14">
      <c r="A10" s="3"/>
      <c r="B10" s="16" t="s">
        <v>2</v>
      </c>
      <c r="C10" s="10">
        <f>C4-C7*C2</f>
        <v>0</v>
      </c>
      <c r="D10" s="12">
        <v>0</v>
      </c>
      <c r="E10" s="12">
        <v>1</v>
      </c>
      <c r="F10" s="3"/>
      <c r="K10" s="2" t="s">
        <v>2</v>
      </c>
      <c r="L10" s="10">
        <f>IF(L4&gt;(L5/G4),L4^2/(L4-(L5/G4))-L4,(L5/G4)^2/((L5/G4)-L4))*G4</f>
        <v>0.49999999999999806</v>
      </c>
      <c r="N10" s="2">
        <f>IF(L4&gt;(L5/G4),L5/(1-((L5/G4)/L4)*(1-L6)),L5+(N9*G4)*(1-L6))</f>
        <v>0.49999999999999789</v>
      </c>
    </row>
    <row r="11" spans="1:14">
      <c r="A11" s="3"/>
      <c r="B11" s="16"/>
      <c r="C11" s="10">
        <f>C5</f>
        <v>0</v>
      </c>
      <c r="D11" s="12">
        <v>0</v>
      </c>
      <c r="E11" s="12">
        <v>1</v>
      </c>
      <c r="F11" s="3"/>
      <c r="H11" s="7" t="s">
        <v>5</v>
      </c>
      <c r="I11" s="8">
        <f>IF(C3&gt;C4,C4/C3,C3/C4)</f>
        <v>0.83333333333333337</v>
      </c>
      <c r="K11" s="2" t="s">
        <v>3</v>
      </c>
      <c r="L11" s="10">
        <f>L6</f>
        <v>0</v>
      </c>
      <c r="N11" s="10">
        <f>L6</f>
        <v>0</v>
      </c>
    </row>
    <row r="12" spans="1:14">
      <c r="A12" s="3"/>
      <c r="B12" s="14"/>
      <c r="C12" s="12"/>
      <c r="D12" s="12"/>
      <c r="E12" s="12"/>
      <c r="F12" s="3"/>
      <c r="H12" s="7" t="s">
        <v>1</v>
      </c>
      <c r="I12" s="7">
        <f>C3</f>
        <v>0.6</v>
      </c>
    </row>
    <row r="13" spans="1:14">
      <c r="A13" s="3"/>
      <c r="B13" s="16" t="s">
        <v>9</v>
      </c>
      <c r="C13" s="10">
        <f>IF(C3&gt;(C4/G4),(C4/G4)/C3,C3/(C4/G4))*(1-C18*E2)</f>
        <v>0.89882352941176469</v>
      </c>
      <c r="D13" s="12">
        <v>0</v>
      </c>
      <c r="E13" s="12">
        <v>1</v>
      </c>
      <c r="F13" s="3"/>
      <c r="H13" s="7" t="s">
        <v>7</v>
      </c>
      <c r="I13" s="7">
        <f>(C3*C15)</f>
        <v>0.34178823529411756</v>
      </c>
    </row>
    <row r="14" spans="1:14">
      <c r="A14" s="3"/>
      <c r="B14" s="16" t="s">
        <v>10</v>
      </c>
      <c r="C14" s="10">
        <f>(C3+C4/G4)/2</f>
        <v>0.63376963350785331</v>
      </c>
      <c r="D14" s="14">
        <v>0</v>
      </c>
      <c r="E14" s="12">
        <v>1</v>
      </c>
      <c r="F14" s="3"/>
      <c r="H14" s="7"/>
      <c r="I14" s="7"/>
    </row>
    <row r="15" spans="1:14">
      <c r="A15" s="3"/>
      <c r="B15" s="16" t="s">
        <v>5</v>
      </c>
      <c r="C15" s="10">
        <f>C13*C14</f>
        <v>0.56964705882352928</v>
      </c>
      <c r="D15" s="12">
        <v>0</v>
      </c>
      <c r="E15" s="12">
        <v>1</v>
      </c>
      <c r="F15" s="3"/>
      <c r="H15" s="9" t="s">
        <v>6</v>
      </c>
      <c r="I15" s="9">
        <f>I12-I13</f>
        <v>0.25821176470588242</v>
      </c>
    </row>
    <row r="16" spans="1:14">
      <c r="A16" s="3"/>
      <c r="B16" s="16" t="s">
        <v>1</v>
      </c>
      <c r="C16" s="10">
        <f>C3-(C3*C13)*C2</f>
        <v>6.0705882352941165E-2</v>
      </c>
      <c r="D16" s="12">
        <v>0</v>
      </c>
      <c r="E16" s="12">
        <v>1</v>
      </c>
      <c r="F16" s="3"/>
      <c r="L16" s="10"/>
    </row>
    <row r="17" spans="1:9">
      <c r="A17" s="3"/>
      <c r="B17" s="16" t="s">
        <v>2</v>
      </c>
      <c r="C17" s="10">
        <f>C4-(C4*C13)*C2</f>
        <v>5.0588235294117656E-2</v>
      </c>
      <c r="D17" s="12">
        <v>0</v>
      </c>
      <c r="E17" s="12">
        <v>1</v>
      </c>
      <c r="F17" s="3"/>
      <c r="H17" s="4" t="s">
        <v>5</v>
      </c>
      <c r="I17" s="5">
        <f>IF(C3&gt;C4,C4/C3,C3/C4)</f>
        <v>0.83333333333333337</v>
      </c>
    </row>
    <row r="18" spans="1:9">
      <c r="A18" s="3"/>
      <c r="B18" s="16" t="s">
        <v>3</v>
      </c>
      <c r="C18" s="10">
        <f>C5</f>
        <v>0</v>
      </c>
      <c r="D18" s="12">
        <v>0</v>
      </c>
      <c r="E18" s="12">
        <v>1</v>
      </c>
      <c r="F18" s="3"/>
      <c r="H18" s="4" t="s">
        <v>2</v>
      </c>
      <c r="I18" s="4">
        <f>C4</f>
        <v>0.5</v>
      </c>
    </row>
    <row r="19" spans="1:9">
      <c r="A19" s="3"/>
      <c r="B19" s="3"/>
      <c r="C19" s="3"/>
      <c r="D19" s="3"/>
      <c r="E19" s="3"/>
      <c r="F19" s="3"/>
      <c r="H19" s="4" t="s">
        <v>7</v>
      </c>
      <c r="I19" s="4">
        <f>(C4*C15)</f>
        <v>0.28482352941176464</v>
      </c>
    </row>
    <row r="20" spans="1:9">
      <c r="A20" s="3"/>
      <c r="B20" s="3"/>
      <c r="C20" s="3"/>
      <c r="D20" s="3"/>
      <c r="E20" s="3"/>
      <c r="F20" s="3"/>
      <c r="H20" s="6" t="s">
        <v>8</v>
      </c>
      <c r="I20" s="6">
        <f>I18-I19</f>
        <v>0.21517647058823536</v>
      </c>
    </row>
    <row r="21" spans="1:9" s="2" customFormat="1"/>
    <row r="22" spans="1:9" s="2" customFormat="1"/>
    <row r="23" spans="1:9" s="2" customFormat="1"/>
    <row r="24" spans="1:9" s="2" customFormat="1"/>
    <row r="25" spans="1:9" s="2" customFormat="1"/>
    <row r="26" spans="1:9" s="2" customFormat="1"/>
    <row r="27" spans="1:9" s="2" customFormat="1"/>
    <row r="28" spans="1:9" s="2" customFormat="1"/>
    <row r="29" spans="1:9" s="2" customFormat="1"/>
    <row r="30" spans="1:9" s="2" customFormat="1"/>
    <row r="31" spans="1:9" s="2" customFormat="1"/>
    <row r="32" spans="1:9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</sheetData>
  <conditionalFormatting sqref="C3:E3">
    <cfRule type="dataBar" priority="18">
      <dataBar>
        <cfvo type="min" val="0"/>
        <cfvo type="max" val="0"/>
        <color rgb="FFFF555A"/>
      </dataBar>
    </cfRule>
  </conditionalFormatting>
  <conditionalFormatting sqref="C4:E4">
    <cfRule type="dataBar" priority="17">
      <dataBar>
        <cfvo type="min" val="0"/>
        <cfvo type="max" val="0"/>
        <color rgb="FF63C384"/>
      </dataBar>
    </cfRule>
  </conditionalFormatting>
  <conditionalFormatting sqref="C5:E6">
    <cfRule type="dataBar" priority="16">
      <dataBar>
        <cfvo type="min" val="0"/>
        <cfvo type="max" val="0"/>
        <color rgb="FF008AEF"/>
      </dataBar>
    </cfRule>
  </conditionalFormatting>
  <conditionalFormatting sqref="C8:E8">
    <cfRule type="dataBar" priority="15">
      <dataBar>
        <cfvo type="min" val="0"/>
        <cfvo type="max" val="0"/>
        <color rgb="FFFFB628"/>
      </dataBar>
    </cfRule>
  </conditionalFormatting>
  <conditionalFormatting sqref="C9:E9">
    <cfRule type="dataBar" priority="14">
      <dataBar>
        <cfvo type="min" val="0"/>
        <cfvo type="max" val="0"/>
        <color rgb="FFFF555A"/>
      </dataBar>
    </cfRule>
  </conditionalFormatting>
  <conditionalFormatting sqref="C10:E10 D11:E11">
    <cfRule type="dataBar" priority="13">
      <dataBar>
        <cfvo type="min" val="0"/>
        <cfvo type="max" val="0"/>
        <color rgb="FF63C384"/>
      </dataBar>
    </cfRule>
  </conditionalFormatting>
  <conditionalFormatting sqref="C11:E11">
    <cfRule type="dataBar" priority="12">
      <dataBar>
        <cfvo type="min" val="0"/>
        <cfvo type="max" val="0"/>
        <color rgb="FF008AEF"/>
      </dataBar>
    </cfRule>
  </conditionalFormatting>
  <conditionalFormatting sqref="C15:E15">
    <cfRule type="dataBar" priority="11">
      <dataBar>
        <cfvo type="min" val="0"/>
        <cfvo type="max" val="0"/>
        <color rgb="FFFFB628"/>
      </dataBar>
    </cfRule>
  </conditionalFormatting>
  <conditionalFormatting sqref="C16:E16">
    <cfRule type="dataBar" priority="10">
      <dataBar>
        <cfvo type="min" val="0"/>
        <cfvo type="max" val="0"/>
        <color rgb="FFFF555A"/>
      </dataBar>
    </cfRule>
  </conditionalFormatting>
  <conditionalFormatting sqref="C17:E17 D18:E18">
    <cfRule type="dataBar" priority="9">
      <dataBar>
        <cfvo type="min" val="0"/>
        <cfvo type="max" val="0"/>
        <color rgb="FF63C384"/>
      </dataBar>
    </cfRule>
  </conditionalFormatting>
  <conditionalFormatting sqref="C18:E18">
    <cfRule type="dataBar" priority="8">
      <dataBar>
        <cfvo type="min" val="0"/>
        <cfvo type="max" val="0"/>
        <color rgb="FF008AEF"/>
      </dataBar>
    </cfRule>
  </conditionalFormatting>
  <conditionalFormatting sqref="C13:E13">
    <cfRule type="dataBar" priority="7">
      <dataBar>
        <cfvo type="min" val="0"/>
        <cfvo type="max" val="0"/>
        <color rgb="FFFFB628"/>
      </dataBar>
    </cfRule>
  </conditionalFormatting>
  <conditionalFormatting sqref="C14:E14">
    <cfRule type="dataBar" priority="6">
      <dataBar>
        <cfvo type="min" val="0"/>
        <cfvo type="max" val="0"/>
        <color rgb="FFD6007B"/>
      </dataBar>
    </cfRule>
  </conditionalFormatting>
  <conditionalFormatting sqref="L4:N4">
    <cfRule type="dataBar" priority="5">
      <dataBar>
        <cfvo type="min" val="0"/>
        <cfvo type="max" val="0"/>
        <color rgb="FFFF555A"/>
      </dataBar>
    </cfRule>
  </conditionalFormatting>
  <conditionalFormatting sqref="L5:N5">
    <cfRule type="dataBar" priority="4">
      <dataBar>
        <cfvo type="min" val="0"/>
        <cfvo type="max" val="0"/>
        <color rgb="FF63C384"/>
      </dataBar>
    </cfRule>
  </conditionalFormatting>
  <conditionalFormatting sqref="L6:N6">
    <cfRule type="dataBar" priority="3">
      <dataBar>
        <cfvo type="min" val="0"/>
        <cfvo type="max" val="0"/>
        <color rgb="FF008AEF"/>
      </dataBar>
    </cfRule>
  </conditionalFormatting>
  <conditionalFormatting sqref="L3:N3">
    <cfRule type="dataBar" priority="1">
      <dataBar>
        <cfvo type="min" val="0"/>
        <cfvo type="max" val="0"/>
        <color rgb="FFFFB628"/>
      </dataBar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Nöding</dc:creator>
  <cp:lastModifiedBy>Christian Nöding</cp:lastModifiedBy>
  <dcterms:created xsi:type="dcterms:W3CDTF">2011-08-03T06:20:47Z</dcterms:created>
  <dcterms:modified xsi:type="dcterms:W3CDTF">2011-08-04T21:14:33Z</dcterms:modified>
</cp:coreProperties>
</file>