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hangu\eclipse-workspace\Project\src\main\resources\Excel\"/>
    </mc:Choice>
  </mc:AlternateContent>
  <xr:revisionPtr revIDLastSave="0" documentId="13_ncr:1_{5CC4C468-2838-466A-960E-0F10972FD82C}" xr6:coauthVersionLast="41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QC_funded" sheetId="1" r:id="rId1"/>
    <sheet name="QC_Non_funded" sheetId="4" r:id="rId2"/>
    <sheet name="RIM" sheetId="3" r:id="rId3"/>
  </sheets>
  <definedNames>
    <definedName name="_xlnm._FilterDatabase" localSheetId="0" hidden="1">QC_funded!$A$7:$K$65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4" l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9" i="4"/>
  <c r="B5" i="4" l="1"/>
  <c r="B5" i="1"/>
  <c r="G16" i="4" l="1"/>
  <c r="E16" i="4"/>
  <c r="G26" i="4"/>
  <c r="E26" i="4"/>
  <c r="F26" i="4" s="1"/>
  <c r="I26" i="4" s="1"/>
  <c r="K26" i="4" s="1"/>
  <c r="G38" i="4"/>
  <c r="E38" i="4"/>
  <c r="G50" i="4"/>
  <c r="E50" i="4"/>
  <c r="F50" i="4" s="1"/>
  <c r="I50" i="4" s="1"/>
  <c r="K50" i="4" s="1"/>
  <c r="E17" i="4"/>
  <c r="G17" i="4"/>
  <c r="E23" i="4"/>
  <c r="G23" i="4"/>
  <c r="E31" i="4"/>
  <c r="G31" i="4"/>
  <c r="E35" i="4"/>
  <c r="G35" i="4"/>
  <c r="E39" i="4"/>
  <c r="G39" i="4"/>
  <c r="E43" i="4"/>
  <c r="G43" i="4"/>
  <c r="E47" i="4"/>
  <c r="G47" i="4"/>
  <c r="E51" i="4"/>
  <c r="G51" i="4"/>
  <c r="E55" i="4"/>
  <c r="G55" i="4"/>
  <c r="E59" i="4"/>
  <c r="G59" i="4"/>
  <c r="E63" i="4"/>
  <c r="G63" i="4"/>
  <c r="E13" i="4"/>
  <c r="G13" i="4"/>
  <c r="G22" i="4"/>
  <c r="E22" i="4"/>
  <c r="G34" i="4"/>
  <c r="E34" i="4"/>
  <c r="F34" i="4" s="1"/>
  <c r="I34" i="4" s="1"/>
  <c r="K34" i="4" s="1"/>
  <c r="G46" i="4"/>
  <c r="E46" i="4"/>
  <c r="G54" i="4"/>
  <c r="E54" i="4"/>
  <c r="F54" i="4" s="1"/>
  <c r="G62" i="4"/>
  <c r="E62" i="4"/>
  <c r="G20" i="4"/>
  <c r="E20" i="4"/>
  <c r="F20" i="4" s="1"/>
  <c r="I20" i="4" s="1"/>
  <c r="K20" i="4" s="1"/>
  <c r="G27" i="4"/>
  <c r="E27" i="4"/>
  <c r="E11" i="4"/>
  <c r="G11" i="4"/>
  <c r="G14" i="4"/>
  <c r="E14" i="4"/>
  <c r="F17" i="4"/>
  <c r="E21" i="4"/>
  <c r="F21" i="4" s="1"/>
  <c r="G21" i="4"/>
  <c r="G24" i="4"/>
  <c r="E24" i="4"/>
  <c r="G28" i="4"/>
  <c r="E28" i="4"/>
  <c r="G32" i="4"/>
  <c r="E32" i="4"/>
  <c r="G36" i="4"/>
  <c r="E36" i="4"/>
  <c r="E40" i="4"/>
  <c r="G40" i="4"/>
  <c r="G44" i="4"/>
  <c r="E44" i="4"/>
  <c r="G48" i="4"/>
  <c r="E48" i="4"/>
  <c r="G52" i="4"/>
  <c r="E52" i="4"/>
  <c r="G56" i="4"/>
  <c r="E56" i="4"/>
  <c r="G60" i="4"/>
  <c r="E60" i="4"/>
  <c r="G64" i="4"/>
  <c r="E64" i="4"/>
  <c r="E19" i="4"/>
  <c r="F19" i="4" s="1"/>
  <c r="G19" i="4"/>
  <c r="G30" i="4"/>
  <c r="E30" i="4"/>
  <c r="F30" i="4" s="1"/>
  <c r="I30" i="4" s="1"/>
  <c r="K30" i="4" s="1"/>
  <c r="G42" i="4"/>
  <c r="E42" i="4"/>
  <c r="G58" i="4"/>
  <c r="E58" i="4"/>
  <c r="G10" i="4"/>
  <c r="E10" i="4"/>
  <c r="F13" i="4"/>
  <c r="G9" i="4"/>
  <c r="E9" i="4"/>
  <c r="F9" i="4" s="1"/>
  <c r="I9" i="4" s="1"/>
  <c r="K9" i="4" s="1"/>
  <c r="G12" i="4"/>
  <c r="E12" i="4"/>
  <c r="G15" i="4"/>
  <c r="E15" i="4"/>
  <c r="F15" i="4" s="1"/>
  <c r="I15" i="4" s="1"/>
  <c r="K15" i="4" s="1"/>
  <c r="G18" i="4"/>
  <c r="E18" i="4"/>
  <c r="E25" i="4"/>
  <c r="F25" i="4" s="1"/>
  <c r="G25" i="4"/>
  <c r="E29" i="4"/>
  <c r="F29" i="4" s="1"/>
  <c r="G29" i="4"/>
  <c r="E33" i="4"/>
  <c r="F33" i="4" s="1"/>
  <c r="G33" i="4"/>
  <c r="E37" i="4"/>
  <c r="F37" i="4" s="1"/>
  <c r="G37" i="4"/>
  <c r="E41" i="4"/>
  <c r="F41" i="4" s="1"/>
  <c r="G41" i="4"/>
  <c r="E45" i="4"/>
  <c r="F45" i="4" s="1"/>
  <c r="G45" i="4"/>
  <c r="E49" i="4"/>
  <c r="F49" i="4" s="1"/>
  <c r="G49" i="4"/>
  <c r="E53" i="4"/>
  <c r="F53" i="4" s="1"/>
  <c r="G53" i="4"/>
  <c r="E57" i="4"/>
  <c r="F57" i="4" s="1"/>
  <c r="G57" i="4"/>
  <c r="E61" i="4"/>
  <c r="G61" i="4"/>
  <c r="E65" i="4"/>
  <c r="F65" i="4" s="1"/>
  <c r="G65" i="4"/>
  <c r="F11" i="4"/>
  <c r="F12" i="4"/>
  <c r="I12" i="4" s="1"/>
  <c r="K12" i="4" s="1"/>
  <c r="F16" i="4"/>
  <c r="I16" i="4" s="1"/>
  <c r="K16" i="4" s="1"/>
  <c r="F10" i="4"/>
  <c r="F14" i="4"/>
  <c r="I14" i="4" s="1"/>
  <c r="K14" i="4" s="1"/>
  <c r="F18" i="4"/>
  <c r="I18" i="4" s="1"/>
  <c r="K18" i="4" s="1"/>
  <c r="F22" i="4"/>
  <c r="I22" i="4" s="1"/>
  <c r="K22" i="4" s="1"/>
  <c r="I11" i="4"/>
  <c r="K11" i="4" s="1"/>
  <c r="I17" i="4"/>
  <c r="K17" i="4" s="1"/>
  <c r="F35" i="4"/>
  <c r="F36" i="4"/>
  <c r="F38" i="4"/>
  <c r="F39" i="4"/>
  <c r="I39" i="4" s="1"/>
  <c r="K39" i="4" s="1"/>
  <c r="F40" i="4"/>
  <c r="F42" i="4"/>
  <c r="F43" i="4"/>
  <c r="F44" i="4"/>
  <c r="F46" i="4"/>
  <c r="F47" i="4"/>
  <c r="I47" i="4" s="1"/>
  <c r="K47" i="4" s="1"/>
  <c r="F48" i="4"/>
  <c r="F51" i="4"/>
  <c r="F52" i="4"/>
  <c r="F58" i="4"/>
  <c r="F62" i="4"/>
  <c r="F55" i="4"/>
  <c r="I55" i="4" s="1"/>
  <c r="K55" i="4" s="1"/>
  <c r="F59" i="4"/>
  <c r="F61" i="4"/>
  <c r="I61" i="4" s="1"/>
  <c r="K61" i="4" s="1"/>
  <c r="F63" i="4"/>
  <c r="I63" i="4" s="1"/>
  <c r="K63" i="4" s="1"/>
  <c r="F23" i="4"/>
  <c r="F24" i="4"/>
  <c r="I24" i="4" s="1"/>
  <c r="K24" i="4" s="1"/>
  <c r="F27" i="4"/>
  <c r="I27" i="4" s="1"/>
  <c r="K27" i="4" s="1"/>
  <c r="F28" i="4"/>
  <c r="I28" i="4" s="1"/>
  <c r="K28" i="4" s="1"/>
  <c r="F31" i="4"/>
  <c r="I31" i="4" s="1"/>
  <c r="K31" i="4" s="1"/>
  <c r="F32" i="4"/>
  <c r="I32" i="4" s="1"/>
  <c r="K32" i="4" s="1"/>
  <c r="F56" i="4"/>
  <c r="I56" i="4" s="1"/>
  <c r="K56" i="4" s="1"/>
  <c r="F60" i="4"/>
  <c r="F64" i="4"/>
  <c r="I64" i="4" s="1"/>
  <c r="K64" i="4" s="1"/>
  <c r="I65" i="4" l="1"/>
  <c r="K65" i="4" s="1"/>
  <c r="I57" i="4"/>
  <c r="K57" i="4" s="1"/>
  <c r="I33" i="4"/>
  <c r="K33" i="4" s="1"/>
  <c r="I29" i="4"/>
  <c r="K29" i="4" s="1"/>
  <c r="I25" i="4"/>
  <c r="K25" i="4" s="1"/>
  <c r="I19" i="4"/>
  <c r="K19" i="4" s="1"/>
  <c r="I21" i="4"/>
  <c r="K21" i="4" s="1"/>
  <c r="I13" i="4"/>
  <c r="K13" i="4" s="1"/>
  <c r="I60" i="4"/>
  <c r="K60" i="4" s="1"/>
  <c r="I23" i="4"/>
  <c r="K23" i="4" s="1"/>
  <c r="I10" i="4"/>
  <c r="K10" i="4" s="1"/>
  <c r="I42" i="4"/>
  <c r="K42" i="4" s="1"/>
  <c r="I59" i="4"/>
  <c r="K59" i="4" s="1"/>
  <c r="I52" i="4"/>
  <c r="K52" i="4" s="1"/>
  <c r="I44" i="4"/>
  <c r="K44" i="4" s="1"/>
  <c r="I36" i="4"/>
  <c r="K36" i="4" s="1"/>
  <c r="I54" i="4"/>
  <c r="K54" i="4" s="1"/>
  <c r="I51" i="4"/>
  <c r="K51" i="4" s="1"/>
  <c r="I46" i="4"/>
  <c r="K46" i="4" s="1"/>
  <c r="I43" i="4"/>
  <c r="K43" i="4" s="1"/>
  <c r="I38" i="4"/>
  <c r="K38" i="4" s="1"/>
  <c r="I35" i="4"/>
  <c r="K35" i="4" s="1"/>
  <c r="I62" i="4"/>
  <c r="K62" i="4" s="1"/>
  <c r="I48" i="4"/>
  <c r="K48" i="4" s="1"/>
  <c r="I40" i="4"/>
  <c r="K40" i="4" s="1"/>
  <c r="I37" i="4"/>
  <c r="K37" i="4" s="1"/>
  <c r="I53" i="4"/>
  <c r="K53" i="4" s="1"/>
  <c r="I49" i="4"/>
  <c r="K49" i="4" s="1"/>
  <c r="I45" i="4"/>
  <c r="K45" i="4" s="1"/>
  <c r="I41" i="4"/>
  <c r="K41" i="4" s="1"/>
  <c r="I58" i="4"/>
  <c r="K58" i="4" s="1"/>
  <c r="D67" i="3" l="1"/>
  <c r="D68" i="3"/>
  <c r="E12" i="1" l="1"/>
  <c r="G12" i="1"/>
  <c r="E18" i="1"/>
  <c r="G18" i="1"/>
  <c r="E14" i="1"/>
  <c r="G14" i="1"/>
  <c r="E25" i="1"/>
  <c r="G25" i="1"/>
  <c r="E21" i="1"/>
  <c r="G21" i="1"/>
  <c r="E49" i="1"/>
  <c r="G49" i="1"/>
  <c r="E45" i="1"/>
  <c r="G45" i="1"/>
  <c r="E41" i="1"/>
  <c r="G41" i="1"/>
  <c r="E37" i="1"/>
  <c r="G37" i="1"/>
  <c r="E33" i="1"/>
  <c r="G33" i="1"/>
  <c r="E29" i="1"/>
  <c r="G29" i="1"/>
  <c r="E62" i="1"/>
  <c r="G62" i="1"/>
  <c r="E58" i="1"/>
  <c r="G58" i="1"/>
  <c r="E54" i="1"/>
  <c r="G54" i="1"/>
  <c r="E11" i="1"/>
  <c r="G11" i="1"/>
  <c r="E17" i="1"/>
  <c r="G17" i="1"/>
  <c r="E28" i="1"/>
  <c r="G28" i="1"/>
  <c r="E24" i="1"/>
  <c r="G24" i="1"/>
  <c r="E20" i="1"/>
  <c r="G20" i="1"/>
  <c r="E48" i="1"/>
  <c r="G48" i="1"/>
  <c r="E44" i="1"/>
  <c r="G44" i="1"/>
  <c r="E40" i="1"/>
  <c r="G40" i="1"/>
  <c r="E36" i="1"/>
  <c r="G36" i="1"/>
  <c r="E32" i="1"/>
  <c r="G32" i="1"/>
  <c r="E65" i="1"/>
  <c r="G65" i="1"/>
  <c r="E61" i="1"/>
  <c r="G61" i="1"/>
  <c r="E57" i="1"/>
  <c r="G57" i="1"/>
  <c r="E53" i="1"/>
  <c r="G53" i="1"/>
  <c r="E9" i="1"/>
  <c r="G9" i="1"/>
  <c r="E10" i="1"/>
  <c r="G10" i="1"/>
  <c r="E16" i="1"/>
  <c r="G16" i="1"/>
  <c r="E27" i="1"/>
  <c r="G27" i="1"/>
  <c r="E23" i="1"/>
  <c r="G23" i="1"/>
  <c r="E51" i="1"/>
  <c r="G51" i="1"/>
  <c r="E47" i="1"/>
  <c r="G47" i="1"/>
  <c r="E43" i="1"/>
  <c r="G43" i="1"/>
  <c r="E39" i="1"/>
  <c r="G39" i="1"/>
  <c r="E35" i="1"/>
  <c r="G35" i="1"/>
  <c r="E31" i="1"/>
  <c r="G31" i="1"/>
  <c r="E64" i="1"/>
  <c r="G64" i="1"/>
  <c r="E60" i="1"/>
  <c r="G60" i="1"/>
  <c r="E56" i="1"/>
  <c r="G56" i="1"/>
  <c r="E52" i="1"/>
  <c r="G52" i="1"/>
  <c r="E13" i="1"/>
  <c r="G13" i="1"/>
  <c r="E19" i="1"/>
  <c r="G19" i="1"/>
  <c r="E15" i="1"/>
  <c r="G15" i="1"/>
  <c r="E26" i="1"/>
  <c r="G26" i="1"/>
  <c r="E22" i="1"/>
  <c r="G22" i="1"/>
  <c r="E50" i="1"/>
  <c r="G50" i="1"/>
  <c r="E46" i="1"/>
  <c r="G46" i="1"/>
  <c r="E42" i="1"/>
  <c r="G42" i="1"/>
  <c r="E38" i="1"/>
  <c r="G38" i="1"/>
  <c r="E34" i="1"/>
  <c r="G34" i="1"/>
  <c r="E30" i="1"/>
  <c r="G30" i="1"/>
  <c r="E63" i="1"/>
  <c r="G63" i="1"/>
  <c r="E59" i="1"/>
  <c r="G59" i="1"/>
  <c r="E55" i="1"/>
  <c r="G55" i="1"/>
  <c r="F10" i="3"/>
  <c r="B6" i="3"/>
  <c r="H10" i="3" l="1"/>
  <c r="I11" i="3" l="1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10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H46" i="3"/>
  <c r="H48" i="3"/>
  <c r="H50" i="3"/>
  <c r="H52" i="3"/>
  <c r="H54" i="3"/>
  <c r="H56" i="3"/>
  <c r="H58" i="3"/>
  <c r="H60" i="3"/>
  <c r="H62" i="3"/>
  <c r="H64" i="3"/>
  <c r="H66" i="3"/>
  <c r="H68" i="3"/>
  <c r="E10" i="3"/>
  <c r="H11" i="3"/>
  <c r="E11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12" i="3"/>
  <c r="F68" i="3"/>
  <c r="H67" i="3"/>
  <c r="F66" i="3"/>
  <c r="F65" i="3"/>
  <c r="F64" i="3"/>
  <c r="H63" i="3"/>
  <c r="F62" i="3"/>
  <c r="F61" i="3"/>
  <c r="F60" i="3"/>
  <c r="H59" i="3"/>
  <c r="F58" i="3"/>
  <c r="F57" i="3"/>
  <c r="F56" i="3"/>
  <c r="H55" i="3"/>
  <c r="F54" i="3"/>
  <c r="F53" i="3"/>
  <c r="F52" i="3"/>
  <c r="H51" i="3"/>
  <c r="F50" i="3"/>
  <c r="F49" i="3"/>
  <c r="F48" i="3"/>
  <c r="H47" i="3"/>
  <c r="F46" i="3"/>
  <c r="F45" i="3"/>
  <c r="F44" i="3"/>
  <c r="H43" i="3"/>
  <c r="F42" i="3"/>
  <c r="F41" i="3"/>
  <c r="F40" i="3"/>
  <c r="H39" i="3"/>
  <c r="F38" i="3"/>
  <c r="F37" i="3"/>
  <c r="F36" i="3"/>
  <c r="H35" i="3"/>
  <c r="F34" i="3"/>
  <c r="F33" i="3"/>
  <c r="F32" i="3"/>
  <c r="H31" i="3"/>
  <c r="F30" i="3"/>
  <c r="F29" i="3"/>
  <c r="F28" i="3"/>
  <c r="H27" i="3"/>
  <c r="F26" i="3"/>
  <c r="F25" i="3"/>
  <c r="F24" i="3"/>
  <c r="H23" i="3"/>
  <c r="F22" i="3"/>
  <c r="F21" i="3"/>
  <c r="F20" i="3"/>
  <c r="H19" i="3"/>
  <c r="F18" i="3"/>
  <c r="F17" i="3"/>
  <c r="F16" i="3"/>
  <c r="H15" i="3"/>
  <c r="F14" i="3"/>
  <c r="F13" i="3"/>
  <c r="F12" i="3"/>
  <c r="H65" i="3" l="1"/>
  <c r="H61" i="3"/>
  <c r="H57" i="3"/>
  <c r="H53" i="3"/>
  <c r="H49" i="3"/>
  <c r="H45" i="3"/>
  <c r="H41" i="3"/>
  <c r="H37" i="3"/>
  <c r="H33" i="3"/>
  <c r="H29" i="3"/>
  <c r="H25" i="3"/>
  <c r="H21" i="3"/>
  <c r="H17" i="3"/>
  <c r="H13" i="3"/>
  <c r="H12" i="3"/>
  <c r="F67" i="3"/>
  <c r="F63" i="3"/>
  <c r="F59" i="3"/>
  <c r="F55" i="3"/>
  <c r="F51" i="3"/>
  <c r="F47" i="3"/>
  <c r="F43" i="3"/>
  <c r="F39" i="3"/>
  <c r="F35" i="3"/>
  <c r="F31" i="3"/>
  <c r="F27" i="3"/>
  <c r="F23" i="3"/>
  <c r="F19" i="3"/>
  <c r="G19" i="3" s="1"/>
  <c r="F15" i="3"/>
  <c r="F11" i="3"/>
  <c r="G10" i="3"/>
  <c r="J10" i="3" s="1"/>
  <c r="L10" i="3" s="1"/>
  <c r="G11" i="3"/>
  <c r="J11" i="3" s="1"/>
  <c r="L11" i="3" s="1"/>
  <c r="G12" i="3"/>
  <c r="G13" i="3"/>
  <c r="J13" i="3" s="1"/>
  <c r="L13" i="3" s="1"/>
  <c r="G14" i="3"/>
  <c r="J14" i="3" s="1"/>
  <c r="L14" i="3" s="1"/>
  <c r="G15" i="3"/>
  <c r="J15" i="3" s="1"/>
  <c r="L15" i="3" s="1"/>
  <c r="G16" i="3"/>
  <c r="J16" i="3" s="1"/>
  <c r="L16" i="3" s="1"/>
  <c r="G17" i="3"/>
  <c r="J17" i="3" s="1"/>
  <c r="L17" i="3" s="1"/>
  <c r="G18" i="3"/>
  <c r="J18" i="3" s="1"/>
  <c r="L18" i="3" s="1"/>
  <c r="G22" i="3"/>
  <c r="J22" i="3" s="1"/>
  <c r="L22" i="3" s="1"/>
  <c r="F53" i="1"/>
  <c r="F45" i="1"/>
  <c r="F29" i="1"/>
  <c r="F13" i="1"/>
  <c r="F38" i="1"/>
  <c r="I38" i="1" s="1"/>
  <c r="K38" i="1" s="1"/>
  <c r="F33" i="1"/>
  <c r="F22" i="1"/>
  <c r="I22" i="1" s="1"/>
  <c r="K22" i="1" s="1"/>
  <c r="F17" i="1"/>
  <c r="F62" i="1"/>
  <c r="I62" i="1" s="1"/>
  <c r="K62" i="1" s="1"/>
  <c r="F57" i="1"/>
  <c r="F42" i="1"/>
  <c r="I42" i="1" s="1"/>
  <c r="K42" i="1" s="1"/>
  <c r="F59" i="1"/>
  <c r="F51" i="1"/>
  <c r="F43" i="1"/>
  <c r="F35" i="1"/>
  <c r="F64" i="1"/>
  <c r="F52" i="1"/>
  <c r="F48" i="1"/>
  <c r="F44" i="1"/>
  <c r="F40" i="1"/>
  <c r="F28" i="1"/>
  <c r="F24" i="1"/>
  <c r="F12" i="1"/>
  <c r="I9" i="1"/>
  <c r="K9" i="1" s="1"/>
  <c r="F37" i="1"/>
  <c r="I37" i="1" s="1"/>
  <c r="K37" i="1" s="1"/>
  <c r="F32" i="1"/>
  <c r="F26" i="1"/>
  <c r="I26" i="1" s="1"/>
  <c r="K26" i="1" s="1"/>
  <c r="F21" i="1"/>
  <c r="F16" i="1"/>
  <c r="I16" i="1" s="1"/>
  <c r="K16" i="1" s="1"/>
  <c r="F10" i="1"/>
  <c r="I10" i="1" s="1"/>
  <c r="K10" i="1" s="1"/>
  <c r="F61" i="1"/>
  <c r="F56" i="1"/>
  <c r="F49" i="1"/>
  <c r="I49" i="1" s="1"/>
  <c r="K49" i="1" s="1"/>
  <c r="F58" i="1"/>
  <c r="I58" i="1" s="1"/>
  <c r="K58" i="1" s="1"/>
  <c r="F50" i="1"/>
  <c r="I50" i="1" s="1"/>
  <c r="K50" i="1" s="1"/>
  <c r="F34" i="1"/>
  <c r="I34" i="1" s="1"/>
  <c r="K34" i="1" s="1"/>
  <c r="F18" i="1"/>
  <c r="I18" i="1" s="1"/>
  <c r="K18" i="1" s="1"/>
  <c r="F31" i="1"/>
  <c r="I31" i="1" s="1"/>
  <c r="K31" i="1" s="1"/>
  <c r="F27" i="1"/>
  <c r="I27" i="1" s="1"/>
  <c r="K27" i="1" s="1"/>
  <c r="F23" i="1"/>
  <c r="F19" i="1"/>
  <c r="I19" i="1" s="1"/>
  <c r="K19" i="1" s="1"/>
  <c r="F15" i="1"/>
  <c r="I15" i="1" s="1"/>
  <c r="K15" i="1" s="1"/>
  <c r="F11" i="1"/>
  <c r="I11" i="1" s="1"/>
  <c r="K11" i="1" s="1"/>
  <c r="F41" i="1"/>
  <c r="I41" i="1" s="1"/>
  <c r="K41" i="1" s="1"/>
  <c r="F36" i="1"/>
  <c r="F25" i="1"/>
  <c r="I25" i="1" s="1"/>
  <c r="K25" i="1" s="1"/>
  <c r="F20" i="1"/>
  <c r="I20" i="1" s="1"/>
  <c r="K20" i="1" s="1"/>
  <c r="F14" i="1"/>
  <c r="I14" i="1" s="1"/>
  <c r="K14" i="1" s="1"/>
  <c r="F65" i="1"/>
  <c r="I65" i="1" s="1"/>
  <c r="K65" i="1" s="1"/>
  <c r="F60" i="1"/>
  <c r="F54" i="1"/>
  <c r="I54" i="1" s="1"/>
  <c r="K54" i="1" s="1"/>
  <c r="F46" i="1"/>
  <c r="I46" i="1" s="1"/>
  <c r="K46" i="1" s="1"/>
  <c r="F63" i="1"/>
  <c r="F55" i="1"/>
  <c r="F47" i="1"/>
  <c r="F39" i="1"/>
  <c r="F30" i="1"/>
  <c r="I30" i="1" s="1"/>
  <c r="K30" i="1" s="1"/>
  <c r="I52" i="1" l="1"/>
  <c r="K52" i="1" s="1"/>
  <c r="I28" i="1"/>
  <c r="K28" i="1" s="1"/>
  <c r="I36" i="1"/>
  <c r="K36" i="1" s="1"/>
  <c r="I61" i="1"/>
  <c r="K61" i="1" s="1"/>
  <c r="I63" i="1"/>
  <c r="K63" i="1" s="1"/>
  <c r="I32" i="1"/>
  <c r="K32" i="1" s="1"/>
  <c r="I40" i="1"/>
  <c r="K40" i="1" s="1"/>
  <c r="I51" i="1"/>
  <c r="K51" i="1" s="1"/>
  <c r="I57" i="1"/>
  <c r="K57" i="1" s="1"/>
  <c r="I33" i="1"/>
  <c r="K33" i="1" s="1"/>
  <c r="I21" i="1"/>
  <c r="K21" i="1" s="1"/>
  <c r="I12" i="1"/>
  <c r="K12" i="1" s="1"/>
  <c r="I44" i="1"/>
  <c r="K44" i="1" s="1"/>
  <c r="I47" i="1"/>
  <c r="K47" i="1" s="1"/>
  <c r="I35" i="1"/>
  <c r="K35" i="1" s="1"/>
  <c r="I17" i="1"/>
  <c r="K17" i="1" s="1"/>
  <c r="I56" i="1"/>
  <c r="K56" i="1" s="1"/>
  <c r="I23" i="1"/>
  <c r="K23" i="1" s="1"/>
  <c r="I55" i="1"/>
  <c r="K55" i="1" s="1"/>
  <c r="I60" i="1"/>
  <c r="K60" i="1" s="1"/>
  <c r="I24" i="1"/>
  <c r="K24" i="1" s="1"/>
  <c r="J12" i="3"/>
  <c r="L12" i="3" s="1"/>
  <c r="G27" i="3"/>
  <c r="J27" i="3" s="1"/>
  <c r="L27" i="3" s="1"/>
  <c r="G20" i="3"/>
  <c r="J20" i="3" s="1"/>
  <c r="L20" i="3" s="1"/>
  <c r="G23" i="3"/>
  <c r="J23" i="3" s="1"/>
  <c r="L23" i="3" s="1"/>
  <c r="G21" i="3"/>
  <c r="J21" i="3" s="1"/>
  <c r="L21" i="3" s="1"/>
  <c r="J19" i="3"/>
  <c r="L19" i="3" s="1"/>
  <c r="I39" i="1"/>
  <c r="K39" i="1" s="1"/>
  <c r="I64" i="1"/>
  <c r="K64" i="1" s="1"/>
  <c r="I59" i="1"/>
  <c r="K59" i="1" s="1"/>
  <c r="I48" i="1"/>
  <c r="K48" i="1" s="1"/>
  <c r="I43" i="1"/>
  <c r="K43" i="1" s="1"/>
  <c r="I13" i="1"/>
  <c r="K13" i="1" s="1"/>
  <c r="I29" i="1"/>
  <c r="K29" i="1" s="1"/>
  <c r="I45" i="1"/>
  <c r="K45" i="1" s="1"/>
  <c r="I53" i="1"/>
  <c r="K53" i="1" s="1"/>
  <c r="G25" i="3" l="1"/>
  <c r="J25" i="3" s="1"/>
  <c r="L25" i="3" s="1"/>
  <c r="G24" i="3"/>
  <c r="J24" i="3" s="1"/>
  <c r="L24" i="3" s="1"/>
  <c r="G26" i="3"/>
  <c r="J26" i="3" s="1"/>
  <c r="L26" i="3" s="1"/>
  <c r="G28" i="3"/>
  <c r="J28" i="3" s="1"/>
  <c r="L28" i="3" s="1"/>
  <c r="G32" i="3"/>
  <c r="J32" i="3" s="1"/>
  <c r="L32" i="3" s="1"/>
  <c r="G33" i="3" l="1"/>
  <c r="J33" i="3" s="1"/>
  <c r="L33" i="3" s="1"/>
  <c r="G29" i="3"/>
  <c r="J29" i="3" s="1"/>
  <c r="L29" i="3" s="1"/>
  <c r="G37" i="3"/>
  <c r="J37" i="3" s="1"/>
  <c r="L37" i="3" s="1"/>
  <c r="G31" i="3"/>
  <c r="J31" i="3" s="1"/>
  <c r="L31" i="3" s="1"/>
  <c r="G30" i="3"/>
  <c r="J30" i="3" s="1"/>
  <c r="L30" i="3" s="1"/>
  <c r="G34" i="3" l="1"/>
  <c r="J34" i="3" s="1"/>
  <c r="L34" i="3" s="1"/>
  <c r="G36" i="3"/>
  <c r="J36" i="3" s="1"/>
  <c r="L36" i="3" s="1"/>
  <c r="G35" i="3"/>
  <c r="J35" i="3" s="1"/>
  <c r="L35" i="3" s="1"/>
  <c r="G42" i="3"/>
  <c r="J42" i="3" s="1"/>
  <c r="L42" i="3" s="1"/>
  <c r="G38" i="3"/>
  <c r="J38" i="3" s="1"/>
  <c r="L38" i="3" s="1"/>
  <c r="G40" i="3" l="1"/>
  <c r="J40" i="3" s="1"/>
  <c r="L40" i="3" s="1"/>
  <c r="G41" i="3"/>
  <c r="J41" i="3" s="1"/>
  <c r="L41" i="3" s="1"/>
  <c r="G43" i="3"/>
  <c r="J43" i="3" s="1"/>
  <c r="L43" i="3" s="1"/>
  <c r="G39" i="3"/>
  <c r="J39" i="3" s="1"/>
  <c r="L39" i="3" s="1"/>
  <c r="G47" i="3"/>
  <c r="J47" i="3" s="1"/>
  <c r="L47" i="3" s="1"/>
  <c r="G46" i="3" l="1"/>
  <c r="J46" i="3" s="1"/>
  <c r="L46" i="3" s="1"/>
  <c r="G44" i="3"/>
  <c r="J44" i="3" s="1"/>
  <c r="L44" i="3" s="1"/>
  <c r="G52" i="3"/>
  <c r="J52" i="3" s="1"/>
  <c r="L52" i="3" s="1"/>
  <c r="G48" i="3"/>
  <c r="J48" i="3" s="1"/>
  <c r="L48" i="3" s="1"/>
  <c r="G45" i="3"/>
  <c r="J45" i="3" s="1"/>
  <c r="L45" i="3" s="1"/>
  <c r="G49" i="3" l="1"/>
  <c r="J49" i="3" s="1"/>
  <c r="L49" i="3" s="1"/>
  <c r="G53" i="3"/>
  <c r="J53" i="3" s="1"/>
  <c r="L53" i="3" s="1"/>
  <c r="G50" i="3"/>
  <c r="J50" i="3" s="1"/>
  <c r="L50" i="3" s="1"/>
  <c r="G57" i="3"/>
  <c r="J57" i="3" s="1"/>
  <c r="L57" i="3" s="1"/>
  <c r="G51" i="3"/>
  <c r="J51" i="3" s="1"/>
  <c r="L51" i="3" s="1"/>
  <c r="G62" i="3" l="1"/>
  <c r="J62" i="3" s="1"/>
  <c r="L62" i="3" s="1"/>
  <c r="G58" i="3"/>
  <c r="J58" i="3" s="1"/>
  <c r="L58" i="3" s="1"/>
  <c r="G56" i="3"/>
  <c r="J56" i="3" s="1"/>
  <c r="L56" i="3" s="1"/>
  <c r="G55" i="3"/>
  <c r="J55" i="3" s="1"/>
  <c r="L55" i="3" s="1"/>
  <c r="G54" i="3"/>
  <c r="J54" i="3" s="1"/>
  <c r="L54" i="3" s="1"/>
  <c r="G60" i="3" l="1"/>
  <c r="J60" i="3" s="1"/>
  <c r="L60" i="3" s="1"/>
  <c r="G63" i="3"/>
  <c r="J63" i="3" s="1"/>
  <c r="L63" i="3" s="1"/>
  <c r="G59" i="3"/>
  <c r="J59" i="3" s="1"/>
  <c r="L59" i="3" s="1"/>
  <c r="G61" i="3"/>
  <c r="J61" i="3" s="1"/>
  <c r="L61" i="3" s="1"/>
  <c r="G67" i="3"/>
  <c r="J67" i="3" s="1"/>
  <c r="L67" i="3" s="1"/>
  <c r="B67" i="3" s="1"/>
  <c r="G68" i="3" l="1"/>
  <c r="J68" i="3" s="1"/>
  <c r="L68" i="3" s="1"/>
  <c r="B68" i="3" s="1"/>
  <c r="G66" i="3"/>
  <c r="J66" i="3" s="1"/>
  <c r="L66" i="3" s="1"/>
  <c r="G64" i="3"/>
  <c r="J64" i="3" s="1"/>
  <c r="L64" i="3" s="1"/>
  <c r="G65" i="3"/>
  <c r="J65" i="3" s="1"/>
  <c r="L65" i="3" s="1"/>
</calcChain>
</file>

<file path=xl/sharedStrings.xml><?xml version="1.0" encoding="utf-8"?>
<sst xmlns="http://schemas.openxmlformats.org/spreadsheetml/2006/main" count="51" uniqueCount="19">
  <si>
    <t>Input</t>
  </si>
  <si>
    <t>QC Score</t>
  </si>
  <si>
    <t>Province</t>
  </si>
  <si>
    <t>QC</t>
  </si>
  <si>
    <t>MAX Available QLA for that Score</t>
  </si>
  <si>
    <t>QLA</t>
  </si>
  <si>
    <t>Minimum Remaining Income</t>
  </si>
  <si>
    <t>Max HA</t>
  </si>
  <si>
    <t>apr_mon</t>
  </si>
  <si>
    <t>loan_term</t>
  </si>
  <si>
    <t>base_pmt</t>
  </si>
  <si>
    <t>lpp_premium</t>
  </si>
  <si>
    <t>lpp_tax</t>
  </si>
  <si>
    <t>lpp_pmt</t>
  </si>
  <si>
    <t>CM_pmt</t>
  </si>
  <si>
    <t>max_pmt</t>
  </si>
  <si>
    <t>RIM Score</t>
  </si>
  <si>
    <t>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</si>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</sst>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000000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6" fontId="3" fillId="2" borderId="2" xfId="1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44" fontId="0" fillId="0" borderId="5" xfId="1" applyNumberFormat="1" applyFont="1" applyBorder="1" applyAlignment="1">
      <alignment horizontal="center" vertical="top"/>
    </xf>
    <xf numFmtId="44" fontId="0" fillId="0" borderId="6" xfId="1" applyNumberFormat="1" applyFont="1" applyBorder="1" applyAlignment="1">
      <alignment horizontal="center" vertical="top"/>
    </xf>
    <xf numFmtId="44" fontId="0" fillId="0" borderId="7" xfId="1" applyNumberFormat="1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9" fontId="2" fillId="0" borderId="0" xfId="0" applyNumberFormat="1" applyFont="1" applyFill="1" applyAlignment="1">
      <alignment horizontal="center" vertical="top"/>
    </xf>
    <xf numFmtId="166" fontId="3" fillId="0" borderId="0" xfId="1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44" fontId="0" fillId="0" borderId="0" xfId="1" applyNumberFormat="1" applyFont="1" applyFill="1" applyBorder="1" applyAlignment="1">
      <alignment horizontal="center" vertical="top"/>
    </xf>
    <xf numFmtId="10" fontId="2" fillId="0" borderId="0" xfId="0" applyNumberFormat="1" applyFont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44" fontId="0" fillId="2" borderId="5" xfId="1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165" fontId="0" fillId="2" borderId="0" xfId="0" applyNumberFormat="1" applyFill="1" applyAlignment="1">
      <alignment horizontal="center" vertical="top"/>
    </xf>
    <xf numFmtId="44" fontId="0" fillId="2" borderId="6" xfId="1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activeCell="B9" sqref="B9"/>
    </sheetView>
  </sheetViews>
  <sheetFormatPr defaultColWidth="8.73046875" defaultRowHeight="14.25" x14ac:dyDescent="0.45"/>
  <cols>
    <col min="1" max="1" width="40.3984375" style="1" customWidth="1"/>
    <col min="2" max="2" width="32" style="1" bestFit="1" customWidth="1"/>
    <col min="3" max="3" width="8.73046875" style="1" customWidth="1"/>
    <col min="4" max="4" width="9.3984375" style="1" customWidth="1"/>
    <col min="5" max="5" width="9" style="1" customWidth="1"/>
    <col min="6" max="9" width="12" style="1" customWidth="1"/>
    <col min="10" max="10" width="20" style="1" customWidth="1"/>
    <col min="11" max="11" width="25.3984375" style="1" customWidth="1"/>
    <col min="12" max="16384" width="8.73046875" style="1"/>
  </cols>
  <sheetData>
    <row r="1" spans="1:11" x14ac:dyDescent="0.45">
      <c r="A1" s="7" t="s">
        <v>0</v>
      </c>
    </row>
    <row r="2" spans="1:11" ht="18" x14ac:dyDescent="0.45">
      <c r="A2" s="6" t="s">
        <v>1</v>
      </c>
      <c r="B2" s="6">
        <v>630</v>
      </c>
    </row>
    <row r="3" spans="1:11" ht="18" x14ac:dyDescent="0.45">
      <c r="A3" s="6" t="s">
        <v>2</v>
      </c>
      <c r="B3" s="6" t="s">
        <v>3</v>
      </c>
      <c r="J3" s="1" t="s">
        <v>3</v>
      </c>
    </row>
    <row r="4" spans="1:11" ht="14.65" thickBot="1" x14ac:dyDescent="0.5"/>
    <row r="5" spans="1:11" ht="57.4" thickBot="1" x14ac:dyDescent="0.5">
      <c r="A5" s="4" t="s">
        <v>4</v>
      </c>
      <c r="B5" s="5">
        <f>IF(B2&gt;=629,13000,IF(B2&gt;=575,12250,IF(B2&gt;=549,8500,IF(B2&gt;=521,6500,0))))</f>
        <v>13000</v>
      </c>
    </row>
    <row r="6" spans="1:11" ht="14.65" thickBot="1" x14ac:dyDescent="0.5"/>
    <row r="7" spans="1:11" ht="18.399999999999999" thickBot="1" x14ac:dyDescent="0.5">
      <c r="A7" s="8" t="s">
        <v>5</v>
      </c>
      <c r="B7" s="9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ht="18.399999999999999" thickBot="1" x14ac:dyDescent="0.5">
      <c r="A8" s="29">
        <v>0</v>
      </c>
      <c r="B8" s="9"/>
    </row>
    <row r="9" spans="1:11" ht="14.65" thickBot="1" x14ac:dyDescent="0.5">
      <c r="A9" s="13">
        <v>1000</v>
      </c>
      <c r="B9" s="10">
        <v>87.151802434540897</v>
      </c>
      <c r="C9" s="1">
        <v>262</v>
      </c>
      <c r="D9" s="1">
        <v>2.9581790945510278E-2</v>
      </c>
      <c r="E9" s="1">
        <f t="shared" ref="E9:E40" si="0">IF((A9+C9)&gt;12600,60,IF((A9+C9)&gt;=10100.01,60,IF((A9+C9)&gt;=7600.01,54,IF((A9+C9)&gt;=6100.01,42, IF((A9+C9)&gt;=4100.01,42,IF((A9+C9)&gt;=3100.01,36,IF((A9+C9)&gt;=2000,36,IF((A9+C9)&gt;=1000,24,24))))))))</f>
        <v>24</v>
      </c>
      <c r="F9" s="2">
        <v>74.182533907959041</v>
      </c>
      <c r="G9" s="3">
        <f t="shared" ref="G9:G40" si="1">IF(SUM(A9,C9) &lt; 3100, 0.0059, IF(SUM(A9,C9) &lt; 3600, 0.0059, IF(SUM(A9,C9) &lt; 4100, 0.0059, IF(SUM(A9,C9) &lt; 5100, 0.0059, IF(SUM(A9,C9) &lt; 5600, 0.0059, IF(SUM(A9,C9) &lt; 6100, 0.0059, IF(SUM(A9,C9) &lt; 6600, 0.0059, IF(SUM(A9,C9) &lt; 7100, 0.0059, IF(SUM(A9,C9) &lt; 7600, 0.0057, IF(SUM(A9,C9) &lt; 8100, 0.00473, IF(SUM(A9,C9) &lt; 8600, 0.0045, IF(SUM(A9,C9) &lt; 9100, 0.00435, IF(SUM(A9,C9) &lt; 9600, 0.0042,IF(SUM(A9,C9) &lt; 10100, 0.00405, 0.0039))))))))))))))</f>
        <v>5.8999999999999999E-3</v>
      </c>
      <c r="H9" s="3">
        <v>0.09</v>
      </c>
      <c r="I9" s="3">
        <f t="shared" ref="I9:I40" si="2">F9*E9*G9*(1+H9)</f>
        <v>11.44962901349003</v>
      </c>
      <c r="J9" s="3">
        <v>18.95</v>
      </c>
      <c r="K9" s="3">
        <f t="shared" ref="K9:K40" si="3">+J9+I9+F9</f>
        <v>104.58216292144907</v>
      </c>
    </row>
    <row r="10" spans="1:11" ht="14.65" thickBot="1" x14ac:dyDescent="0.5">
      <c r="A10" s="14">
        <v>1250</v>
      </c>
      <c r="B10" s="10">
        <v>101.288120930554</v>
      </c>
      <c r="C10" s="1">
        <v>262</v>
      </c>
      <c r="D10" s="1">
        <v>2.9581790945510278E-2</v>
      </c>
      <c r="E10" s="1">
        <f t="shared" si="0"/>
        <v>24</v>
      </c>
      <c r="F10" s="2">
        <f t="shared" ref="F10:F40" si="4">(A10+C10)*(D10/(1-(1+D10)^(-E10)))</f>
        <v>88.877964555336021</v>
      </c>
      <c r="G10" s="3">
        <f t="shared" si="1"/>
        <v>5.8999999999999999E-3</v>
      </c>
      <c r="H10" s="3">
        <v>0.09</v>
      </c>
      <c r="I10" s="3">
        <f t="shared" si="2"/>
        <v>13.717780561328786</v>
      </c>
      <c r="J10" s="3">
        <v>18.95</v>
      </c>
      <c r="K10" s="3">
        <f t="shared" si="3"/>
        <v>121.5457451166648</v>
      </c>
    </row>
    <row r="11" spans="1:11" ht="14.65" thickBot="1" x14ac:dyDescent="0.5">
      <c r="A11" s="14">
        <v>1500</v>
      </c>
      <c r="B11" s="10">
        <v>115.42443942656713</v>
      </c>
      <c r="C11" s="1">
        <v>262</v>
      </c>
      <c r="D11" s="1">
        <v>2.9581790945510278E-2</v>
      </c>
      <c r="E11" s="1">
        <f t="shared" si="0"/>
        <v>24</v>
      </c>
      <c r="F11" s="2">
        <f t="shared" si="4"/>
        <v>103.57339520271302</v>
      </c>
      <c r="G11" s="3">
        <f t="shared" si="1"/>
        <v>5.8999999999999999E-3</v>
      </c>
      <c r="H11" s="3">
        <v>0.09</v>
      </c>
      <c r="I11" s="3">
        <f t="shared" si="2"/>
        <v>15.985932109167537</v>
      </c>
      <c r="J11" s="3">
        <v>18.95</v>
      </c>
      <c r="K11" s="3">
        <f t="shared" si="3"/>
        <v>138.50932731188055</v>
      </c>
    </row>
    <row r="12" spans="1:11" ht="14.65" thickBot="1" x14ac:dyDescent="0.5">
      <c r="A12" s="14">
        <v>1750</v>
      </c>
      <c r="B12" s="10">
        <v>109.78000459172783</v>
      </c>
      <c r="C12" s="1">
        <v>262</v>
      </c>
      <c r="D12" s="1">
        <v>2.9581790945510278E-2</v>
      </c>
      <c r="E12" s="1">
        <f t="shared" si="0"/>
        <v>36</v>
      </c>
      <c r="F12" s="2">
        <f t="shared" si="4"/>
        <v>91.583061454397182</v>
      </c>
      <c r="G12" s="3">
        <f t="shared" si="1"/>
        <v>5.8999999999999999E-3</v>
      </c>
      <c r="H12" s="3">
        <v>0.09</v>
      </c>
      <c r="I12" s="3">
        <f t="shared" si="2"/>
        <v>21.20294405567622</v>
      </c>
      <c r="J12" s="3">
        <v>18.95</v>
      </c>
      <c r="K12" s="3">
        <f t="shared" si="3"/>
        <v>131.7360055100734</v>
      </c>
    </row>
    <row r="13" spans="1:11" ht="14.65" thickBot="1" x14ac:dyDescent="0.5">
      <c r="A13" s="14">
        <v>2000</v>
      </c>
      <c r="B13" s="10">
        <v>131.96910027483125</v>
      </c>
      <c r="C13" s="1">
        <v>487</v>
      </c>
      <c r="D13" s="1">
        <v>2.9581790945510278E-2</v>
      </c>
      <c r="E13" s="1">
        <f t="shared" si="0"/>
        <v>36</v>
      </c>
      <c r="F13" s="2">
        <f t="shared" si="4"/>
        <v>113.20431105222951</v>
      </c>
      <c r="G13" s="3">
        <f t="shared" si="1"/>
        <v>5.8999999999999999E-3</v>
      </c>
      <c r="H13" s="3">
        <v>0.09</v>
      </c>
      <c r="I13" s="3">
        <f t="shared" si="2"/>
        <v>26.20860927756797</v>
      </c>
      <c r="J13" s="3">
        <v>18.95</v>
      </c>
      <c r="K13" s="3">
        <f t="shared" si="3"/>
        <v>158.36292032979748</v>
      </c>
    </row>
    <row r="14" spans="1:11" ht="14.65" thickBot="1" x14ac:dyDescent="0.5">
      <c r="A14" s="14">
        <v>2250</v>
      </c>
      <c r="B14" s="10">
        <v>143.64757168699091</v>
      </c>
      <c r="C14" s="1">
        <v>487</v>
      </c>
      <c r="D14" s="1">
        <v>2.9581790945510278E-2</v>
      </c>
      <c r="E14" s="1">
        <f t="shared" si="0"/>
        <v>36</v>
      </c>
      <c r="F14" s="2">
        <f t="shared" si="4"/>
        <v>124.58391610372021</v>
      </c>
      <c r="G14" s="3">
        <f t="shared" si="1"/>
        <v>5.8999999999999999E-3</v>
      </c>
      <c r="H14" s="3">
        <v>0.09</v>
      </c>
      <c r="I14" s="3">
        <f t="shared" si="2"/>
        <v>28.843169920668892</v>
      </c>
      <c r="J14" s="3">
        <v>18.95</v>
      </c>
      <c r="K14" s="3">
        <f t="shared" si="3"/>
        <v>172.37708602438909</v>
      </c>
    </row>
    <row r="15" spans="1:11" ht="14.65" thickBot="1" x14ac:dyDescent="0.5">
      <c r="A15" s="14">
        <v>2500</v>
      </c>
      <c r="B15" s="10">
        <v>168.45264496641809</v>
      </c>
      <c r="C15" s="1">
        <v>768</v>
      </c>
      <c r="D15" s="1">
        <v>2.9581790945510278E-2</v>
      </c>
      <c r="E15" s="1">
        <f t="shared" si="0"/>
        <v>36</v>
      </c>
      <c r="F15" s="2">
        <f t="shared" si="4"/>
        <v>148.75419723308647</v>
      </c>
      <c r="G15" s="3">
        <f t="shared" si="1"/>
        <v>5.8999999999999999E-3</v>
      </c>
      <c r="H15" s="3">
        <v>0.09</v>
      </c>
      <c r="I15" s="3">
        <f t="shared" si="2"/>
        <v>34.438976726615245</v>
      </c>
      <c r="J15" s="3">
        <v>18.95</v>
      </c>
      <c r="K15" s="3">
        <f t="shared" si="3"/>
        <v>202.1431739597017</v>
      </c>
    </row>
    <row r="16" spans="1:11" ht="14.65" thickBot="1" x14ac:dyDescent="0.5">
      <c r="A16" s="14">
        <v>2750</v>
      </c>
      <c r="B16" s="10">
        <v>180.13111637857801</v>
      </c>
      <c r="C16" s="1">
        <v>768</v>
      </c>
      <c r="D16" s="1">
        <v>2.9581790945510278E-2</v>
      </c>
      <c r="E16" s="1">
        <f t="shared" si="0"/>
        <v>36</v>
      </c>
      <c r="F16" s="2">
        <f t="shared" si="4"/>
        <v>160.13380228457717</v>
      </c>
      <c r="G16" s="3">
        <f t="shared" si="1"/>
        <v>5.8999999999999999E-3</v>
      </c>
      <c r="H16" s="3">
        <v>0.09</v>
      </c>
      <c r="I16" s="3">
        <f t="shared" si="2"/>
        <v>37.073537369716171</v>
      </c>
      <c r="J16" s="3">
        <v>18.95</v>
      </c>
      <c r="K16" s="3">
        <f t="shared" si="3"/>
        <v>216.15733965429334</v>
      </c>
    </row>
    <row r="17" spans="1:11" ht="14.65" thickBot="1" x14ac:dyDescent="0.5">
      <c r="A17" s="14">
        <v>3000</v>
      </c>
      <c r="B17" s="10">
        <v>191.80958779073748</v>
      </c>
      <c r="C17" s="1">
        <v>768</v>
      </c>
      <c r="D17" s="1">
        <v>2.9581790945510278E-2</v>
      </c>
      <c r="E17" s="1">
        <f t="shared" si="0"/>
        <v>36</v>
      </c>
      <c r="F17" s="2">
        <f t="shared" si="4"/>
        <v>171.51340733606787</v>
      </c>
      <c r="G17" s="3">
        <f t="shared" si="1"/>
        <v>5.8999999999999999E-3</v>
      </c>
      <c r="H17" s="3">
        <v>0.09</v>
      </c>
      <c r="I17" s="3">
        <f t="shared" si="2"/>
        <v>39.708098012817089</v>
      </c>
      <c r="J17" s="3">
        <v>18.95</v>
      </c>
      <c r="K17" s="3">
        <f t="shared" si="3"/>
        <v>230.17150534888498</v>
      </c>
    </row>
    <row r="18" spans="1:11" ht="14.65" thickBot="1" x14ac:dyDescent="0.5">
      <c r="A18" s="14">
        <v>3250</v>
      </c>
      <c r="B18" s="10">
        <v>203.48805920289718</v>
      </c>
      <c r="C18" s="1">
        <v>768</v>
      </c>
      <c r="D18" s="1">
        <v>2.9581790945510278E-2</v>
      </c>
      <c r="E18" s="1">
        <f t="shared" si="0"/>
        <v>36</v>
      </c>
      <c r="F18" s="2">
        <f t="shared" si="4"/>
        <v>182.89301238755857</v>
      </c>
      <c r="G18" s="3">
        <f t="shared" si="1"/>
        <v>5.8999999999999999E-3</v>
      </c>
      <c r="H18" s="3">
        <v>0.09</v>
      </c>
      <c r="I18" s="3">
        <f t="shared" si="2"/>
        <v>42.342658655918015</v>
      </c>
      <c r="J18" s="3">
        <v>18.95</v>
      </c>
      <c r="K18" s="3">
        <f t="shared" si="3"/>
        <v>244.18567104347659</v>
      </c>
    </row>
    <row r="19" spans="1:11" ht="14.65" thickBot="1" x14ac:dyDescent="0.5">
      <c r="A19" s="14">
        <v>3500</v>
      </c>
      <c r="B19" s="10">
        <v>205.0515531908203</v>
      </c>
      <c r="C19" s="1">
        <v>768</v>
      </c>
      <c r="D19" s="1">
        <v>2.9581790945510278E-2</v>
      </c>
      <c r="E19" s="1">
        <f t="shared" si="0"/>
        <v>42</v>
      </c>
      <c r="F19" s="2">
        <f t="shared" si="4"/>
        <v>178.81387780586468</v>
      </c>
      <c r="G19" s="3">
        <f t="shared" si="1"/>
        <v>5.8999999999999999E-3</v>
      </c>
      <c r="H19" s="3">
        <v>0.09</v>
      </c>
      <c r="I19" s="3">
        <f t="shared" si="2"/>
        <v>48.297986023119662</v>
      </c>
      <c r="J19" s="3">
        <v>18.95</v>
      </c>
      <c r="K19" s="3">
        <f t="shared" si="3"/>
        <v>246.06186382898434</v>
      </c>
    </row>
    <row r="20" spans="1:11" ht="14.65" thickBot="1" x14ac:dyDescent="0.5">
      <c r="A20" s="14">
        <v>3750</v>
      </c>
      <c r="B20" s="10">
        <v>224.51853777003853</v>
      </c>
      <c r="C20" s="1">
        <v>957</v>
      </c>
      <c r="D20" s="1">
        <v>2.9581790945510278E-2</v>
      </c>
      <c r="E20" s="1">
        <f t="shared" si="0"/>
        <v>42</v>
      </c>
      <c r="F20" s="2">
        <f t="shared" si="4"/>
        <v>197.20640178823922</v>
      </c>
      <c r="G20" s="3">
        <f t="shared" si="1"/>
        <v>5.8999999999999999E-3</v>
      </c>
      <c r="H20" s="3">
        <v>0.09</v>
      </c>
      <c r="I20" s="3">
        <f t="shared" si="2"/>
        <v>53.265843535806994</v>
      </c>
      <c r="J20" s="3">
        <v>18.95</v>
      </c>
      <c r="K20" s="3">
        <f t="shared" si="3"/>
        <v>269.42224532404623</v>
      </c>
    </row>
    <row r="21" spans="1:11" ht="14.65" thickBot="1" x14ac:dyDescent="0.5">
      <c r="A21" s="14">
        <v>4000</v>
      </c>
      <c r="B21" s="10">
        <v>235.60451987665485</v>
      </c>
      <c r="C21" s="1">
        <v>957</v>
      </c>
      <c r="D21" s="1">
        <v>2.9581790945510278E-2</v>
      </c>
      <c r="E21" s="1">
        <f t="shared" si="0"/>
        <v>42</v>
      </c>
      <c r="F21" s="2">
        <f t="shared" si="4"/>
        <v>207.68050428389671</v>
      </c>
      <c r="G21" s="3">
        <f t="shared" si="1"/>
        <v>5.8999999999999999E-3</v>
      </c>
      <c r="H21" s="3">
        <v>0.09</v>
      </c>
      <c r="I21" s="3">
        <f t="shared" si="2"/>
        <v>56.094919568089075</v>
      </c>
      <c r="J21" s="3">
        <v>18.95</v>
      </c>
      <c r="K21" s="3">
        <f t="shared" si="3"/>
        <v>282.72542385198579</v>
      </c>
    </row>
    <row r="22" spans="1:11" s="25" customFormat="1" ht="14.65" thickBot="1" x14ac:dyDescent="0.5">
      <c r="A22" s="23">
        <v>4250</v>
      </c>
      <c r="B22" s="24">
        <v>246.69050198327113</v>
      </c>
      <c r="C22" s="25">
        <v>957</v>
      </c>
      <c r="D22" s="25">
        <v>2.9581790945510278E-2</v>
      </c>
      <c r="E22" s="25">
        <f t="shared" si="0"/>
        <v>42</v>
      </c>
      <c r="F22" s="26">
        <f t="shared" si="4"/>
        <v>218.1546067795542</v>
      </c>
      <c r="G22" s="27">
        <f t="shared" si="1"/>
        <v>5.8999999999999999E-3</v>
      </c>
      <c r="H22" s="27">
        <v>0.09</v>
      </c>
      <c r="I22" s="27">
        <f t="shared" si="2"/>
        <v>58.923995600371157</v>
      </c>
      <c r="J22" s="27">
        <v>18.95</v>
      </c>
      <c r="K22" s="27">
        <f t="shared" si="3"/>
        <v>296.02860237992536</v>
      </c>
    </row>
    <row r="23" spans="1:11" ht="14.65" thickBot="1" x14ac:dyDescent="0.5">
      <c r="A23" s="14">
        <v>4500</v>
      </c>
      <c r="B23" s="10">
        <v>257.77648408988745</v>
      </c>
      <c r="C23" s="1">
        <v>957</v>
      </c>
      <c r="D23" s="1">
        <v>2.9581790945510278E-2</v>
      </c>
      <c r="E23" s="1">
        <f t="shared" si="0"/>
        <v>42</v>
      </c>
      <c r="F23" s="2">
        <f t="shared" si="4"/>
        <v>228.62870927521169</v>
      </c>
      <c r="G23" s="3">
        <f t="shared" si="1"/>
        <v>5.8999999999999999E-3</v>
      </c>
      <c r="H23" s="3">
        <v>0.09</v>
      </c>
      <c r="I23" s="3">
        <f t="shared" si="2"/>
        <v>61.753071632653224</v>
      </c>
      <c r="J23" s="3">
        <v>18.95</v>
      </c>
      <c r="K23" s="3">
        <f t="shared" si="3"/>
        <v>309.33178090786492</v>
      </c>
    </row>
    <row r="24" spans="1:11" ht="14.65" thickBot="1" x14ac:dyDescent="0.5">
      <c r="A24" s="14">
        <v>4750</v>
      </c>
      <c r="B24" s="10">
        <v>268.86246619650376</v>
      </c>
      <c r="C24" s="1">
        <v>957</v>
      </c>
      <c r="D24" s="1">
        <v>2.9581790945510278E-2</v>
      </c>
      <c r="E24" s="1">
        <f t="shared" si="0"/>
        <v>42</v>
      </c>
      <c r="F24" s="2">
        <f t="shared" si="4"/>
        <v>239.10281177086918</v>
      </c>
      <c r="G24" s="3">
        <f t="shared" si="1"/>
        <v>5.8999999999999999E-3</v>
      </c>
      <c r="H24" s="3">
        <v>0.09</v>
      </c>
      <c r="I24" s="3">
        <f t="shared" si="2"/>
        <v>64.582147664935306</v>
      </c>
      <c r="J24" s="3">
        <v>18.95</v>
      </c>
      <c r="K24" s="3">
        <f t="shared" si="3"/>
        <v>322.63495943580449</v>
      </c>
    </row>
    <row r="25" spans="1:11" ht="14.65" thickBot="1" x14ac:dyDescent="0.5">
      <c r="A25" s="14">
        <v>5000</v>
      </c>
      <c r="B25" s="10">
        <v>279.94844830312007</v>
      </c>
      <c r="C25" s="1">
        <v>957</v>
      </c>
      <c r="D25" s="1">
        <v>2.9581790945510278E-2</v>
      </c>
      <c r="E25" s="1">
        <f t="shared" si="0"/>
        <v>42</v>
      </c>
      <c r="F25" s="2">
        <f t="shared" si="4"/>
        <v>249.57691426652667</v>
      </c>
      <c r="G25" s="3">
        <f t="shared" si="1"/>
        <v>5.8999999999999999E-3</v>
      </c>
      <c r="H25" s="3">
        <v>0.09</v>
      </c>
      <c r="I25" s="3">
        <f t="shared" si="2"/>
        <v>67.411223697217395</v>
      </c>
      <c r="J25" s="3">
        <v>18.95</v>
      </c>
      <c r="K25" s="3">
        <f t="shared" si="3"/>
        <v>335.93813796374405</v>
      </c>
    </row>
    <row r="26" spans="1:11" ht="14.65" thickBot="1" x14ac:dyDescent="0.5">
      <c r="A26" s="14">
        <v>5250</v>
      </c>
      <c r="B26" s="10">
        <v>291.03443040973639</v>
      </c>
      <c r="C26" s="1">
        <v>957</v>
      </c>
      <c r="D26" s="1">
        <v>2.9581790945510278E-2</v>
      </c>
      <c r="E26" s="1">
        <f t="shared" si="0"/>
        <v>42</v>
      </c>
      <c r="F26" s="2">
        <f t="shared" si="4"/>
        <v>260.05101676218413</v>
      </c>
      <c r="G26" s="3">
        <f t="shared" si="1"/>
        <v>5.8999999999999999E-3</v>
      </c>
      <c r="H26" s="3">
        <v>0.09</v>
      </c>
      <c r="I26" s="3">
        <f t="shared" si="2"/>
        <v>70.240299729499469</v>
      </c>
      <c r="J26" s="3">
        <v>18.95</v>
      </c>
      <c r="K26" s="3">
        <f t="shared" si="3"/>
        <v>349.24131649168362</v>
      </c>
    </row>
    <row r="27" spans="1:11" ht="14.65" thickBot="1" x14ac:dyDescent="0.5">
      <c r="A27" s="14">
        <v>5500</v>
      </c>
      <c r="B27" s="10">
        <v>302.12041251635264</v>
      </c>
      <c r="C27" s="1">
        <v>957</v>
      </c>
      <c r="D27" s="1">
        <v>2.9581790945510278E-2</v>
      </c>
      <c r="E27" s="1">
        <f t="shared" si="0"/>
        <v>42</v>
      </c>
      <c r="F27" s="2">
        <f t="shared" si="4"/>
        <v>270.52511925784165</v>
      </c>
      <c r="G27" s="3">
        <f t="shared" si="1"/>
        <v>5.8999999999999999E-3</v>
      </c>
      <c r="H27" s="3">
        <v>0.09</v>
      </c>
      <c r="I27" s="3">
        <f t="shared" si="2"/>
        <v>73.069375761781544</v>
      </c>
      <c r="J27" s="3">
        <v>18.95</v>
      </c>
      <c r="K27" s="3">
        <f t="shared" si="3"/>
        <v>362.54449501962318</v>
      </c>
    </row>
    <row r="28" spans="1:11" ht="14.65" thickBot="1" x14ac:dyDescent="0.5">
      <c r="A28" s="14">
        <v>5750</v>
      </c>
      <c r="B28" s="10">
        <v>313.20639462296896</v>
      </c>
      <c r="C28" s="1">
        <v>957</v>
      </c>
      <c r="D28" s="1">
        <v>2.9581790945510278E-2</v>
      </c>
      <c r="E28" s="1">
        <f t="shared" si="0"/>
        <v>42</v>
      </c>
      <c r="F28" s="2">
        <f t="shared" si="4"/>
        <v>280.99922175349911</v>
      </c>
      <c r="G28" s="3">
        <f t="shared" si="1"/>
        <v>5.8999999999999999E-3</v>
      </c>
      <c r="H28" s="3">
        <v>0.09</v>
      </c>
      <c r="I28" s="3">
        <f t="shared" si="2"/>
        <v>75.898451794063632</v>
      </c>
      <c r="J28" s="3">
        <v>18.95</v>
      </c>
      <c r="K28" s="3">
        <f t="shared" si="3"/>
        <v>375.84767354756275</v>
      </c>
    </row>
    <row r="29" spans="1:11" ht="14.65" thickBot="1" x14ac:dyDescent="0.5">
      <c r="A29" s="14">
        <v>6000</v>
      </c>
      <c r="B29" s="10">
        <v>335.18766439341698</v>
      </c>
      <c r="C29" s="1">
        <v>1255</v>
      </c>
      <c r="D29" s="1">
        <v>2.9581790945510278E-2</v>
      </c>
      <c r="E29" s="1">
        <f t="shared" si="0"/>
        <v>42</v>
      </c>
      <c r="F29" s="2">
        <f t="shared" si="4"/>
        <v>303.95845442398036</v>
      </c>
      <c r="G29" s="3">
        <f t="shared" si="1"/>
        <v>5.7000000000000002E-3</v>
      </c>
      <c r="H29" s="3">
        <v>0.09</v>
      </c>
      <c r="I29" s="3">
        <f t="shared" si="2"/>
        <v>79.316742848120001</v>
      </c>
      <c r="J29" s="3">
        <v>18.95</v>
      </c>
      <c r="K29" s="3">
        <f t="shared" si="3"/>
        <v>402.22519727210033</v>
      </c>
    </row>
    <row r="30" spans="1:11" ht="14.65" thickBot="1" x14ac:dyDescent="0.5">
      <c r="A30" s="14">
        <v>6250</v>
      </c>
      <c r="B30" s="10">
        <v>346.19372909799137</v>
      </c>
      <c r="C30" s="1">
        <v>1255</v>
      </c>
      <c r="D30" s="1">
        <v>2.9581790945510278E-2</v>
      </c>
      <c r="E30" s="1">
        <f t="shared" si="0"/>
        <v>42</v>
      </c>
      <c r="F30" s="2">
        <f t="shared" si="4"/>
        <v>314.43255691963782</v>
      </c>
      <c r="G30" s="3">
        <f t="shared" si="1"/>
        <v>5.7000000000000002E-3</v>
      </c>
      <c r="H30" s="3">
        <v>0.09</v>
      </c>
      <c r="I30" s="3">
        <f t="shared" si="2"/>
        <v>82.049917997951823</v>
      </c>
      <c r="J30" s="3">
        <v>18.95</v>
      </c>
      <c r="K30" s="3">
        <f t="shared" si="3"/>
        <v>415.43247491758962</v>
      </c>
    </row>
    <row r="31" spans="1:11" ht="14.65" thickBot="1" x14ac:dyDescent="0.5">
      <c r="A31" s="14">
        <v>6500</v>
      </c>
      <c r="B31" s="10">
        <v>324.04726805641553</v>
      </c>
      <c r="C31" s="1">
        <v>1255</v>
      </c>
      <c r="D31" s="1">
        <v>2.9581790945510278E-2</v>
      </c>
      <c r="E31" s="1">
        <f t="shared" si="0"/>
        <v>54</v>
      </c>
      <c r="F31" s="2">
        <f t="shared" si="4"/>
        <v>289.34955001658989</v>
      </c>
      <c r="G31" s="3">
        <f t="shared" si="1"/>
        <v>4.7299999999999998E-3</v>
      </c>
      <c r="H31" s="3">
        <v>0.09</v>
      </c>
      <c r="I31" s="3">
        <f t="shared" si="2"/>
        <v>80.55717165110876</v>
      </c>
      <c r="J31" s="3">
        <v>18.95</v>
      </c>
      <c r="K31" s="3">
        <f t="shared" si="3"/>
        <v>388.85672166769865</v>
      </c>
    </row>
    <row r="32" spans="1:11" ht="14.65" thickBot="1" x14ac:dyDescent="0.5">
      <c r="A32" s="14">
        <v>6750</v>
      </c>
      <c r="B32" s="10">
        <v>333.98458596066286</v>
      </c>
      <c r="C32" s="1">
        <v>1255</v>
      </c>
      <c r="D32" s="1">
        <v>2.9581790945510278E-2</v>
      </c>
      <c r="E32" s="1">
        <f t="shared" si="0"/>
        <v>54</v>
      </c>
      <c r="F32" s="2">
        <f t="shared" si="4"/>
        <v>298.67738850842068</v>
      </c>
      <c r="G32" s="3">
        <f t="shared" si="1"/>
        <v>4.7299999999999998E-3</v>
      </c>
      <c r="H32" s="3">
        <v>0.09</v>
      </c>
      <c r="I32" s="3">
        <f t="shared" si="2"/>
        <v>83.154114644374687</v>
      </c>
      <c r="J32" s="3">
        <v>18.95</v>
      </c>
      <c r="K32" s="3">
        <f t="shared" si="3"/>
        <v>400.78150315279538</v>
      </c>
    </row>
    <row r="33" spans="1:11" ht="14.65" thickBot="1" x14ac:dyDescent="0.5">
      <c r="A33" s="14">
        <v>7000</v>
      </c>
      <c r="B33" s="10">
        <v>340.44714289650665</v>
      </c>
      <c r="C33" s="1">
        <v>1255</v>
      </c>
      <c r="D33" s="1">
        <v>2.9581790945510278E-2</v>
      </c>
      <c r="E33" s="1">
        <f t="shared" si="0"/>
        <v>54</v>
      </c>
      <c r="F33" s="2">
        <f t="shared" si="4"/>
        <v>308.00522700025141</v>
      </c>
      <c r="G33" s="3">
        <f t="shared" si="1"/>
        <v>4.4999999999999997E-3</v>
      </c>
      <c r="H33" s="3">
        <v>0.09</v>
      </c>
      <c r="I33" s="3">
        <f t="shared" si="2"/>
        <v>81.581344475556577</v>
      </c>
      <c r="J33" s="3">
        <v>18.95</v>
      </c>
      <c r="K33" s="3">
        <f t="shared" si="3"/>
        <v>408.53657147580799</v>
      </c>
    </row>
    <row r="34" spans="1:11" ht="14.65" thickBot="1" x14ac:dyDescent="0.5">
      <c r="A34" s="14">
        <v>7250</v>
      </c>
      <c r="B34" s="10">
        <v>350.2792287908083</v>
      </c>
      <c r="C34" s="1">
        <v>1255</v>
      </c>
      <c r="D34" s="1">
        <v>2.9581790945510278E-2</v>
      </c>
      <c r="E34" s="1">
        <f t="shared" si="0"/>
        <v>54</v>
      </c>
      <c r="F34" s="2">
        <f t="shared" si="4"/>
        <v>317.33306549208214</v>
      </c>
      <c r="G34" s="3">
        <f t="shared" si="1"/>
        <v>4.4999999999999997E-3</v>
      </c>
      <c r="H34" s="3">
        <v>0.09</v>
      </c>
      <c r="I34" s="3">
        <f t="shared" si="2"/>
        <v>84.052009056887798</v>
      </c>
      <c r="J34" s="3">
        <v>18.95</v>
      </c>
      <c r="K34" s="3">
        <f t="shared" si="3"/>
        <v>420.33507454896994</v>
      </c>
    </row>
    <row r="35" spans="1:11" ht="14.65" thickBot="1" x14ac:dyDescent="0.5">
      <c r="A35" s="14">
        <v>7500</v>
      </c>
      <c r="B35" s="10">
        <v>357.70790708404832</v>
      </c>
      <c r="C35" s="1">
        <v>1255</v>
      </c>
      <c r="D35" s="1">
        <v>2.9581790945510278E-2</v>
      </c>
      <c r="E35" s="1">
        <f t="shared" si="0"/>
        <v>54</v>
      </c>
      <c r="F35" s="2">
        <f t="shared" si="4"/>
        <v>326.66090398391293</v>
      </c>
      <c r="G35" s="3">
        <f t="shared" si="1"/>
        <v>4.3499999999999997E-3</v>
      </c>
      <c r="H35" s="3">
        <v>0.09</v>
      </c>
      <c r="I35" s="3">
        <f t="shared" si="2"/>
        <v>83.638584516945059</v>
      </c>
      <c r="J35" s="3">
        <v>18.95</v>
      </c>
      <c r="K35" s="3">
        <f t="shared" si="3"/>
        <v>429.24948850085798</v>
      </c>
    </row>
    <row r="36" spans="1:11" ht="14.65" thickBot="1" x14ac:dyDescent="0.5">
      <c r="A36" s="14">
        <v>7750</v>
      </c>
      <c r="B36" s="10">
        <v>367.47136340664633</v>
      </c>
      <c r="C36" s="1">
        <v>1255</v>
      </c>
      <c r="D36" s="1">
        <v>2.9581790945510278E-2</v>
      </c>
      <c r="E36" s="1">
        <f t="shared" si="0"/>
        <v>54</v>
      </c>
      <c r="F36" s="2">
        <f t="shared" si="4"/>
        <v>335.98874247574366</v>
      </c>
      <c r="G36" s="3">
        <f t="shared" si="1"/>
        <v>4.3499999999999997E-3</v>
      </c>
      <c r="H36" s="3">
        <v>0.09</v>
      </c>
      <c r="I36" s="3">
        <f t="shared" si="2"/>
        <v>86.026893612231902</v>
      </c>
      <c r="J36" s="3">
        <v>18.95</v>
      </c>
      <c r="K36" s="3">
        <f t="shared" si="3"/>
        <v>440.96563608797555</v>
      </c>
    </row>
    <row r="37" spans="1:11" ht="14.65" thickBot="1" x14ac:dyDescent="0.5">
      <c r="A37" s="14">
        <v>8000</v>
      </c>
      <c r="B37" s="10">
        <v>374.69415298477537</v>
      </c>
      <c r="C37" s="1">
        <v>1255</v>
      </c>
      <c r="D37" s="1">
        <v>2.9581790945510278E-2</v>
      </c>
      <c r="E37" s="1">
        <f t="shared" si="0"/>
        <v>54</v>
      </c>
      <c r="F37" s="2">
        <f t="shared" si="4"/>
        <v>345.3165809675744</v>
      </c>
      <c r="G37" s="3">
        <f t="shared" si="1"/>
        <v>4.1999999999999997E-3</v>
      </c>
      <c r="H37" s="3">
        <v>0.09</v>
      </c>
      <c r="I37" s="3">
        <f t="shared" si="2"/>
        <v>85.366402614155987</v>
      </c>
      <c r="J37" s="3">
        <v>18.95</v>
      </c>
      <c r="K37" s="3">
        <f t="shared" si="3"/>
        <v>449.6329835817304</v>
      </c>
    </row>
    <row r="38" spans="1:11" ht="14.65" thickBot="1" x14ac:dyDescent="0.5">
      <c r="A38" s="14">
        <v>8250</v>
      </c>
      <c r="B38" s="10">
        <v>384.38897973566975</v>
      </c>
      <c r="C38" s="1">
        <v>1255</v>
      </c>
      <c r="D38" s="1">
        <v>2.9581790945510278E-2</v>
      </c>
      <c r="E38" s="1">
        <f t="shared" si="0"/>
        <v>54</v>
      </c>
      <c r="F38" s="2">
        <f t="shared" si="4"/>
        <v>354.64441945940519</v>
      </c>
      <c r="G38" s="3">
        <f t="shared" si="1"/>
        <v>4.1999999999999997E-3</v>
      </c>
      <c r="H38" s="3">
        <v>0.09</v>
      </c>
      <c r="I38" s="3">
        <f t="shared" si="2"/>
        <v>87.672356223398467</v>
      </c>
      <c r="J38" s="3">
        <v>18.95</v>
      </c>
      <c r="K38" s="3">
        <f t="shared" si="3"/>
        <v>461.26677568280365</v>
      </c>
    </row>
    <row r="39" spans="1:11" ht="14.65" thickBot="1" x14ac:dyDescent="0.5">
      <c r="A39" s="14">
        <v>8500</v>
      </c>
      <c r="B39" s="10">
        <v>391.40588059868787</v>
      </c>
      <c r="C39" s="1">
        <v>1255</v>
      </c>
      <c r="D39" s="1">
        <v>2.9581790945510278E-2</v>
      </c>
      <c r="E39" s="1">
        <f t="shared" si="0"/>
        <v>54</v>
      </c>
      <c r="F39" s="2">
        <f t="shared" si="4"/>
        <v>363.97225795123592</v>
      </c>
      <c r="G39" s="3">
        <f t="shared" si="1"/>
        <v>4.0499999999999998E-3</v>
      </c>
      <c r="H39" s="3">
        <v>0.09</v>
      </c>
      <c r="I39" s="3">
        <f t="shared" si="2"/>
        <v>86.764798767189475</v>
      </c>
      <c r="J39" s="3">
        <v>18.95</v>
      </c>
      <c r="K39" s="3">
        <f t="shared" si="3"/>
        <v>469.68705671842542</v>
      </c>
    </row>
    <row r="40" spans="1:11" ht="14.65" thickBot="1" x14ac:dyDescent="0.5">
      <c r="A40" s="14">
        <v>8750</v>
      </c>
      <c r="B40" s="10">
        <v>401.03207777787856</v>
      </c>
      <c r="C40" s="1">
        <v>1255</v>
      </c>
      <c r="D40" s="1">
        <v>2.9581790945510278E-2</v>
      </c>
      <c r="E40" s="1">
        <f t="shared" si="0"/>
        <v>54</v>
      </c>
      <c r="F40" s="2">
        <f t="shared" si="4"/>
        <v>373.30009644306665</v>
      </c>
      <c r="G40" s="3">
        <f t="shared" si="1"/>
        <v>4.0499999999999998E-3</v>
      </c>
      <c r="H40" s="3">
        <v>0.09</v>
      </c>
      <c r="I40" s="3">
        <f t="shared" si="2"/>
        <v>88.988396890387563</v>
      </c>
      <c r="J40" s="3">
        <v>18.95</v>
      </c>
      <c r="K40" s="3">
        <f t="shared" si="3"/>
        <v>481.23849333345424</v>
      </c>
    </row>
    <row r="41" spans="1:11" ht="14.65" thickBot="1" x14ac:dyDescent="0.5">
      <c r="A41" s="14">
        <v>9000</v>
      </c>
      <c r="B41" s="10">
        <v>399.87115380919533</v>
      </c>
      <c r="C41" s="1">
        <v>1255</v>
      </c>
      <c r="D41" s="1">
        <v>2.9581790945510278E-2</v>
      </c>
      <c r="E41" s="1">
        <f t="shared" ref="E41:E65" si="5">IF((A41+C41)&gt;12600,60,IF((A41+C41)&gt;=10100.01,60,IF((A41+C41)&gt;=7600.01,54,IF((A41+C41)&gt;=6100.01,42, IF((A41+C41)&gt;=4100.01,42,IF((A41+C41)&gt;=3100.01,36,IF((A41+C41)&gt;=2000,36,IF((A41+C41)&gt;=1000,24,24))))))))</f>
        <v>60</v>
      </c>
      <c r="F41" s="2">
        <f t="shared" ref="F41:F65" si="6">(A41+C41)*(D41/(1-(1+D41)^(-E41)))</f>
        <v>367.22976158194382</v>
      </c>
      <c r="G41" s="3">
        <f t="shared" ref="G41:G65" si="7">IF(SUM(A41,C41) &lt; 3100, 0.0059, IF(SUM(A41,C41) &lt; 3600, 0.0059, IF(SUM(A41,C41) &lt; 4100, 0.0059, IF(SUM(A41,C41) &lt; 5100, 0.0059, IF(SUM(A41,C41) &lt; 5600, 0.0059, IF(SUM(A41,C41) &lt; 6100, 0.0059, IF(SUM(A41,C41) &lt; 6600, 0.0059, IF(SUM(A41,C41) &lt; 7100, 0.0059, IF(SUM(A41,C41) &lt; 7600, 0.0057, IF(SUM(A41,C41) &lt; 8100, 0.00473, IF(SUM(A41,C41) &lt; 8600, 0.0045, IF(SUM(A41,C41) &lt; 9100, 0.00435, IF(SUM(A41,C41) &lt; 9600, 0.0042,IF(SUM(A41,C41) &lt; 10100, 0.00405, 0.0039))))))))))))))</f>
        <v>3.8999999999999998E-3</v>
      </c>
      <c r="H41" s="3">
        <v>0.09</v>
      </c>
      <c r="I41" s="3">
        <f t="shared" ref="I41:I65" si="8">F41*E41*G41*(1+H41)</f>
        <v>93.665622989090608</v>
      </c>
      <c r="J41" s="3">
        <v>18.95</v>
      </c>
      <c r="K41" s="3">
        <f t="shared" ref="K41:K65" si="9">+J41+I41+F41</f>
        <v>479.8453845710344</v>
      </c>
    </row>
    <row r="42" spans="1:11" ht="14.65" thickBot="1" x14ac:dyDescent="0.5">
      <c r="A42" s="14">
        <v>9250</v>
      </c>
      <c r="B42" s="10">
        <v>409.23437875172414</v>
      </c>
      <c r="C42" s="1">
        <v>1255</v>
      </c>
      <c r="D42" s="1">
        <v>2.9581790945510278E-2</v>
      </c>
      <c r="E42" s="1">
        <f t="shared" si="5"/>
        <v>60</v>
      </c>
      <c r="F42" s="2">
        <f t="shared" si="6"/>
        <v>376.18221798325891</v>
      </c>
      <c r="G42" s="3">
        <f t="shared" si="7"/>
        <v>3.8999999999999998E-3</v>
      </c>
      <c r="H42" s="3">
        <v>0.09</v>
      </c>
      <c r="I42" s="3">
        <f t="shared" si="8"/>
        <v>95.949036518810018</v>
      </c>
      <c r="J42" s="3">
        <v>18.95</v>
      </c>
      <c r="K42" s="3">
        <f t="shared" si="9"/>
        <v>491.08125450206893</v>
      </c>
    </row>
    <row r="43" spans="1:11" ht="14.65" thickBot="1" x14ac:dyDescent="0.5">
      <c r="A43" s="14">
        <v>9500</v>
      </c>
      <c r="B43" s="10">
        <v>418.59760369425283</v>
      </c>
      <c r="C43" s="1">
        <v>1255</v>
      </c>
      <c r="D43" s="1">
        <v>2.9581790945510278E-2</v>
      </c>
      <c r="E43" s="1">
        <f t="shared" si="5"/>
        <v>60</v>
      </c>
      <c r="F43" s="2">
        <f t="shared" si="6"/>
        <v>385.13467438457394</v>
      </c>
      <c r="G43" s="3">
        <f t="shared" si="7"/>
        <v>3.8999999999999998E-3</v>
      </c>
      <c r="H43" s="3">
        <v>0.09</v>
      </c>
      <c r="I43" s="3">
        <f t="shared" si="8"/>
        <v>98.232450048529429</v>
      </c>
      <c r="J43" s="3">
        <v>18.95</v>
      </c>
      <c r="K43" s="3">
        <f t="shared" si="9"/>
        <v>502.31712443310334</v>
      </c>
    </row>
    <row r="44" spans="1:11" ht="14.65" thickBot="1" x14ac:dyDescent="0.5">
      <c r="A44" s="14">
        <v>9750</v>
      </c>
      <c r="B44" s="10">
        <v>427.96082863678163</v>
      </c>
      <c r="C44" s="1">
        <v>1255</v>
      </c>
      <c r="D44" s="1">
        <v>2.9581790945510278E-2</v>
      </c>
      <c r="E44" s="1">
        <f t="shared" si="5"/>
        <v>60</v>
      </c>
      <c r="F44" s="2">
        <f t="shared" si="6"/>
        <v>394.08713078588903</v>
      </c>
      <c r="G44" s="3">
        <f t="shared" si="7"/>
        <v>3.8999999999999998E-3</v>
      </c>
      <c r="H44" s="3">
        <v>0.09</v>
      </c>
      <c r="I44" s="3">
        <f t="shared" si="8"/>
        <v>100.51586357824887</v>
      </c>
      <c r="J44" s="3">
        <v>18.95</v>
      </c>
      <c r="K44" s="3">
        <f t="shared" si="9"/>
        <v>513.55299436413793</v>
      </c>
    </row>
    <row r="45" spans="1:11" ht="14.65" thickBot="1" x14ac:dyDescent="0.5">
      <c r="A45" s="14">
        <v>10000</v>
      </c>
      <c r="B45" s="10">
        <v>437.32405357931037</v>
      </c>
      <c r="C45" s="1">
        <v>1255</v>
      </c>
      <c r="D45" s="1">
        <v>2.9581790945510278E-2</v>
      </c>
      <c r="E45" s="1">
        <f t="shared" si="5"/>
        <v>60</v>
      </c>
      <c r="F45" s="2">
        <f t="shared" si="6"/>
        <v>403.03958718720412</v>
      </c>
      <c r="G45" s="3">
        <f t="shared" si="7"/>
        <v>3.8999999999999998E-3</v>
      </c>
      <c r="H45" s="3">
        <v>0.09</v>
      </c>
      <c r="I45" s="3">
        <f t="shared" si="8"/>
        <v>102.79927710796828</v>
      </c>
      <c r="J45" s="3">
        <v>18.95</v>
      </c>
      <c r="K45" s="3">
        <f t="shared" si="9"/>
        <v>524.7888642951724</v>
      </c>
    </row>
    <row r="46" spans="1:11" ht="14.65" thickBot="1" x14ac:dyDescent="0.5">
      <c r="A46" s="14">
        <v>10250</v>
      </c>
      <c r="B46" s="10">
        <v>446.68727852183906</v>
      </c>
      <c r="C46" s="1">
        <v>1255</v>
      </c>
      <c r="D46" s="1">
        <v>2.9581790945510278E-2</v>
      </c>
      <c r="E46" s="1">
        <f t="shared" si="5"/>
        <v>60</v>
      </c>
      <c r="F46" s="2">
        <f t="shared" si="6"/>
        <v>411.99204358851915</v>
      </c>
      <c r="G46" s="3">
        <f t="shared" si="7"/>
        <v>3.8999999999999998E-3</v>
      </c>
      <c r="H46" s="3">
        <v>0.09</v>
      </c>
      <c r="I46" s="3">
        <f t="shared" si="8"/>
        <v>105.0826906376877</v>
      </c>
      <c r="J46" s="3">
        <v>18.95</v>
      </c>
      <c r="K46" s="3">
        <f t="shared" si="9"/>
        <v>536.02473422620687</v>
      </c>
    </row>
    <row r="47" spans="1:11" ht="14.65" thickBot="1" x14ac:dyDescent="0.5">
      <c r="A47" s="14">
        <v>10500</v>
      </c>
      <c r="B47" s="10">
        <v>456.05050346436781</v>
      </c>
      <c r="C47" s="1">
        <v>1255</v>
      </c>
      <c r="D47" s="1">
        <v>2.9581790945510278E-2</v>
      </c>
      <c r="E47" s="1">
        <f t="shared" si="5"/>
        <v>60</v>
      </c>
      <c r="F47" s="2">
        <f t="shared" si="6"/>
        <v>420.94449998983424</v>
      </c>
      <c r="G47" s="3">
        <f t="shared" si="7"/>
        <v>3.8999999999999998E-3</v>
      </c>
      <c r="H47" s="3">
        <v>0.09</v>
      </c>
      <c r="I47" s="3">
        <f t="shared" si="8"/>
        <v>107.36610416740712</v>
      </c>
      <c r="J47" s="3">
        <v>18.95</v>
      </c>
      <c r="K47" s="3">
        <f t="shared" si="9"/>
        <v>547.26060415724135</v>
      </c>
    </row>
    <row r="48" spans="1:11" ht="14.65" thickBot="1" x14ac:dyDescent="0.5">
      <c r="A48" s="14">
        <v>10750</v>
      </c>
      <c r="B48" s="10">
        <v>465.41372840689655</v>
      </c>
      <c r="C48" s="1">
        <v>1255</v>
      </c>
      <c r="D48" s="1">
        <v>2.9581790945510278E-2</v>
      </c>
      <c r="E48" s="1">
        <f t="shared" si="5"/>
        <v>60</v>
      </c>
      <c r="F48" s="2">
        <f t="shared" si="6"/>
        <v>429.89695639114927</v>
      </c>
      <c r="G48" s="3">
        <f t="shared" si="7"/>
        <v>3.8999999999999998E-3</v>
      </c>
      <c r="H48" s="3">
        <v>0.09</v>
      </c>
      <c r="I48" s="3">
        <f t="shared" si="8"/>
        <v>109.64951769712654</v>
      </c>
      <c r="J48" s="3">
        <v>18.95</v>
      </c>
      <c r="K48" s="3">
        <f t="shared" si="9"/>
        <v>558.49647408827582</v>
      </c>
    </row>
    <row r="49" spans="1:11" ht="14.65" thickBot="1" x14ac:dyDescent="0.5">
      <c r="A49" s="14">
        <v>11000</v>
      </c>
      <c r="B49" s="10">
        <v>474.77695334942524</v>
      </c>
      <c r="C49" s="1">
        <v>1255</v>
      </c>
      <c r="D49" s="1">
        <v>2.9581790945510278E-2</v>
      </c>
      <c r="E49" s="1">
        <f t="shared" si="5"/>
        <v>60</v>
      </c>
      <c r="F49" s="2">
        <f t="shared" si="6"/>
        <v>438.84941279246436</v>
      </c>
      <c r="G49" s="3">
        <f t="shared" si="7"/>
        <v>3.8999999999999998E-3</v>
      </c>
      <c r="H49" s="3">
        <v>0.09</v>
      </c>
      <c r="I49" s="3">
        <f t="shared" si="8"/>
        <v>111.93293122684597</v>
      </c>
      <c r="J49" s="3">
        <v>18.95</v>
      </c>
      <c r="K49" s="3">
        <f t="shared" si="9"/>
        <v>569.73234401931029</v>
      </c>
    </row>
    <row r="50" spans="1:11" ht="14.65" thickBot="1" x14ac:dyDescent="0.5">
      <c r="A50" s="14">
        <v>11250</v>
      </c>
      <c r="B50" s="10">
        <v>484.14017829195399</v>
      </c>
      <c r="C50" s="1">
        <v>1255</v>
      </c>
      <c r="D50" s="1">
        <v>2.9581790945510278E-2</v>
      </c>
      <c r="E50" s="1">
        <f t="shared" si="5"/>
        <v>60</v>
      </c>
      <c r="F50" s="2">
        <f t="shared" si="6"/>
        <v>447.8018691937794</v>
      </c>
      <c r="G50" s="3">
        <f t="shared" si="7"/>
        <v>3.8999999999999998E-3</v>
      </c>
      <c r="H50" s="3">
        <v>0.09</v>
      </c>
      <c r="I50" s="3">
        <f t="shared" si="8"/>
        <v>114.21634475656536</v>
      </c>
      <c r="J50" s="3">
        <v>18.95</v>
      </c>
      <c r="K50" s="3">
        <f t="shared" si="9"/>
        <v>580.96821395034476</v>
      </c>
    </row>
    <row r="51" spans="1:11" ht="14.65" thickBot="1" x14ac:dyDescent="0.5">
      <c r="A51" s="14">
        <v>11500</v>
      </c>
      <c r="B51" s="10">
        <v>493.50340323448279</v>
      </c>
      <c r="C51" s="1">
        <v>1255</v>
      </c>
      <c r="D51" s="1">
        <v>2.9581790945510278E-2</v>
      </c>
      <c r="E51" s="1">
        <f t="shared" si="5"/>
        <v>60</v>
      </c>
      <c r="F51" s="2">
        <f t="shared" si="6"/>
        <v>456.75432559509449</v>
      </c>
      <c r="G51" s="3">
        <f t="shared" si="7"/>
        <v>3.8999999999999998E-3</v>
      </c>
      <c r="H51" s="3">
        <v>0.09</v>
      </c>
      <c r="I51" s="3">
        <f t="shared" si="8"/>
        <v>116.49975828628482</v>
      </c>
      <c r="J51" s="3">
        <v>18.95</v>
      </c>
      <c r="K51" s="3">
        <f t="shared" si="9"/>
        <v>592.20408388137935</v>
      </c>
    </row>
    <row r="52" spans="1:11" ht="14.65" thickBot="1" x14ac:dyDescent="0.5">
      <c r="A52" s="14">
        <v>11750</v>
      </c>
      <c r="B52" s="10">
        <v>502.86662817701142</v>
      </c>
      <c r="C52" s="1">
        <v>1255</v>
      </c>
      <c r="D52" s="1">
        <v>2.9581790945510278E-2</v>
      </c>
      <c r="E52" s="1">
        <f t="shared" si="5"/>
        <v>60</v>
      </c>
      <c r="F52" s="2">
        <f t="shared" si="6"/>
        <v>465.70678199640952</v>
      </c>
      <c r="G52" s="3">
        <f t="shared" si="7"/>
        <v>3.8999999999999998E-3</v>
      </c>
      <c r="H52" s="3">
        <v>0.09</v>
      </c>
      <c r="I52" s="3">
        <f t="shared" si="8"/>
        <v>118.78317181600421</v>
      </c>
      <c r="J52" s="3">
        <v>18.95</v>
      </c>
      <c r="K52" s="3">
        <f t="shared" si="9"/>
        <v>603.43995381241371</v>
      </c>
    </row>
    <row r="53" spans="1:11" ht="14.65" thickBot="1" x14ac:dyDescent="0.5">
      <c r="A53" s="14">
        <v>12000</v>
      </c>
      <c r="B53" s="10">
        <v>512.22985311954028</v>
      </c>
      <c r="C53" s="1">
        <v>1255</v>
      </c>
      <c r="D53" s="1">
        <v>2.9581790945510278E-2</v>
      </c>
      <c r="E53" s="1">
        <f t="shared" si="5"/>
        <v>60</v>
      </c>
      <c r="F53" s="2">
        <f t="shared" si="6"/>
        <v>474.65923839772461</v>
      </c>
      <c r="G53" s="3">
        <f t="shared" si="7"/>
        <v>3.8999999999999998E-3</v>
      </c>
      <c r="H53" s="3">
        <v>0.09</v>
      </c>
      <c r="I53" s="3">
        <f t="shared" si="8"/>
        <v>121.06658534572364</v>
      </c>
      <c r="J53" s="3">
        <v>18.95</v>
      </c>
      <c r="K53" s="3">
        <f t="shared" si="9"/>
        <v>614.67582374344829</v>
      </c>
    </row>
    <row r="54" spans="1:11" ht="14.65" thickBot="1" x14ac:dyDescent="0.5">
      <c r="A54" s="14">
        <v>12250</v>
      </c>
      <c r="B54" s="10">
        <v>521.59307806206891</v>
      </c>
      <c r="C54" s="1">
        <v>1255</v>
      </c>
      <c r="D54" s="1">
        <v>2.9581790945510278E-2</v>
      </c>
      <c r="E54" s="1">
        <f t="shared" si="5"/>
        <v>60</v>
      </c>
      <c r="F54" s="2">
        <f t="shared" si="6"/>
        <v>483.61169479903964</v>
      </c>
      <c r="G54" s="3">
        <f t="shared" si="7"/>
        <v>3.8999999999999998E-3</v>
      </c>
      <c r="H54" s="3">
        <v>0.09</v>
      </c>
      <c r="I54" s="3">
        <f t="shared" si="8"/>
        <v>123.34999887544306</v>
      </c>
      <c r="J54" s="3">
        <v>18.95</v>
      </c>
      <c r="K54" s="3">
        <f t="shared" si="9"/>
        <v>625.91169367448265</v>
      </c>
    </row>
    <row r="55" spans="1:11" ht="14.65" thickBot="1" x14ac:dyDescent="0.5">
      <c r="A55" s="14">
        <v>12500</v>
      </c>
      <c r="B55" s="10">
        <v>530.95630300459777</v>
      </c>
      <c r="C55" s="1">
        <v>1255</v>
      </c>
      <c r="D55" s="1">
        <v>2.9581790945510278E-2</v>
      </c>
      <c r="E55" s="1">
        <f t="shared" si="5"/>
        <v>60</v>
      </c>
      <c r="F55" s="2">
        <f t="shared" si="6"/>
        <v>492.56415120035473</v>
      </c>
      <c r="G55" s="3">
        <f t="shared" si="7"/>
        <v>3.8999999999999998E-3</v>
      </c>
      <c r="H55" s="3">
        <v>0.09</v>
      </c>
      <c r="I55" s="3">
        <f t="shared" si="8"/>
        <v>125.63341240516247</v>
      </c>
      <c r="J55" s="3">
        <v>18.95</v>
      </c>
      <c r="K55" s="3">
        <f t="shared" si="9"/>
        <v>637.14756360551723</v>
      </c>
    </row>
    <row r="56" spans="1:11" ht="14.65" thickBot="1" x14ac:dyDescent="0.5">
      <c r="A56" s="14">
        <v>12750</v>
      </c>
      <c r="B56" s="10">
        <v>540.3195279471264</v>
      </c>
      <c r="C56" s="1">
        <v>1255</v>
      </c>
      <c r="D56" s="1">
        <v>2.9581790945510278E-2</v>
      </c>
      <c r="E56" s="1">
        <f t="shared" si="5"/>
        <v>60</v>
      </c>
      <c r="F56" s="2">
        <f t="shared" si="6"/>
        <v>501.51660760166976</v>
      </c>
      <c r="G56" s="3">
        <f t="shared" si="7"/>
        <v>3.8999999999999998E-3</v>
      </c>
      <c r="H56" s="3">
        <v>0.09</v>
      </c>
      <c r="I56" s="3">
        <f t="shared" si="8"/>
        <v>127.9168259348819</v>
      </c>
      <c r="J56" s="3">
        <v>18.95</v>
      </c>
      <c r="K56" s="3">
        <f t="shared" si="9"/>
        <v>648.38343353655159</v>
      </c>
    </row>
    <row r="57" spans="1:11" ht="14.65" thickBot="1" x14ac:dyDescent="0.5">
      <c r="A57" s="14">
        <v>13000</v>
      </c>
      <c r="B57" s="10">
        <v>549.68275288965515</v>
      </c>
      <c r="C57" s="1">
        <v>1255</v>
      </c>
      <c r="D57" s="1">
        <v>2.9581790945510278E-2</v>
      </c>
      <c r="E57" s="1">
        <f t="shared" si="5"/>
        <v>60</v>
      </c>
      <c r="F57" s="2">
        <f t="shared" si="6"/>
        <v>510.46906400298485</v>
      </c>
      <c r="G57" s="3">
        <f t="shared" si="7"/>
        <v>3.8999999999999998E-3</v>
      </c>
      <c r="H57" s="3">
        <v>0.09</v>
      </c>
      <c r="I57" s="3">
        <f t="shared" si="8"/>
        <v>130.20023946460134</v>
      </c>
      <c r="J57" s="3">
        <v>18.95</v>
      </c>
      <c r="K57" s="3">
        <f t="shared" si="9"/>
        <v>659.61930346758618</v>
      </c>
    </row>
    <row r="58" spans="1:11" ht="14.65" thickBot="1" x14ac:dyDescent="0.5">
      <c r="A58" s="14">
        <v>13250</v>
      </c>
      <c r="B58" s="10">
        <v>559.04597783218389</v>
      </c>
      <c r="C58" s="1">
        <v>1255</v>
      </c>
      <c r="D58" s="1">
        <v>2.9581790945510278E-2</v>
      </c>
      <c r="E58" s="1">
        <f t="shared" si="5"/>
        <v>60</v>
      </c>
      <c r="F58" s="2">
        <f t="shared" si="6"/>
        <v>519.42152040429994</v>
      </c>
      <c r="G58" s="3">
        <f t="shared" si="7"/>
        <v>3.8999999999999998E-3</v>
      </c>
      <c r="H58" s="3">
        <v>0.09</v>
      </c>
      <c r="I58" s="3">
        <f t="shared" si="8"/>
        <v>132.48365299432075</v>
      </c>
      <c r="J58" s="3">
        <v>18.95</v>
      </c>
      <c r="K58" s="3">
        <f t="shared" si="9"/>
        <v>670.85517339862065</v>
      </c>
    </row>
    <row r="59" spans="1:11" ht="14.65" thickBot="1" x14ac:dyDescent="0.5">
      <c r="A59" s="14">
        <v>13500</v>
      </c>
      <c r="B59" s="10">
        <v>568.40920277471253</v>
      </c>
      <c r="C59" s="1">
        <v>1255</v>
      </c>
      <c r="D59" s="1">
        <v>2.9581790945510278E-2</v>
      </c>
      <c r="E59" s="1">
        <f t="shared" si="5"/>
        <v>60</v>
      </c>
      <c r="F59" s="2">
        <f t="shared" si="6"/>
        <v>528.37397680561492</v>
      </c>
      <c r="G59" s="3">
        <f t="shared" si="7"/>
        <v>3.8999999999999998E-3</v>
      </c>
      <c r="H59" s="3">
        <v>0.09</v>
      </c>
      <c r="I59" s="3">
        <f t="shared" si="8"/>
        <v>134.76706652404013</v>
      </c>
      <c r="J59" s="3">
        <v>18.95</v>
      </c>
      <c r="K59" s="3">
        <f t="shared" si="9"/>
        <v>682.09104332965501</v>
      </c>
    </row>
    <row r="60" spans="1:11" ht="14.65" thickBot="1" x14ac:dyDescent="0.5">
      <c r="A60" s="14">
        <v>13750</v>
      </c>
      <c r="B60" s="10">
        <v>577.77242771724138</v>
      </c>
      <c r="C60" s="1">
        <v>1255</v>
      </c>
      <c r="D60" s="1">
        <v>2.9581790945510278E-2</v>
      </c>
      <c r="E60" s="1">
        <f t="shared" si="5"/>
        <v>60</v>
      </c>
      <c r="F60" s="2">
        <f t="shared" si="6"/>
        <v>537.32643320693001</v>
      </c>
      <c r="G60" s="3">
        <f t="shared" si="7"/>
        <v>3.8999999999999998E-3</v>
      </c>
      <c r="H60" s="3">
        <v>0.09</v>
      </c>
      <c r="I60" s="3">
        <f t="shared" si="8"/>
        <v>137.05048005375957</v>
      </c>
      <c r="J60" s="3">
        <v>18.95</v>
      </c>
      <c r="K60" s="3">
        <f t="shared" si="9"/>
        <v>693.32691326068959</v>
      </c>
    </row>
    <row r="61" spans="1:11" ht="14.65" thickBot="1" x14ac:dyDescent="0.5">
      <c r="A61" s="14">
        <v>14000</v>
      </c>
      <c r="B61" s="10">
        <v>587.13565265977013</v>
      </c>
      <c r="C61" s="1">
        <v>1255</v>
      </c>
      <c r="D61" s="1">
        <v>2.9581790945510278E-2</v>
      </c>
      <c r="E61" s="1">
        <f t="shared" si="5"/>
        <v>60</v>
      </c>
      <c r="F61" s="2">
        <f t="shared" si="6"/>
        <v>546.27888960824509</v>
      </c>
      <c r="G61" s="3">
        <f t="shared" si="7"/>
        <v>3.8999999999999998E-3</v>
      </c>
      <c r="H61" s="3">
        <v>0.09</v>
      </c>
      <c r="I61" s="3">
        <f t="shared" si="8"/>
        <v>139.33389358347898</v>
      </c>
      <c r="J61" s="3">
        <v>18.95</v>
      </c>
      <c r="K61" s="3">
        <f t="shared" si="9"/>
        <v>704.56278319172407</v>
      </c>
    </row>
    <row r="62" spans="1:11" ht="14.65" thickBot="1" x14ac:dyDescent="0.5">
      <c r="A62" s="14">
        <v>14250</v>
      </c>
      <c r="B62" s="10">
        <v>596.49887760229888</v>
      </c>
      <c r="C62" s="1">
        <v>1255</v>
      </c>
      <c r="D62" s="1">
        <v>2.9581790945510278E-2</v>
      </c>
      <c r="E62" s="1">
        <f t="shared" si="5"/>
        <v>60</v>
      </c>
      <c r="F62" s="2">
        <f t="shared" si="6"/>
        <v>555.23134600956018</v>
      </c>
      <c r="G62" s="3">
        <f t="shared" si="7"/>
        <v>3.8999999999999998E-3</v>
      </c>
      <c r="H62" s="3">
        <v>0.09</v>
      </c>
      <c r="I62" s="3">
        <f t="shared" si="8"/>
        <v>141.61730711319842</v>
      </c>
      <c r="J62" s="3">
        <v>18.95</v>
      </c>
      <c r="K62" s="3">
        <f t="shared" si="9"/>
        <v>715.79865312275865</v>
      </c>
    </row>
    <row r="63" spans="1:11" ht="14.65" thickBot="1" x14ac:dyDescent="0.5">
      <c r="A63" s="14">
        <v>14500</v>
      </c>
      <c r="B63" s="10">
        <v>605.86210254482751</v>
      </c>
      <c r="C63" s="1">
        <v>1255</v>
      </c>
      <c r="D63" s="1">
        <v>2.9581790945510278E-2</v>
      </c>
      <c r="E63" s="1">
        <f t="shared" si="5"/>
        <v>60</v>
      </c>
      <c r="F63" s="2">
        <f t="shared" si="6"/>
        <v>564.18380241087516</v>
      </c>
      <c r="G63" s="3">
        <f t="shared" si="7"/>
        <v>3.8999999999999998E-3</v>
      </c>
      <c r="H63" s="3">
        <v>0.09</v>
      </c>
      <c r="I63" s="3">
        <f t="shared" si="8"/>
        <v>143.90072064291783</v>
      </c>
      <c r="J63" s="3">
        <v>18.95</v>
      </c>
      <c r="K63" s="3">
        <f t="shared" si="9"/>
        <v>727.03452305379301</v>
      </c>
    </row>
    <row r="64" spans="1:11" ht="14.65" thickBot="1" x14ac:dyDescent="0.5">
      <c r="A64" s="14">
        <v>14750</v>
      </c>
      <c r="B64" s="10">
        <v>615.22532748735625</v>
      </c>
      <c r="C64" s="1">
        <v>1255</v>
      </c>
      <c r="D64" s="1">
        <v>2.9581790945510278E-2</v>
      </c>
      <c r="E64" s="1">
        <f t="shared" si="5"/>
        <v>60</v>
      </c>
      <c r="F64" s="2">
        <f t="shared" si="6"/>
        <v>573.13625881219025</v>
      </c>
      <c r="G64" s="3">
        <f t="shared" si="7"/>
        <v>3.8999999999999998E-3</v>
      </c>
      <c r="H64" s="3">
        <v>0.09</v>
      </c>
      <c r="I64" s="3">
        <f t="shared" si="8"/>
        <v>146.18413417263724</v>
      </c>
      <c r="J64" s="3">
        <v>18.95</v>
      </c>
      <c r="K64" s="3">
        <f t="shared" si="9"/>
        <v>738.27039298482748</v>
      </c>
    </row>
    <row r="65" spans="1:11" ht="14.65" thickBot="1" x14ac:dyDescent="0.5">
      <c r="A65" s="15">
        <v>15000</v>
      </c>
      <c r="B65" s="10">
        <v>624.588552429885</v>
      </c>
      <c r="C65" s="1">
        <v>1255</v>
      </c>
      <c r="D65" s="1">
        <v>2.9581790945510278E-2</v>
      </c>
      <c r="E65" s="1">
        <f t="shared" si="5"/>
        <v>60</v>
      </c>
      <c r="F65" s="2">
        <f t="shared" si="6"/>
        <v>582.08871521350534</v>
      </c>
      <c r="G65" s="3">
        <f t="shared" si="7"/>
        <v>3.8999999999999998E-3</v>
      </c>
      <c r="H65" s="3">
        <v>0.09</v>
      </c>
      <c r="I65" s="3">
        <f t="shared" si="8"/>
        <v>148.46754770235665</v>
      </c>
      <c r="J65" s="3">
        <v>18.95</v>
      </c>
      <c r="K65" s="3">
        <f t="shared" si="9"/>
        <v>749.50626291586195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workbookViewId="0">
      <selection activeCell="B8" sqref="B8"/>
    </sheetView>
  </sheetViews>
  <sheetFormatPr defaultColWidth="8.73046875" defaultRowHeight="14.25" x14ac:dyDescent="0.45"/>
  <cols>
    <col min="1" max="1" width="40.3984375" style="1" customWidth="1"/>
    <col min="2" max="2" width="32" style="1" bestFit="1" customWidth="1"/>
    <col min="3" max="3" width="8.73046875" style="1" customWidth="1"/>
    <col min="4" max="4" width="9.3984375" style="1" customWidth="1"/>
    <col min="5" max="5" width="9" style="1" customWidth="1"/>
    <col min="6" max="9" width="12" style="1" customWidth="1"/>
    <col min="10" max="10" width="20" style="1" customWidth="1"/>
    <col min="11" max="11" width="25.3984375" style="1" customWidth="1"/>
    <col min="12" max="16384" width="8.73046875" style="1"/>
  </cols>
  <sheetData>
    <row r="1" spans="1:11" x14ac:dyDescent="0.45">
      <c r="A1" s="7" t="s">
        <v>0</v>
      </c>
    </row>
    <row r="2" spans="1:11" ht="18" x14ac:dyDescent="0.45">
      <c r="A2" s="6" t="s">
        <v>1</v>
      </c>
      <c r="B2" s="6">
        <v>584</v>
      </c>
    </row>
    <row r="3" spans="1:11" ht="18" x14ac:dyDescent="0.45">
      <c r="A3" s="6" t="s">
        <v>2</v>
      </c>
      <c r="B3" s="6" t="s">
        <v>3</v>
      </c>
      <c r="J3" s="1" t="s">
        <v>3</v>
      </c>
    </row>
    <row r="4" spans="1:11" ht="14.65" thickBot="1" x14ac:dyDescent="0.5"/>
    <row r="5" spans="1:11" ht="57.4" thickBot="1" x14ac:dyDescent="0.5">
      <c r="A5" s="4" t="s">
        <v>4</v>
      </c>
      <c r="B5" s="5">
        <f>IF(B2&gt;=610,12250,IF(B2&gt;=577,8500,0))</f>
        <v>8500</v>
      </c>
    </row>
    <row r="6" spans="1:11" ht="14.65" thickBot="1" x14ac:dyDescent="0.5"/>
    <row r="7" spans="1:11" ht="18.399999999999999" thickBot="1" x14ac:dyDescent="0.5">
      <c r="A7" s="8" t="s">
        <v>5</v>
      </c>
      <c r="B7" s="9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ht="18.399999999999999" thickBot="1" x14ac:dyDescent="0.5">
      <c r="A8" s="29">
        <v>0</v>
      </c>
      <c r="B8" s="9"/>
    </row>
    <row r="9" spans="1:11" x14ac:dyDescent="0.45">
      <c r="A9" s="13">
        <v>1000</v>
      </c>
      <c r="B9" s="10">
        <v>104.58216292144907</v>
      </c>
      <c r="C9" s="1">
        <v>262</v>
      </c>
      <c r="D9" s="1">
        <f>(1+((1+0.35/365)^365 - 1))^(1/12) - 1</f>
        <v>2.9581790945510278E-2</v>
      </c>
      <c r="E9" s="1">
        <f>IF((A9+C9)&gt;12600,60,IF((A9+C9)&gt;=10100.01,60,IF((A9+C9)&gt;=7600.01,54,IF((A9+C9)&gt;=6100.01,42, IF((A9+C9)&gt;=4100.01,42,IF((A9+C9)&gt;=3100.01,36,IF((A9+C9)&gt;=2000,36,IF((A9+C9)&gt;=1000,24,24))))))))</f>
        <v>24</v>
      </c>
      <c r="F9" s="2">
        <f t="shared" ref="F9:F65" si="0">(A9+C9)*(D9/(1-(1+D9)^(-E9)))</f>
        <v>74.182533907959041</v>
      </c>
      <c r="G9" s="3">
        <f>IF(SUM(A9,C9) &lt; 3100, 0.0059, IF(SUM(A9,C9) &lt; 3600, 0.0059, IF(SUM(A9,C9) &lt; 4100, 0.0059, IF(SUM(A9,C9) &lt; 5100, 0.0059, IF(SUM(A9,C9) &lt; 5600, 0.0059, IF(SUM(A9,C9) &lt; 6100, 0.0059, IF(SUM(A9,C9) &lt; 6600, 0.0059, IF(SUM(A9,C9) &lt; 7100, 0.0059, IF(SUM(A9,C9) &lt; 7600, 0.0057, IF(SUM(A9,C9) &lt; 8100, 0.00473, IF(SUM(A9,C9) &lt; 8600, 0.0045, IF(SUM(A9,C9) &lt; 9100, 0.00435, IF(SUM(A9,C9) &lt; 9600, 0.0042,IF(SUM(A9,C9) &lt; 10100, 0.00405, 0.0039))))))))))))))</f>
        <v>5.8999999999999999E-3</v>
      </c>
      <c r="H9" s="3">
        <v>0.09</v>
      </c>
      <c r="I9" s="3">
        <f>F9*E9*G9*(1+H9)</f>
        <v>11.44962901349003</v>
      </c>
      <c r="J9" s="3">
        <v>18.95</v>
      </c>
      <c r="K9" s="3">
        <f>+J9+I9+F9</f>
        <v>104.58216292144907</v>
      </c>
    </row>
    <row r="10" spans="1:11" x14ac:dyDescent="0.45">
      <c r="A10" s="14">
        <v>1250</v>
      </c>
      <c r="B10" s="11">
        <v>121.5457451166648</v>
      </c>
      <c r="C10" s="1">
        <v>262</v>
      </c>
      <c r="D10" s="1">
        <f t="shared" ref="D10:D65" si="1">(1+((1+0.35/365)^365 - 1))^(1/12) - 1</f>
        <v>2.9581790945510278E-2</v>
      </c>
      <c r="E10" s="1">
        <f t="shared" ref="E10:E65" si="2">IF((A10+C10)&gt;12600,60,IF((A10+C10)&gt;=10100.01,60,IF((A10+C10)&gt;=7600.01,54,IF((A10+C10)&gt;=6100.01,42, IF((A10+C10)&gt;=4100.01,42,IF((A10+C10)&gt;=3100.01,36,IF((A10+C10)&gt;=2000,36,IF((A10+C10)&gt;=1000,24,24))))))))</f>
        <v>24</v>
      </c>
      <c r="F10" s="2">
        <f t="shared" si="0"/>
        <v>88.877964555336021</v>
      </c>
      <c r="G10" s="3">
        <f t="shared" ref="G10:G65" si="3">IF(SUM(A10,C10) &lt; 3100, 0.0059, IF(SUM(A10,C10) &lt; 3600, 0.0059, IF(SUM(A10,C10) &lt; 4100, 0.0059, IF(SUM(A10,C10) &lt; 5100, 0.0059, IF(SUM(A10,C10) &lt; 5600, 0.0059, IF(SUM(A10,C10) &lt; 6100, 0.0059, IF(SUM(A10,C10) &lt; 6600, 0.0059, IF(SUM(A10,C10) &lt; 7100, 0.0059, IF(SUM(A10,C10) &lt; 7600, 0.0057, IF(SUM(A10,C10) &lt; 8100, 0.00473, IF(SUM(A10,C10) &lt; 8600, 0.0045, IF(SUM(A10,C10) &lt; 9100, 0.00435, IF(SUM(A10,C10) &lt; 9600, 0.0042,IF(SUM(A10,C10) &lt; 10100, 0.00405, 0.0039))))))))))))))</f>
        <v>5.8999999999999999E-3</v>
      </c>
      <c r="H10" s="3">
        <v>0.09</v>
      </c>
      <c r="I10" s="3">
        <f t="shared" ref="I10:I65" si="4">F10*E10*G10*(1+H10)</f>
        <v>13.717780561328786</v>
      </c>
      <c r="J10" s="3">
        <v>18.95</v>
      </c>
      <c r="K10" s="3">
        <f t="shared" ref="K10:K65" si="5">+J10+I10+F10</f>
        <v>121.5457451166648</v>
      </c>
    </row>
    <row r="11" spans="1:11" x14ac:dyDescent="0.45">
      <c r="A11" s="14">
        <v>1500</v>
      </c>
      <c r="B11" s="11">
        <v>138.50932731188055</v>
      </c>
      <c r="C11" s="1">
        <v>262</v>
      </c>
      <c r="D11" s="1">
        <f t="shared" si="1"/>
        <v>2.9581790945510278E-2</v>
      </c>
      <c r="E11" s="1">
        <f t="shared" si="2"/>
        <v>24</v>
      </c>
      <c r="F11" s="2">
        <f t="shared" si="0"/>
        <v>103.57339520271302</v>
      </c>
      <c r="G11" s="3">
        <f t="shared" si="3"/>
        <v>5.8999999999999999E-3</v>
      </c>
      <c r="H11" s="3">
        <v>0.09</v>
      </c>
      <c r="I11" s="3">
        <f t="shared" si="4"/>
        <v>15.985932109167537</v>
      </c>
      <c r="J11" s="3">
        <v>18.95</v>
      </c>
      <c r="K11" s="3">
        <f t="shared" si="5"/>
        <v>138.50932731188055</v>
      </c>
    </row>
    <row r="12" spans="1:11" x14ac:dyDescent="0.45">
      <c r="A12" s="14">
        <v>1750</v>
      </c>
      <c r="B12" s="11">
        <v>131.7360055100734</v>
      </c>
      <c r="C12" s="1">
        <v>262</v>
      </c>
      <c r="D12" s="1">
        <f t="shared" si="1"/>
        <v>2.9581790945510278E-2</v>
      </c>
      <c r="E12" s="1">
        <f t="shared" si="2"/>
        <v>36</v>
      </c>
      <c r="F12" s="2">
        <f t="shared" si="0"/>
        <v>91.583061454397182</v>
      </c>
      <c r="G12" s="3">
        <f t="shared" si="3"/>
        <v>5.8999999999999999E-3</v>
      </c>
      <c r="H12" s="3">
        <v>0.09</v>
      </c>
      <c r="I12" s="3">
        <f t="shared" si="4"/>
        <v>21.20294405567622</v>
      </c>
      <c r="J12" s="3">
        <v>18.95</v>
      </c>
      <c r="K12" s="3">
        <f t="shared" si="5"/>
        <v>131.7360055100734</v>
      </c>
    </row>
    <row r="13" spans="1:11" x14ac:dyDescent="0.45">
      <c r="A13" s="14">
        <v>2000</v>
      </c>
      <c r="B13" s="11">
        <v>158.36292032979748</v>
      </c>
      <c r="C13" s="1">
        <v>487</v>
      </c>
      <c r="D13" s="1">
        <f t="shared" si="1"/>
        <v>2.9581790945510278E-2</v>
      </c>
      <c r="E13" s="1">
        <f t="shared" si="2"/>
        <v>36</v>
      </c>
      <c r="F13" s="2">
        <f t="shared" si="0"/>
        <v>113.20431105222951</v>
      </c>
      <c r="G13" s="3">
        <f t="shared" si="3"/>
        <v>5.8999999999999999E-3</v>
      </c>
      <c r="H13" s="3">
        <v>0.09</v>
      </c>
      <c r="I13" s="3">
        <f t="shared" si="4"/>
        <v>26.20860927756797</v>
      </c>
      <c r="J13" s="3">
        <v>18.95</v>
      </c>
      <c r="K13" s="3">
        <f t="shared" si="5"/>
        <v>158.36292032979748</v>
      </c>
    </row>
    <row r="14" spans="1:11" x14ac:dyDescent="0.45">
      <c r="A14" s="14">
        <v>2250</v>
      </c>
      <c r="B14" s="11">
        <v>172.37708602438909</v>
      </c>
      <c r="C14" s="1">
        <v>487</v>
      </c>
      <c r="D14" s="1">
        <f t="shared" si="1"/>
        <v>2.9581790945510278E-2</v>
      </c>
      <c r="E14" s="1">
        <f t="shared" si="2"/>
        <v>36</v>
      </c>
      <c r="F14" s="2">
        <f t="shared" si="0"/>
        <v>124.58391610372021</v>
      </c>
      <c r="G14" s="3">
        <f t="shared" si="3"/>
        <v>5.8999999999999999E-3</v>
      </c>
      <c r="H14" s="3">
        <v>0.09</v>
      </c>
      <c r="I14" s="3">
        <f t="shared" si="4"/>
        <v>28.843169920668892</v>
      </c>
      <c r="J14" s="3">
        <v>18.95</v>
      </c>
      <c r="K14" s="3">
        <f t="shared" si="5"/>
        <v>172.37708602438909</v>
      </c>
    </row>
    <row r="15" spans="1:11" x14ac:dyDescent="0.45">
      <c r="A15" s="14">
        <v>2500</v>
      </c>
      <c r="B15" s="11">
        <v>202.1431739597017</v>
      </c>
      <c r="C15" s="1">
        <v>768</v>
      </c>
      <c r="D15" s="1">
        <f t="shared" si="1"/>
        <v>2.9581790945510278E-2</v>
      </c>
      <c r="E15" s="1">
        <f t="shared" si="2"/>
        <v>36</v>
      </c>
      <c r="F15" s="2">
        <f t="shared" si="0"/>
        <v>148.75419723308647</v>
      </c>
      <c r="G15" s="3">
        <f t="shared" si="3"/>
        <v>5.8999999999999999E-3</v>
      </c>
      <c r="H15" s="3">
        <v>0.09</v>
      </c>
      <c r="I15" s="3">
        <f t="shared" si="4"/>
        <v>34.438976726615245</v>
      </c>
      <c r="J15" s="3">
        <v>18.95</v>
      </c>
      <c r="K15" s="3">
        <f t="shared" si="5"/>
        <v>202.1431739597017</v>
      </c>
    </row>
    <row r="16" spans="1:11" x14ac:dyDescent="0.45">
      <c r="A16" s="14">
        <v>2750</v>
      </c>
      <c r="B16" s="11">
        <v>216.15733965429334</v>
      </c>
      <c r="C16" s="1">
        <v>768</v>
      </c>
      <c r="D16" s="1">
        <f t="shared" si="1"/>
        <v>2.9581790945510278E-2</v>
      </c>
      <c r="E16" s="1">
        <f t="shared" si="2"/>
        <v>36</v>
      </c>
      <c r="F16" s="2">
        <f t="shared" si="0"/>
        <v>160.13380228457717</v>
      </c>
      <c r="G16" s="3">
        <f t="shared" si="3"/>
        <v>5.8999999999999999E-3</v>
      </c>
      <c r="H16" s="3">
        <v>0.09</v>
      </c>
      <c r="I16" s="3">
        <f t="shared" si="4"/>
        <v>37.073537369716171</v>
      </c>
      <c r="J16" s="3">
        <v>18.95</v>
      </c>
      <c r="K16" s="3">
        <f t="shared" si="5"/>
        <v>216.15733965429334</v>
      </c>
    </row>
    <row r="17" spans="1:11" x14ac:dyDescent="0.45">
      <c r="A17" s="14">
        <v>3000</v>
      </c>
      <c r="B17" s="11">
        <v>230.17150534888498</v>
      </c>
      <c r="C17" s="1">
        <v>768</v>
      </c>
      <c r="D17" s="1">
        <f t="shared" si="1"/>
        <v>2.9581790945510278E-2</v>
      </c>
      <c r="E17" s="1">
        <f t="shared" si="2"/>
        <v>36</v>
      </c>
      <c r="F17" s="2">
        <f t="shared" si="0"/>
        <v>171.51340733606787</v>
      </c>
      <c r="G17" s="3">
        <f t="shared" si="3"/>
        <v>5.8999999999999999E-3</v>
      </c>
      <c r="H17" s="3">
        <v>0.09</v>
      </c>
      <c r="I17" s="3">
        <f t="shared" si="4"/>
        <v>39.708098012817089</v>
      </c>
      <c r="J17" s="3">
        <v>18.95</v>
      </c>
      <c r="K17" s="3">
        <f t="shared" si="5"/>
        <v>230.17150534888498</v>
      </c>
    </row>
    <row r="18" spans="1:11" x14ac:dyDescent="0.45">
      <c r="A18" s="14">
        <v>3250</v>
      </c>
      <c r="B18" s="11">
        <v>244.18567104347659</v>
      </c>
      <c r="C18" s="1">
        <v>768</v>
      </c>
      <c r="D18" s="1">
        <f t="shared" si="1"/>
        <v>2.9581790945510278E-2</v>
      </c>
      <c r="E18" s="1">
        <f t="shared" si="2"/>
        <v>36</v>
      </c>
      <c r="F18" s="2">
        <f t="shared" si="0"/>
        <v>182.89301238755857</v>
      </c>
      <c r="G18" s="3">
        <f t="shared" si="3"/>
        <v>5.8999999999999999E-3</v>
      </c>
      <c r="H18" s="3">
        <v>0.09</v>
      </c>
      <c r="I18" s="3">
        <f t="shared" si="4"/>
        <v>42.342658655918015</v>
      </c>
      <c r="J18" s="3">
        <v>18.95</v>
      </c>
      <c r="K18" s="3">
        <f t="shared" si="5"/>
        <v>244.18567104347659</v>
      </c>
    </row>
    <row r="19" spans="1:11" x14ac:dyDescent="0.45">
      <c r="A19" s="14">
        <v>3500</v>
      </c>
      <c r="B19" s="11">
        <v>246.06186382898434</v>
      </c>
      <c r="C19" s="1">
        <v>768</v>
      </c>
      <c r="D19" s="1">
        <f t="shared" si="1"/>
        <v>2.9581790945510278E-2</v>
      </c>
      <c r="E19" s="1">
        <f t="shared" si="2"/>
        <v>42</v>
      </c>
      <c r="F19" s="2">
        <f t="shared" si="0"/>
        <v>178.81387780586468</v>
      </c>
      <c r="G19" s="3">
        <f t="shared" si="3"/>
        <v>5.8999999999999999E-3</v>
      </c>
      <c r="H19" s="3">
        <v>0.09</v>
      </c>
      <c r="I19" s="3">
        <f t="shared" si="4"/>
        <v>48.297986023119662</v>
      </c>
      <c r="J19" s="3">
        <v>18.95</v>
      </c>
      <c r="K19" s="3">
        <f t="shared" si="5"/>
        <v>246.06186382898434</v>
      </c>
    </row>
    <row r="20" spans="1:11" s="25" customFormat="1" x14ac:dyDescent="0.45">
      <c r="A20" s="23">
        <v>3750</v>
      </c>
      <c r="B20" s="28">
        <v>269.42224532404623</v>
      </c>
      <c r="C20" s="25">
        <v>957</v>
      </c>
      <c r="D20" s="25">
        <f t="shared" si="1"/>
        <v>2.9581790945510278E-2</v>
      </c>
      <c r="E20" s="25">
        <f t="shared" si="2"/>
        <v>42</v>
      </c>
      <c r="F20" s="26">
        <f t="shared" si="0"/>
        <v>197.20640178823922</v>
      </c>
      <c r="G20" s="27">
        <f t="shared" si="3"/>
        <v>5.8999999999999999E-3</v>
      </c>
      <c r="H20" s="27">
        <v>0.09</v>
      </c>
      <c r="I20" s="27">
        <f t="shared" si="4"/>
        <v>53.265843535806994</v>
      </c>
      <c r="J20" s="27">
        <v>18.95</v>
      </c>
      <c r="K20" s="27">
        <f t="shared" si="5"/>
        <v>269.42224532404623</v>
      </c>
    </row>
    <row r="21" spans="1:11" x14ac:dyDescent="0.45">
      <c r="A21" s="14">
        <v>4000</v>
      </c>
      <c r="B21" s="11">
        <v>282.72542385198579</v>
      </c>
      <c r="C21" s="1">
        <v>957</v>
      </c>
      <c r="D21" s="1">
        <f t="shared" si="1"/>
        <v>2.9581790945510278E-2</v>
      </c>
      <c r="E21" s="1">
        <f t="shared" si="2"/>
        <v>42</v>
      </c>
      <c r="F21" s="2">
        <f t="shared" si="0"/>
        <v>207.68050428389671</v>
      </c>
      <c r="G21" s="3">
        <f t="shared" si="3"/>
        <v>5.8999999999999999E-3</v>
      </c>
      <c r="H21" s="3">
        <v>0.09</v>
      </c>
      <c r="I21" s="3">
        <f t="shared" si="4"/>
        <v>56.094919568089075</v>
      </c>
      <c r="J21" s="3">
        <v>18.95</v>
      </c>
      <c r="K21" s="3">
        <f t="shared" si="5"/>
        <v>282.72542385198579</v>
      </c>
    </row>
    <row r="22" spans="1:11" x14ac:dyDescent="0.45">
      <c r="A22" s="14">
        <v>4250</v>
      </c>
      <c r="B22" s="11">
        <v>296.02860237992536</v>
      </c>
      <c r="C22" s="1">
        <v>957</v>
      </c>
      <c r="D22" s="1">
        <f t="shared" si="1"/>
        <v>2.9581790945510278E-2</v>
      </c>
      <c r="E22" s="1">
        <f t="shared" si="2"/>
        <v>42</v>
      </c>
      <c r="F22" s="2">
        <f t="shared" si="0"/>
        <v>218.1546067795542</v>
      </c>
      <c r="G22" s="3">
        <f t="shared" si="3"/>
        <v>5.8999999999999999E-3</v>
      </c>
      <c r="H22" s="3">
        <v>0.09</v>
      </c>
      <c r="I22" s="3">
        <f t="shared" si="4"/>
        <v>58.923995600371157</v>
      </c>
      <c r="J22" s="3">
        <v>18.95</v>
      </c>
      <c r="K22" s="3">
        <f t="shared" si="5"/>
        <v>296.02860237992536</v>
      </c>
    </row>
    <row r="23" spans="1:11" x14ac:dyDescent="0.45">
      <c r="A23" s="14">
        <v>4500</v>
      </c>
      <c r="B23" s="11">
        <v>309.33178090786492</v>
      </c>
      <c r="C23" s="1">
        <v>957</v>
      </c>
      <c r="D23" s="1">
        <f t="shared" si="1"/>
        <v>2.9581790945510278E-2</v>
      </c>
      <c r="E23" s="1">
        <f t="shared" si="2"/>
        <v>42</v>
      </c>
      <c r="F23" s="2">
        <f t="shared" si="0"/>
        <v>228.62870927521169</v>
      </c>
      <c r="G23" s="3">
        <f t="shared" si="3"/>
        <v>5.8999999999999999E-3</v>
      </c>
      <c r="H23" s="3">
        <v>0.09</v>
      </c>
      <c r="I23" s="3">
        <f t="shared" si="4"/>
        <v>61.753071632653224</v>
      </c>
      <c r="J23" s="3">
        <v>18.95</v>
      </c>
      <c r="K23" s="3">
        <f t="shared" si="5"/>
        <v>309.33178090786492</v>
      </c>
    </row>
    <row r="24" spans="1:11" x14ac:dyDescent="0.45">
      <c r="A24" s="14">
        <v>4750</v>
      </c>
      <c r="B24" s="11">
        <v>322.63495943580449</v>
      </c>
      <c r="C24" s="1">
        <v>957</v>
      </c>
      <c r="D24" s="1">
        <f t="shared" si="1"/>
        <v>2.9581790945510278E-2</v>
      </c>
      <c r="E24" s="1">
        <f t="shared" si="2"/>
        <v>42</v>
      </c>
      <c r="F24" s="2">
        <f t="shared" si="0"/>
        <v>239.10281177086918</v>
      </c>
      <c r="G24" s="3">
        <f t="shared" si="3"/>
        <v>5.8999999999999999E-3</v>
      </c>
      <c r="H24" s="3">
        <v>0.09</v>
      </c>
      <c r="I24" s="3">
        <f t="shared" si="4"/>
        <v>64.582147664935306</v>
      </c>
      <c r="J24" s="3">
        <v>18.95</v>
      </c>
      <c r="K24" s="3">
        <f t="shared" si="5"/>
        <v>322.63495943580449</v>
      </c>
    </row>
    <row r="25" spans="1:11" x14ac:dyDescent="0.45">
      <c r="A25" s="14">
        <v>5000</v>
      </c>
      <c r="B25" s="11">
        <v>335.93813796374405</v>
      </c>
      <c r="C25" s="1">
        <v>957</v>
      </c>
      <c r="D25" s="1">
        <f t="shared" si="1"/>
        <v>2.9581790945510278E-2</v>
      </c>
      <c r="E25" s="1">
        <f t="shared" si="2"/>
        <v>42</v>
      </c>
      <c r="F25" s="2">
        <f t="shared" si="0"/>
        <v>249.57691426652667</v>
      </c>
      <c r="G25" s="3">
        <f t="shared" si="3"/>
        <v>5.8999999999999999E-3</v>
      </c>
      <c r="H25" s="3">
        <v>0.09</v>
      </c>
      <c r="I25" s="3">
        <f t="shared" si="4"/>
        <v>67.411223697217395</v>
      </c>
      <c r="J25" s="3">
        <v>18.95</v>
      </c>
      <c r="K25" s="3">
        <f t="shared" si="5"/>
        <v>335.93813796374405</v>
      </c>
    </row>
    <row r="26" spans="1:11" x14ac:dyDescent="0.45">
      <c r="A26" s="14">
        <v>5250</v>
      </c>
      <c r="B26" s="11">
        <v>349.24131649168362</v>
      </c>
      <c r="C26" s="1">
        <v>957</v>
      </c>
      <c r="D26" s="1">
        <f t="shared" si="1"/>
        <v>2.9581790945510278E-2</v>
      </c>
      <c r="E26" s="1">
        <f t="shared" si="2"/>
        <v>42</v>
      </c>
      <c r="F26" s="2">
        <f t="shared" si="0"/>
        <v>260.05101676218413</v>
      </c>
      <c r="G26" s="3">
        <f t="shared" si="3"/>
        <v>5.8999999999999999E-3</v>
      </c>
      <c r="H26" s="3">
        <v>0.09</v>
      </c>
      <c r="I26" s="3">
        <f t="shared" si="4"/>
        <v>70.240299729499469</v>
      </c>
      <c r="J26" s="3">
        <v>18.95</v>
      </c>
      <c r="K26" s="3">
        <f t="shared" si="5"/>
        <v>349.24131649168362</v>
      </c>
    </row>
    <row r="27" spans="1:11" x14ac:dyDescent="0.45">
      <c r="A27" s="14">
        <v>5500</v>
      </c>
      <c r="B27" s="11">
        <v>362.54449501962318</v>
      </c>
      <c r="C27" s="1">
        <v>957</v>
      </c>
      <c r="D27" s="1">
        <f t="shared" si="1"/>
        <v>2.9581790945510278E-2</v>
      </c>
      <c r="E27" s="1">
        <f t="shared" si="2"/>
        <v>42</v>
      </c>
      <c r="F27" s="2">
        <f t="shared" si="0"/>
        <v>270.52511925784165</v>
      </c>
      <c r="G27" s="3">
        <f t="shared" si="3"/>
        <v>5.8999999999999999E-3</v>
      </c>
      <c r="H27" s="3">
        <v>0.09</v>
      </c>
      <c r="I27" s="3">
        <f t="shared" si="4"/>
        <v>73.069375761781544</v>
      </c>
      <c r="J27" s="3">
        <v>18.95</v>
      </c>
      <c r="K27" s="3">
        <f t="shared" si="5"/>
        <v>362.54449501962318</v>
      </c>
    </row>
    <row r="28" spans="1:11" x14ac:dyDescent="0.45">
      <c r="A28" s="14">
        <v>5750</v>
      </c>
      <c r="B28" s="11">
        <v>375.84767354756275</v>
      </c>
      <c r="C28" s="1">
        <v>957</v>
      </c>
      <c r="D28" s="1">
        <f t="shared" si="1"/>
        <v>2.9581790945510278E-2</v>
      </c>
      <c r="E28" s="1">
        <f t="shared" si="2"/>
        <v>42</v>
      </c>
      <c r="F28" s="2">
        <f t="shared" si="0"/>
        <v>280.99922175349911</v>
      </c>
      <c r="G28" s="3">
        <f t="shared" si="3"/>
        <v>5.8999999999999999E-3</v>
      </c>
      <c r="H28" s="3">
        <v>0.09</v>
      </c>
      <c r="I28" s="3">
        <f t="shared" si="4"/>
        <v>75.898451794063632</v>
      </c>
      <c r="J28" s="3">
        <v>18.95</v>
      </c>
      <c r="K28" s="3">
        <f t="shared" si="5"/>
        <v>375.84767354756275</v>
      </c>
    </row>
    <row r="29" spans="1:11" x14ac:dyDescent="0.45">
      <c r="A29" s="14">
        <v>6000</v>
      </c>
      <c r="B29" s="11">
        <v>402.22519727210033</v>
      </c>
      <c r="C29" s="1">
        <v>1255</v>
      </c>
      <c r="D29" s="1">
        <f t="shared" si="1"/>
        <v>2.9581790945510278E-2</v>
      </c>
      <c r="E29" s="1">
        <f t="shared" si="2"/>
        <v>42</v>
      </c>
      <c r="F29" s="2">
        <f t="shared" si="0"/>
        <v>303.95845442398036</v>
      </c>
      <c r="G29" s="3">
        <f t="shared" si="3"/>
        <v>5.7000000000000002E-3</v>
      </c>
      <c r="H29" s="3">
        <v>0.09</v>
      </c>
      <c r="I29" s="3">
        <f t="shared" si="4"/>
        <v>79.316742848120001</v>
      </c>
      <c r="J29" s="3">
        <v>18.95</v>
      </c>
      <c r="K29" s="3">
        <f t="shared" si="5"/>
        <v>402.22519727210033</v>
      </c>
    </row>
    <row r="30" spans="1:11" x14ac:dyDescent="0.45">
      <c r="A30" s="14">
        <v>6250</v>
      </c>
      <c r="B30" s="11">
        <v>415.43247491758962</v>
      </c>
      <c r="C30" s="1">
        <v>1255</v>
      </c>
      <c r="D30" s="1">
        <f t="shared" si="1"/>
        <v>2.9581790945510278E-2</v>
      </c>
      <c r="E30" s="1">
        <f t="shared" si="2"/>
        <v>42</v>
      </c>
      <c r="F30" s="2">
        <f t="shared" si="0"/>
        <v>314.43255691963782</v>
      </c>
      <c r="G30" s="3">
        <f t="shared" si="3"/>
        <v>5.7000000000000002E-3</v>
      </c>
      <c r="H30" s="3">
        <v>0.09</v>
      </c>
      <c r="I30" s="3">
        <f t="shared" si="4"/>
        <v>82.049917997951823</v>
      </c>
      <c r="J30" s="3">
        <v>18.95</v>
      </c>
      <c r="K30" s="3">
        <f t="shared" si="5"/>
        <v>415.43247491758962</v>
      </c>
    </row>
    <row r="31" spans="1:11" x14ac:dyDescent="0.45">
      <c r="A31" s="14">
        <v>6500</v>
      </c>
      <c r="B31" s="11">
        <v>388.85672166769865</v>
      </c>
      <c r="C31" s="1">
        <v>1255</v>
      </c>
      <c r="D31" s="1">
        <f t="shared" si="1"/>
        <v>2.9581790945510278E-2</v>
      </c>
      <c r="E31" s="1">
        <f t="shared" si="2"/>
        <v>54</v>
      </c>
      <c r="F31" s="2">
        <f t="shared" si="0"/>
        <v>289.34955001658989</v>
      </c>
      <c r="G31" s="3">
        <f t="shared" si="3"/>
        <v>4.7299999999999998E-3</v>
      </c>
      <c r="H31" s="3">
        <v>0.09</v>
      </c>
      <c r="I31" s="3">
        <f t="shared" si="4"/>
        <v>80.55717165110876</v>
      </c>
      <c r="J31" s="3">
        <v>18.95</v>
      </c>
      <c r="K31" s="3">
        <f t="shared" si="5"/>
        <v>388.85672166769865</v>
      </c>
    </row>
    <row r="32" spans="1:11" x14ac:dyDescent="0.45">
      <c r="A32" s="14">
        <v>6750</v>
      </c>
      <c r="B32" s="11">
        <v>400.78150315279538</v>
      </c>
      <c r="C32" s="1">
        <v>1255</v>
      </c>
      <c r="D32" s="1">
        <f t="shared" si="1"/>
        <v>2.9581790945510278E-2</v>
      </c>
      <c r="E32" s="1">
        <f t="shared" si="2"/>
        <v>54</v>
      </c>
      <c r="F32" s="2">
        <f t="shared" si="0"/>
        <v>298.67738850842068</v>
      </c>
      <c r="G32" s="3">
        <f t="shared" si="3"/>
        <v>4.7299999999999998E-3</v>
      </c>
      <c r="H32" s="3">
        <v>0.09</v>
      </c>
      <c r="I32" s="3">
        <f t="shared" si="4"/>
        <v>83.154114644374687</v>
      </c>
      <c r="J32" s="3">
        <v>18.95</v>
      </c>
      <c r="K32" s="3">
        <f t="shared" si="5"/>
        <v>400.78150315279538</v>
      </c>
    </row>
    <row r="33" spans="1:11" x14ac:dyDescent="0.45">
      <c r="A33" s="14">
        <v>7000</v>
      </c>
      <c r="B33" s="11">
        <v>408.53657147580799</v>
      </c>
      <c r="C33" s="1">
        <v>1255</v>
      </c>
      <c r="D33" s="1">
        <f t="shared" si="1"/>
        <v>2.9581790945510278E-2</v>
      </c>
      <c r="E33" s="1">
        <f t="shared" si="2"/>
        <v>54</v>
      </c>
      <c r="F33" s="2">
        <f t="shared" si="0"/>
        <v>308.00522700025141</v>
      </c>
      <c r="G33" s="3">
        <f t="shared" si="3"/>
        <v>4.4999999999999997E-3</v>
      </c>
      <c r="H33" s="3">
        <v>0.09</v>
      </c>
      <c r="I33" s="3">
        <f t="shared" si="4"/>
        <v>81.581344475556577</v>
      </c>
      <c r="J33" s="3">
        <v>18.95</v>
      </c>
      <c r="K33" s="3">
        <f t="shared" si="5"/>
        <v>408.53657147580799</v>
      </c>
    </row>
    <row r="34" spans="1:11" x14ac:dyDescent="0.45">
      <c r="A34" s="14">
        <v>7250</v>
      </c>
      <c r="B34" s="11">
        <v>420.33507454896994</v>
      </c>
      <c r="C34" s="1">
        <v>1255</v>
      </c>
      <c r="D34" s="1">
        <f t="shared" si="1"/>
        <v>2.9581790945510278E-2</v>
      </c>
      <c r="E34" s="1">
        <f t="shared" si="2"/>
        <v>54</v>
      </c>
      <c r="F34" s="2">
        <f t="shared" si="0"/>
        <v>317.33306549208214</v>
      </c>
      <c r="G34" s="3">
        <f t="shared" si="3"/>
        <v>4.4999999999999997E-3</v>
      </c>
      <c r="H34" s="3">
        <v>0.09</v>
      </c>
      <c r="I34" s="3">
        <f t="shared" si="4"/>
        <v>84.052009056887798</v>
      </c>
      <c r="J34" s="3">
        <v>18.95</v>
      </c>
      <c r="K34" s="3">
        <f t="shared" si="5"/>
        <v>420.33507454896994</v>
      </c>
    </row>
    <row r="35" spans="1:11" x14ac:dyDescent="0.45">
      <c r="A35" s="14">
        <v>7500</v>
      </c>
      <c r="B35" s="11">
        <v>429.24948850085798</v>
      </c>
      <c r="C35" s="1">
        <v>1255</v>
      </c>
      <c r="D35" s="1">
        <f t="shared" si="1"/>
        <v>2.9581790945510278E-2</v>
      </c>
      <c r="E35" s="1">
        <f t="shared" si="2"/>
        <v>54</v>
      </c>
      <c r="F35" s="2">
        <f t="shared" si="0"/>
        <v>326.66090398391293</v>
      </c>
      <c r="G35" s="3">
        <f t="shared" si="3"/>
        <v>4.3499999999999997E-3</v>
      </c>
      <c r="H35" s="3">
        <v>0.09</v>
      </c>
      <c r="I35" s="3">
        <f t="shared" si="4"/>
        <v>83.638584516945059</v>
      </c>
      <c r="J35" s="3">
        <v>18.95</v>
      </c>
      <c r="K35" s="3">
        <f t="shared" si="5"/>
        <v>429.24948850085798</v>
      </c>
    </row>
    <row r="36" spans="1:11" x14ac:dyDescent="0.45">
      <c r="A36" s="14">
        <v>7750</v>
      </c>
      <c r="B36" s="11">
        <v>440.96563608797555</v>
      </c>
      <c r="C36" s="1">
        <v>1255</v>
      </c>
      <c r="D36" s="1">
        <f t="shared" si="1"/>
        <v>2.9581790945510278E-2</v>
      </c>
      <c r="E36" s="1">
        <f t="shared" si="2"/>
        <v>54</v>
      </c>
      <c r="F36" s="2">
        <f t="shared" si="0"/>
        <v>335.98874247574366</v>
      </c>
      <c r="G36" s="3">
        <f t="shared" si="3"/>
        <v>4.3499999999999997E-3</v>
      </c>
      <c r="H36" s="3">
        <v>0.09</v>
      </c>
      <c r="I36" s="3">
        <f t="shared" si="4"/>
        <v>86.026893612231902</v>
      </c>
      <c r="J36" s="3">
        <v>18.95</v>
      </c>
      <c r="K36" s="3">
        <f t="shared" si="5"/>
        <v>440.96563608797555</v>
      </c>
    </row>
    <row r="37" spans="1:11" x14ac:dyDescent="0.45">
      <c r="A37" s="14">
        <v>8000</v>
      </c>
      <c r="B37" s="11">
        <v>449.6329835817304</v>
      </c>
      <c r="C37" s="1">
        <v>1255</v>
      </c>
      <c r="D37" s="1">
        <f t="shared" si="1"/>
        <v>2.9581790945510278E-2</v>
      </c>
      <c r="E37" s="1">
        <f t="shared" si="2"/>
        <v>54</v>
      </c>
      <c r="F37" s="2">
        <f t="shared" si="0"/>
        <v>345.3165809675744</v>
      </c>
      <c r="G37" s="3">
        <f t="shared" si="3"/>
        <v>4.1999999999999997E-3</v>
      </c>
      <c r="H37" s="3">
        <v>0.09</v>
      </c>
      <c r="I37" s="3">
        <f t="shared" si="4"/>
        <v>85.366402614155987</v>
      </c>
      <c r="J37" s="3">
        <v>18.95</v>
      </c>
      <c r="K37" s="3">
        <f t="shared" si="5"/>
        <v>449.6329835817304</v>
      </c>
    </row>
    <row r="38" spans="1:11" x14ac:dyDescent="0.45">
      <c r="A38" s="14">
        <v>8250</v>
      </c>
      <c r="B38" s="11">
        <v>461.26677568280365</v>
      </c>
      <c r="C38" s="1">
        <v>1255</v>
      </c>
      <c r="D38" s="1">
        <f t="shared" si="1"/>
        <v>2.9581790945510278E-2</v>
      </c>
      <c r="E38" s="1">
        <f t="shared" si="2"/>
        <v>54</v>
      </c>
      <c r="F38" s="2">
        <f t="shared" si="0"/>
        <v>354.64441945940519</v>
      </c>
      <c r="G38" s="3">
        <f t="shared" si="3"/>
        <v>4.1999999999999997E-3</v>
      </c>
      <c r="H38" s="3">
        <v>0.09</v>
      </c>
      <c r="I38" s="3">
        <f t="shared" si="4"/>
        <v>87.672356223398467</v>
      </c>
      <c r="J38" s="3">
        <v>18.95</v>
      </c>
      <c r="K38" s="3">
        <f t="shared" si="5"/>
        <v>461.26677568280365</v>
      </c>
    </row>
    <row r="39" spans="1:11" x14ac:dyDescent="0.45">
      <c r="A39" s="14">
        <v>8500</v>
      </c>
      <c r="B39" s="11">
        <v>469.68705671842542</v>
      </c>
      <c r="C39" s="1">
        <v>1255</v>
      </c>
      <c r="D39" s="1">
        <f t="shared" si="1"/>
        <v>2.9581790945510278E-2</v>
      </c>
      <c r="E39" s="1">
        <f t="shared" si="2"/>
        <v>54</v>
      </c>
      <c r="F39" s="2">
        <f t="shared" si="0"/>
        <v>363.97225795123592</v>
      </c>
      <c r="G39" s="3">
        <f t="shared" si="3"/>
        <v>4.0499999999999998E-3</v>
      </c>
      <c r="H39" s="3">
        <v>0.09</v>
      </c>
      <c r="I39" s="3">
        <f t="shared" si="4"/>
        <v>86.764798767189475</v>
      </c>
      <c r="J39" s="3">
        <v>18.95</v>
      </c>
      <c r="K39" s="3">
        <f t="shared" si="5"/>
        <v>469.68705671842542</v>
      </c>
    </row>
    <row r="40" spans="1:11" x14ac:dyDescent="0.45">
      <c r="A40" s="14">
        <v>8750</v>
      </c>
      <c r="B40" s="11">
        <v>481.23849333345424</v>
      </c>
      <c r="C40" s="1">
        <v>1255</v>
      </c>
      <c r="D40" s="1">
        <f t="shared" si="1"/>
        <v>2.9581790945510278E-2</v>
      </c>
      <c r="E40" s="1">
        <f t="shared" si="2"/>
        <v>54</v>
      </c>
      <c r="F40" s="2">
        <f t="shared" si="0"/>
        <v>373.30009644306665</v>
      </c>
      <c r="G40" s="3">
        <f t="shared" si="3"/>
        <v>4.0499999999999998E-3</v>
      </c>
      <c r="H40" s="3">
        <v>0.09</v>
      </c>
      <c r="I40" s="3">
        <f t="shared" si="4"/>
        <v>88.988396890387563</v>
      </c>
      <c r="J40" s="3">
        <v>18.95</v>
      </c>
      <c r="K40" s="3">
        <f t="shared" si="5"/>
        <v>481.23849333345424</v>
      </c>
    </row>
    <row r="41" spans="1:11" x14ac:dyDescent="0.45">
      <c r="A41" s="14">
        <v>9000</v>
      </c>
      <c r="B41" s="11">
        <v>479.8453845710344</v>
      </c>
      <c r="C41" s="1">
        <v>1255</v>
      </c>
      <c r="D41" s="1">
        <f t="shared" si="1"/>
        <v>2.9581790945510278E-2</v>
      </c>
      <c r="E41" s="1">
        <f t="shared" si="2"/>
        <v>60</v>
      </c>
      <c r="F41" s="2">
        <f t="shared" si="0"/>
        <v>367.22976158194382</v>
      </c>
      <c r="G41" s="3">
        <f t="shared" si="3"/>
        <v>3.8999999999999998E-3</v>
      </c>
      <c r="H41" s="3">
        <v>0.09</v>
      </c>
      <c r="I41" s="3">
        <f t="shared" si="4"/>
        <v>93.665622989090608</v>
      </c>
      <c r="J41" s="3">
        <v>18.95</v>
      </c>
      <c r="K41" s="3">
        <f t="shared" si="5"/>
        <v>479.8453845710344</v>
      </c>
    </row>
    <row r="42" spans="1:11" x14ac:dyDescent="0.45">
      <c r="A42" s="14">
        <v>9250</v>
      </c>
      <c r="B42" s="11">
        <v>491.08125450206893</v>
      </c>
      <c r="C42" s="1">
        <v>1255</v>
      </c>
      <c r="D42" s="1">
        <f t="shared" si="1"/>
        <v>2.9581790945510278E-2</v>
      </c>
      <c r="E42" s="1">
        <f t="shared" si="2"/>
        <v>60</v>
      </c>
      <c r="F42" s="2">
        <f t="shared" si="0"/>
        <v>376.18221798325891</v>
      </c>
      <c r="G42" s="3">
        <f t="shared" si="3"/>
        <v>3.8999999999999998E-3</v>
      </c>
      <c r="H42" s="3">
        <v>0.09</v>
      </c>
      <c r="I42" s="3">
        <f t="shared" si="4"/>
        <v>95.949036518810018</v>
      </c>
      <c r="J42" s="3">
        <v>18.95</v>
      </c>
      <c r="K42" s="3">
        <f t="shared" si="5"/>
        <v>491.08125450206893</v>
      </c>
    </row>
    <row r="43" spans="1:11" x14ac:dyDescent="0.45">
      <c r="A43" s="14">
        <v>9500</v>
      </c>
      <c r="B43" s="11">
        <v>502.31712443310334</v>
      </c>
      <c r="C43" s="1">
        <v>1255</v>
      </c>
      <c r="D43" s="1">
        <f t="shared" si="1"/>
        <v>2.9581790945510278E-2</v>
      </c>
      <c r="E43" s="1">
        <f t="shared" si="2"/>
        <v>60</v>
      </c>
      <c r="F43" s="2">
        <f t="shared" si="0"/>
        <v>385.13467438457394</v>
      </c>
      <c r="G43" s="3">
        <f t="shared" si="3"/>
        <v>3.8999999999999998E-3</v>
      </c>
      <c r="H43" s="3">
        <v>0.09</v>
      </c>
      <c r="I43" s="3">
        <f t="shared" si="4"/>
        <v>98.232450048529429</v>
      </c>
      <c r="J43" s="3">
        <v>18.95</v>
      </c>
      <c r="K43" s="3">
        <f t="shared" si="5"/>
        <v>502.31712443310334</v>
      </c>
    </row>
    <row r="44" spans="1:11" x14ac:dyDescent="0.45">
      <c r="A44" s="14">
        <v>9750</v>
      </c>
      <c r="B44" s="11">
        <v>513.55299436413793</v>
      </c>
      <c r="C44" s="1">
        <v>1255</v>
      </c>
      <c r="D44" s="1">
        <f t="shared" si="1"/>
        <v>2.9581790945510278E-2</v>
      </c>
      <c r="E44" s="1">
        <f t="shared" si="2"/>
        <v>60</v>
      </c>
      <c r="F44" s="2">
        <f t="shared" si="0"/>
        <v>394.08713078588903</v>
      </c>
      <c r="G44" s="3">
        <f t="shared" si="3"/>
        <v>3.8999999999999998E-3</v>
      </c>
      <c r="H44" s="3">
        <v>0.09</v>
      </c>
      <c r="I44" s="3">
        <f t="shared" si="4"/>
        <v>100.51586357824887</v>
      </c>
      <c r="J44" s="3">
        <v>18.95</v>
      </c>
      <c r="K44" s="3">
        <f t="shared" si="5"/>
        <v>513.55299436413793</v>
      </c>
    </row>
    <row r="45" spans="1:11" x14ac:dyDescent="0.45">
      <c r="A45" s="14">
        <v>10000</v>
      </c>
      <c r="B45" s="11">
        <v>524.7888642951724</v>
      </c>
      <c r="C45" s="1">
        <v>1255</v>
      </c>
      <c r="D45" s="1">
        <f t="shared" si="1"/>
        <v>2.9581790945510278E-2</v>
      </c>
      <c r="E45" s="1">
        <f t="shared" si="2"/>
        <v>60</v>
      </c>
      <c r="F45" s="2">
        <f t="shared" si="0"/>
        <v>403.03958718720412</v>
      </c>
      <c r="G45" s="3">
        <f t="shared" si="3"/>
        <v>3.8999999999999998E-3</v>
      </c>
      <c r="H45" s="3">
        <v>0.09</v>
      </c>
      <c r="I45" s="3">
        <f t="shared" si="4"/>
        <v>102.79927710796828</v>
      </c>
      <c r="J45" s="3">
        <v>18.95</v>
      </c>
      <c r="K45" s="3">
        <f t="shared" si="5"/>
        <v>524.7888642951724</v>
      </c>
    </row>
    <row r="46" spans="1:11" x14ac:dyDescent="0.45">
      <c r="A46" s="14">
        <v>10250</v>
      </c>
      <c r="B46" s="11">
        <v>536.02473422620687</v>
      </c>
      <c r="C46" s="1">
        <v>1255</v>
      </c>
      <c r="D46" s="1">
        <f t="shared" si="1"/>
        <v>2.9581790945510278E-2</v>
      </c>
      <c r="E46" s="1">
        <f t="shared" si="2"/>
        <v>60</v>
      </c>
      <c r="F46" s="2">
        <f t="shared" si="0"/>
        <v>411.99204358851915</v>
      </c>
      <c r="G46" s="3">
        <f t="shared" si="3"/>
        <v>3.8999999999999998E-3</v>
      </c>
      <c r="H46" s="3">
        <v>0.09</v>
      </c>
      <c r="I46" s="3">
        <f t="shared" si="4"/>
        <v>105.0826906376877</v>
      </c>
      <c r="J46" s="3">
        <v>18.95</v>
      </c>
      <c r="K46" s="3">
        <f t="shared" si="5"/>
        <v>536.02473422620687</v>
      </c>
    </row>
    <row r="47" spans="1:11" x14ac:dyDescent="0.45">
      <c r="A47" s="14">
        <v>10500</v>
      </c>
      <c r="B47" s="11">
        <v>547.26060415724135</v>
      </c>
      <c r="C47" s="1">
        <v>1255</v>
      </c>
      <c r="D47" s="1">
        <f t="shared" si="1"/>
        <v>2.9581790945510278E-2</v>
      </c>
      <c r="E47" s="1">
        <f t="shared" si="2"/>
        <v>60</v>
      </c>
      <c r="F47" s="2">
        <f t="shared" si="0"/>
        <v>420.94449998983424</v>
      </c>
      <c r="G47" s="3">
        <f t="shared" si="3"/>
        <v>3.8999999999999998E-3</v>
      </c>
      <c r="H47" s="3">
        <v>0.09</v>
      </c>
      <c r="I47" s="3">
        <f t="shared" si="4"/>
        <v>107.36610416740712</v>
      </c>
      <c r="J47" s="3">
        <v>18.95</v>
      </c>
      <c r="K47" s="3">
        <f t="shared" si="5"/>
        <v>547.26060415724135</v>
      </c>
    </row>
    <row r="48" spans="1:11" x14ac:dyDescent="0.45">
      <c r="A48" s="14">
        <v>10750</v>
      </c>
      <c r="B48" s="11">
        <v>558.49647408827582</v>
      </c>
      <c r="C48" s="1">
        <v>1255</v>
      </c>
      <c r="D48" s="1">
        <f t="shared" si="1"/>
        <v>2.9581790945510278E-2</v>
      </c>
      <c r="E48" s="1">
        <f t="shared" si="2"/>
        <v>60</v>
      </c>
      <c r="F48" s="2">
        <f t="shared" si="0"/>
        <v>429.89695639114927</v>
      </c>
      <c r="G48" s="3">
        <f t="shared" si="3"/>
        <v>3.8999999999999998E-3</v>
      </c>
      <c r="H48" s="3">
        <v>0.09</v>
      </c>
      <c r="I48" s="3">
        <f t="shared" si="4"/>
        <v>109.64951769712654</v>
      </c>
      <c r="J48" s="3">
        <v>18.95</v>
      </c>
      <c r="K48" s="3">
        <f t="shared" si="5"/>
        <v>558.49647408827582</v>
      </c>
    </row>
    <row r="49" spans="1:11" x14ac:dyDescent="0.45">
      <c r="A49" s="14">
        <v>11000</v>
      </c>
      <c r="B49" s="11">
        <v>569.73234401931029</v>
      </c>
      <c r="C49" s="1">
        <v>1255</v>
      </c>
      <c r="D49" s="1">
        <f t="shared" si="1"/>
        <v>2.9581790945510278E-2</v>
      </c>
      <c r="E49" s="1">
        <f t="shared" si="2"/>
        <v>60</v>
      </c>
      <c r="F49" s="2">
        <f t="shared" si="0"/>
        <v>438.84941279246436</v>
      </c>
      <c r="G49" s="3">
        <f t="shared" si="3"/>
        <v>3.8999999999999998E-3</v>
      </c>
      <c r="H49" s="3">
        <v>0.09</v>
      </c>
      <c r="I49" s="3">
        <f t="shared" si="4"/>
        <v>111.93293122684597</v>
      </c>
      <c r="J49" s="3">
        <v>18.95</v>
      </c>
      <c r="K49" s="3">
        <f t="shared" si="5"/>
        <v>569.73234401931029</v>
      </c>
    </row>
    <row r="50" spans="1:11" x14ac:dyDescent="0.45">
      <c r="A50" s="14">
        <v>11250</v>
      </c>
      <c r="B50" s="11">
        <v>580.96821395034476</v>
      </c>
      <c r="C50" s="1">
        <v>1255</v>
      </c>
      <c r="D50" s="1">
        <f t="shared" si="1"/>
        <v>2.9581790945510278E-2</v>
      </c>
      <c r="E50" s="1">
        <f t="shared" si="2"/>
        <v>60</v>
      </c>
      <c r="F50" s="2">
        <f t="shared" si="0"/>
        <v>447.8018691937794</v>
      </c>
      <c r="G50" s="3">
        <f t="shared" si="3"/>
        <v>3.8999999999999998E-3</v>
      </c>
      <c r="H50" s="3">
        <v>0.09</v>
      </c>
      <c r="I50" s="3">
        <f t="shared" si="4"/>
        <v>114.21634475656536</v>
      </c>
      <c r="J50" s="3">
        <v>18.95</v>
      </c>
      <c r="K50" s="3">
        <f t="shared" si="5"/>
        <v>580.96821395034476</v>
      </c>
    </row>
    <row r="51" spans="1:11" x14ac:dyDescent="0.45">
      <c r="A51" s="14">
        <v>11500</v>
      </c>
      <c r="B51" s="11">
        <v>592.20408388137935</v>
      </c>
      <c r="C51" s="1">
        <v>1255</v>
      </c>
      <c r="D51" s="1">
        <f t="shared" si="1"/>
        <v>2.9581790945510278E-2</v>
      </c>
      <c r="E51" s="1">
        <f t="shared" si="2"/>
        <v>60</v>
      </c>
      <c r="F51" s="2">
        <f t="shared" si="0"/>
        <v>456.75432559509449</v>
      </c>
      <c r="G51" s="3">
        <f t="shared" si="3"/>
        <v>3.8999999999999998E-3</v>
      </c>
      <c r="H51" s="3">
        <v>0.09</v>
      </c>
      <c r="I51" s="3">
        <f t="shared" si="4"/>
        <v>116.49975828628482</v>
      </c>
      <c r="J51" s="3">
        <v>18.95</v>
      </c>
      <c r="K51" s="3">
        <f t="shared" si="5"/>
        <v>592.20408388137935</v>
      </c>
    </row>
    <row r="52" spans="1:11" x14ac:dyDescent="0.45">
      <c r="A52" s="14">
        <v>11750</v>
      </c>
      <c r="B52" s="11">
        <v>603.43995381241371</v>
      </c>
      <c r="C52" s="1">
        <v>1255</v>
      </c>
      <c r="D52" s="1">
        <f t="shared" si="1"/>
        <v>2.9581790945510278E-2</v>
      </c>
      <c r="E52" s="1">
        <f t="shared" si="2"/>
        <v>60</v>
      </c>
      <c r="F52" s="2">
        <f t="shared" si="0"/>
        <v>465.70678199640952</v>
      </c>
      <c r="G52" s="3">
        <f t="shared" si="3"/>
        <v>3.8999999999999998E-3</v>
      </c>
      <c r="H52" s="3">
        <v>0.09</v>
      </c>
      <c r="I52" s="3">
        <f t="shared" si="4"/>
        <v>118.78317181600421</v>
      </c>
      <c r="J52" s="3">
        <v>18.95</v>
      </c>
      <c r="K52" s="3">
        <f t="shared" si="5"/>
        <v>603.43995381241371</v>
      </c>
    </row>
    <row r="53" spans="1:11" x14ac:dyDescent="0.45">
      <c r="A53" s="14">
        <v>12000</v>
      </c>
      <c r="B53" s="11">
        <v>614.67582374344829</v>
      </c>
      <c r="C53" s="1">
        <v>1255</v>
      </c>
      <c r="D53" s="1">
        <f t="shared" si="1"/>
        <v>2.9581790945510278E-2</v>
      </c>
      <c r="E53" s="1">
        <f t="shared" si="2"/>
        <v>60</v>
      </c>
      <c r="F53" s="2">
        <f t="shared" si="0"/>
        <v>474.65923839772461</v>
      </c>
      <c r="G53" s="3">
        <f t="shared" si="3"/>
        <v>3.8999999999999998E-3</v>
      </c>
      <c r="H53" s="3">
        <v>0.09</v>
      </c>
      <c r="I53" s="3">
        <f t="shared" si="4"/>
        <v>121.06658534572364</v>
      </c>
      <c r="J53" s="3">
        <v>18.95</v>
      </c>
      <c r="K53" s="3">
        <f t="shared" si="5"/>
        <v>614.67582374344829</v>
      </c>
    </row>
    <row r="54" spans="1:11" x14ac:dyDescent="0.45">
      <c r="A54" s="14">
        <v>12250</v>
      </c>
      <c r="B54" s="11">
        <v>625.91169367448265</v>
      </c>
      <c r="C54" s="1">
        <v>1255</v>
      </c>
      <c r="D54" s="1">
        <f t="shared" si="1"/>
        <v>2.9581790945510278E-2</v>
      </c>
      <c r="E54" s="1">
        <f t="shared" si="2"/>
        <v>60</v>
      </c>
      <c r="F54" s="2">
        <f t="shared" si="0"/>
        <v>483.61169479903964</v>
      </c>
      <c r="G54" s="3">
        <f t="shared" si="3"/>
        <v>3.8999999999999998E-3</v>
      </c>
      <c r="H54" s="3">
        <v>0.09</v>
      </c>
      <c r="I54" s="3">
        <f t="shared" si="4"/>
        <v>123.34999887544306</v>
      </c>
      <c r="J54" s="3">
        <v>18.95</v>
      </c>
      <c r="K54" s="3">
        <f t="shared" si="5"/>
        <v>625.91169367448265</v>
      </c>
    </row>
    <row r="55" spans="1:11" x14ac:dyDescent="0.45">
      <c r="A55" s="14">
        <v>12500</v>
      </c>
      <c r="B55" s="11">
        <v>637.14756360551723</v>
      </c>
      <c r="C55" s="1">
        <v>1255</v>
      </c>
      <c r="D55" s="1">
        <f t="shared" si="1"/>
        <v>2.9581790945510278E-2</v>
      </c>
      <c r="E55" s="1">
        <f t="shared" si="2"/>
        <v>60</v>
      </c>
      <c r="F55" s="2">
        <f t="shared" si="0"/>
        <v>492.56415120035473</v>
      </c>
      <c r="G55" s="3">
        <f t="shared" si="3"/>
        <v>3.8999999999999998E-3</v>
      </c>
      <c r="H55" s="3">
        <v>0.09</v>
      </c>
      <c r="I55" s="3">
        <f t="shared" si="4"/>
        <v>125.63341240516247</v>
      </c>
      <c r="J55" s="3">
        <v>18.95</v>
      </c>
      <c r="K55" s="3">
        <f t="shared" si="5"/>
        <v>637.14756360551723</v>
      </c>
    </row>
    <row r="56" spans="1:11" x14ac:dyDescent="0.45">
      <c r="A56" s="14">
        <v>12750</v>
      </c>
      <c r="B56" s="11">
        <v>648.38343353655159</v>
      </c>
      <c r="C56" s="1">
        <v>1255</v>
      </c>
      <c r="D56" s="1">
        <f t="shared" si="1"/>
        <v>2.9581790945510278E-2</v>
      </c>
      <c r="E56" s="1">
        <f t="shared" si="2"/>
        <v>60</v>
      </c>
      <c r="F56" s="2">
        <f t="shared" si="0"/>
        <v>501.51660760166976</v>
      </c>
      <c r="G56" s="3">
        <f t="shared" si="3"/>
        <v>3.8999999999999998E-3</v>
      </c>
      <c r="H56" s="3">
        <v>0.09</v>
      </c>
      <c r="I56" s="3">
        <f t="shared" si="4"/>
        <v>127.9168259348819</v>
      </c>
      <c r="J56" s="3">
        <v>18.95</v>
      </c>
      <c r="K56" s="3">
        <f t="shared" si="5"/>
        <v>648.38343353655159</v>
      </c>
    </row>
    <row r="57" spans="1:11" x14ac:dyDescent="0.45">
      <c r="A57" s="14">
        <v>13000</v>
      </c>
      <c r="B57" s="11">
        <v>659.61930346758618</v>
      </c>
      <c r="C57" s="1">
        <v>1255</v>
      </c>
      <c r="D57" s="1">
        <f t="shared" si="1"/>
        <v>2.9581790945510278E-2</v>
      </c>
      <c r="E57" s="1">
        <f t="shared" si="2"/>
        <v>60</v>
      </c>
      <c r="F57" s="2">
        <f t="shared" si="0"/>
        <v>510.46906400298485</v>
      </c>
      <c r="G57" s="3">
        <f t="shared" si="3"/>
        <v>3.8999999999999998E-3</v>
      </c>
      <c r="H57" s="3">
        <v>0.09</v>
      </c>
      <c r="I57" s="3">
        <f t="shared" si="4"/>
        <v>130.20023946460134</v>
      </c>
      <c r="J57" s="3">
        <v>18.95</v>
      </c>
      <c r="K57" s="3">
        <f t="shared" si="5"/>
        <v>659.61930346758618</v>
      </c>
    </row>
    <row r="58" spans="1:11" x14ac:dyDescent="0.45">
      <c r="A58" s="14">
        <v>13250</v>
      </c>
      <c r="B58" s="11">
        <v>670.85517339862065</v>
      </c>
      <c r="C58" s="1">
        <v>1255</v>
      </c>
      <c r="D58" s="1">
        <f t="shared" si="1"/>
        <v>2.9581790945510278E-2</v>
      </c>
      <c r="E58" s="1">
        <f t="shared" si="2"/>
        <v>60</v>
      </c>
      <c r="F58" s="2">
        <f t="shared" si="0"/>
        <v>519.42152040429994</v>
      </c>
      <c r="G58" s="3">
        <f t="shared" si="3"/>
        <v>3.8999999999999998E-3</v>
      </c>
      <c r="H58" s="3">
        <v>0.09</v>
      </c>
      <c r="I58" s="3">
        <f t="shared" si="4"/>
        <v>132.48365299432075</v>
      </c>
      <c r="J58" s="3">
        <v>18.95</v>
      </c>
      <c r="K58" s="3">
        <f t="shared" si="5"/>
        <v>670.85517339862065</v>
      </c>
    </row>
    <row r="59" spans="1:11" x14ac:dyDescent="0.45">
      <c r="A59" s="14">
        <v>13500</v>
      </c>
      <c r="B59" s="11">
        <v>682.09104332965501</v>
      </c>
      <c r="C59" s="1">
        <v>1255</v>
      </c>
      <c r="D59" s="1">
        <f t="shared" si="1"/>
        <v>2.9581790945510278E-2</v>
      </c>
      <c r="E59" s="1">
        <f t="shared" si="2"/>
        <v>60</v>
      </c>
      <c r="F59" s="2">
        <f t="shared" si="0"/>
        <v>528.37397680561492</v>
      </c>
      <c r="G59" s="3">
        <f t="shared" si="3"/>
        <v>3.8999999999999998E-3</v>
      </c>
      <c r="H59" s="3">
        <v>0.09</v>
      </c>
      <c r="I59" s="3">
        <f t="shared" si="4"/>
        <v>134.76706652404013</v>
      </c>
      <c r="J59" s="3">
        <v>18.95</v>
      </c>
      <c r="K59" s="3">
        <f t="shared" si="5"/>
        <v>682.09104332965501</v>
      </c>
    </row>
    <row r="60" spans="1:11" x14ac:dyDescent="0.45">
      <c r="A60" s="14">
        <v>13750</v>
      </c>
      <c r="B60" s="11">
        <v>693.32691326068959</v>
      </c>
      <c r="C60" s="1">
        <v>1255</v>
      </c>
      <c r="D60" s="1">
        <f t="shared" si="1"/>
        <v>2.9581790945510278E-2</v>
      </c>
      <c r="E60" s="1">
        <f t="shared" si="2"/>
        <v>60</v>
      </c>
      <c r="F60" s="2">
        <f t="shared" si="0"/>
        <v>537.32643320693001</v>
      </c>
      <c r="G60" s="3">
        <f t="shared" si="3"/>
        <v>3.8999999999999998E-3</v>
      </c>
      <c r="H60" s="3">
        <v>0.09</v>
      </c>
      <c r="I60" s="3">
        <f t="shared" si="4"/>
        <v>137.05048005375957</v>
      </c>
      <c r="J60" s="3">
        <v>18.95</v>
      </c>
      <c r="K60" s="3">
        <f t="shared" si="5"/>
        <v>693.32691326068959</v>
      </c>
    </row>
    <row r="61" spans="1:11" x14ac:dyDescent="0.45">
      <c r="A61" s="14">
        <v>14000</v>
      </c>
      <c r="B61" s="11">
        <v>704.56278319172407</v>
      </c>
      <c r="C61" s="1">
        <v>1255</v>
      </c>
      <c r="D61" s="1">
        <f t="shared" si="1"/>
        <v>2.9581790945510278E-2</v>
      </c>
      <c r="E61" s="1">
        <f t="shared" si="2"/>
        <v>60</v>
      </c>
      <c r="F61" s="2">
        <f t="shared" si="0"/>
        <v>546.27888960824509</v>
      </c>
      <c r="G61" s="3">
        <f t="shared" si="3"/>
        <v>3.8999999999999998E-3</v>
      </c>
      <c r="H61" s="3">
        <v>0.09</v>
      </c>
      <c r="I61" s="3">
        <f t="shared" si="4"/>
        <v>139.33389358347898</v>
      </c>
      <c r="J61" s="3">
        <v>18.95</v>
      </c>
      <c r="K61" s="3">
        <f t="shared" si="5"/>
        <v>704.56278319172407</v>
      </c>
    </row>
    <row r="62" spans="1:11" x14ac:dyDescent="0.45">
      <c r="A62" s="14">
        <v>14250</v>
      </c>
      <c r="B62" s="11">
        <v>715.79865312275865</v>
      </c>
      <c r="C62" s="1">
        <v>1255</v>
      </c>
      <c r="D62" s="1">
        <f t="shared" si="1"/>
        <v>2.9581790945510278E-2</v>
      </c>
      <c r="E62" s="1">
        <f t="shared" si="2"/>
        <v>60</v>
      </c>
      <c r="F62" s="2">
        <f t="shared" si="0"/>
        <v>555.23134600956018</v>
      </c>
      <c r="G62" s="3">
        <f t="shared" si="3"/>
        <v>3.8999999999999998E-3</v>
      </c>
      <c r="H62" s="3">
        <v>0.09</v>
      </c>
      <c r="I62" s="3">
        <f t="shared" si="4"/>
        <v>141.61730711319842</v>
      </c>
      <c r="J62" s="3">
        <v>18.95</v>
      </c>
      <c r="K62" s="3">
        <f t="shared" si="5"/>
        <v>715.79865312275865</v>
      </c>
    </row>
    <row r="63" spans="1:11" x14ac:dyDescent="0.45">
      <c r="A63" s="14">
        <v>14500</v>
      </c>
      <c r="B63" s="11">
        <v>727.03452305379301</v>
      </c>
      <c r="C63" s="1">
        <v>1255</v>
      </c>
      <c r="D63" s="1">
        <f t="shared" si="1"/>
        <v>2.9581790945510278E-2</v>
      </c>
      <c r="E63" s="1">
        <f t="shared" si="2"/>
        <v>60</v>
      </c>
      <c r="F63" s="2">
        <f t="shared" si="0"/>
        <v>564.18380241087516</v>
      </c>
      <c r="G63" s="3">
        <f t="shared" si="3"/>
        <v>3.8999999999999998E-3</v>
      </c>
      <c r="H63" s="3">
        <v>0.09</v>
      </c>
      <c r="I63" s="3">
        <f t="shared" si="4"/>
        <v>143.90072064291783</v>
      </c>
      <c r="J63" s="3">
        <v>18.95</v>
      </c>
      <c r="K63" s="3">
        <f t="shared" si="5"/>
        <v>727.03452305379301</v>
      </c>
    </row>
    <row r="64" spans="1:11" x14ac:dyDescent="0.45">
      <c r="A64" s="14">
        <v>14750</v>
      </c>
      <c r="B64" s="11">
        <v>738.27039298482748</v>
      </c>
      <c r="C64" s="1">
        <v>1255</v>
      </c>
      <c r="D64" s="1">
        <f t="shared" si="1"/>
        <v>2.9581790945510278E-2</v>
      </c>
      <c r="E64" s="1">
        <f t="shared" si="2"/>
        <v>60</v>
      </c>
      <c r="F64" s="2">
        <f t="shared" si="0"/>
        <v>573.13625881219025</v>
      </c>
      <c r="G64" s="3">
        <f t="shared" si="3"/>
        <v>3.8999999999999998E-3</v>
      </c>
      <c r="H64" s="3">
        <v>0.09</v>
      </c>
      <c r="I64" s="3">
        <f t="shared" si="4"/>
        <v>146.18413417263724</v>
      </c>
      <c r="J64" s="3">
        <v>18.95</v>
      </c>
      <c r="K64" s="3">
        <f t="shared" si="5"/>
        <v>738.27039298482748</v>
      </c>
    </row>
    <row r="65" spans="1:11" ht="14.65" thickBot="1" x14ac:dyDescent="0.5">
      <c r="A65" s="15">
        <v>15000</v>
      </c>
      <c r="B65" s="12">
        <v>749.50626291586195</v>
      </c>
      <c r="C65" s="1">
        <v>1255</v>
      </c>
      <c r="D65" s="1">
        <f t="shared" si="1"/>
        <v>2.9581790945510278E-2</v>
      </c>
      <c r="E65" s="1">
        <f t="shared" si="2"/>
        <v>60</v>
      </c>
      <c r="F65" s="2">
        <f t="shared" si="0"/>
        <v>582.08871521350534</v>
      </c>
      <c r="G65" s="3">
        <f t="shared" si="3"/>
        <v>3.8999999999999998E-3</v>
      </c>
      <c r="H65" s="3">
        <v>0.09</v>
      </c>
      <c r="I65" s="3">
        <f t="shared" si="4"/>
        <v>148.46754770235665</v>
      </c>
      <c r="J65" s="3">
        <v>18.95</v>
      </c>
      <c r="K65" s="3">
        <f t="shared" si="5"/>
        <v>749.50626291586195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abSelected="1" zoomScaleNormal="100" workbookViewId="0">
      <selection activeCell="B14" sqref="B14"/>
    </sheetView>
  </sheetViews>
  <sheetFormatPr defaultColWidth="8.73046875" defaultRowHeight="14.25" x14ac:dyDescent="0.45"/>
  <cols>
    <col min="1" max="1" width="40.3984375" style="1" customWidth="1"/>
    <col min="2" max="2" width="32" style="1" bestFit="1" customWidth="1"/>
    <col min="3" max="3" width="13.59765625" style="16" customWidth="1"/>
    <col min="4" max="4" width="8.73046875" style="1" customWidth="1"/>
    <col min="5" max="5" width="9.3984375" style="1" customWidth="1"/>
    <col min="6" max="6" width="9" style="1" customWidth="1"/>
    <col min="7" max="10" width="12" style="1" customWidth="1"/>
    <col min="11" max="11" width="20" style="1" customWidth="1"/>
    <col min="12" max="12" width="25.3984375" style="1" customWidth="1"/>
    <col min="13" max="16384" width="8.73046875" style="1"/>
  </cols>
  <sheetData>
    <row r="1" spans="1:12" x14ac:dyDescent="0.45">
      <c r="A1" s="7" t="s">
        <v>0</v>
      </c>
    </row>
    <row r="2" spans="1:12" ht="18" x14ac:dyDescent="0.45">
      <c r="A2" s="6" t="s">
        <v>16</v>
      </c>
      <c r="B2" s="6">
        <v>518</v>
      </c>
      <c r="C2" s="17"/>
    </row>
    <row r="3" spans="1:12" ht="18" x14ac:dyDescent="0.45">
      <c r="A3" s="6" t="s">
        <v>2</v>
      </c>
      <c r="B3" s="6" t="s">
        <v>17</v>
      </c>
      <c r="C3" s="17"/>
    </row>
    <row r="4" spans="1:12" ht="18" x14ac:dyDescent="0.45">
      <c r="A4" s="6" t="s">
        <v>18</v>
      </c>
      <c r="B4" s="22">
        <v>0.46960000000000002</v>
      </c>
      <c r="C4" s="18"/>
    </row>
    <row r="5" spans="1:12" ht="14.65" thickBot="1" x14ac:dyDescent="0.5"/>
    <row r="6" spans="1:12" ht="57.4" thickBot="1" x14ac:dyDescent="0.5">
      <c r="A6" s="4" t="s">
        <v>4</v>
      </c>
      <c r="B6" s="5">
        <f>IF($B$2&gt;=668,IF($B$4=0.4696,10000,IF(0.3799&lt;=$B$4,12000,15000)),IF(631&lt;=$B$2,IF($B$4=0.4696,8000,IF(0.3799&lt;=$B$4,9500,11500)),IF(600&lt;=$B$2,IF($B$4=0.4696,5500,IF(0.3799&lt;=$B$4,7250,8500)),IF(572&lt;=$B$2,IF($B$4=0.4696,3500,IF(0.3799&lt;=$B$4,4500,6000)),IF(553&lt;=$B$2,IF($B$4=0.4696,3500,IF(0.3799&lt;=$B$4,4500,6000)),IF(540&lt;=$B$2,IF($B$4=0.4696,2250,IF(0.3799&lt;=$B$4,3250,4250)),IF(530&lt;=$B$2,IF($B$4=0.4696,500,IF(0.3799&lt;=$B$4,1750,2000)),0)))))))</f>
        <v>0</v>
      </c>
      <c r="C6" s="19"/>
    </row>
    <row r="7" spans="1:12" ht="14.65" thickBot="1" x14ac:dyDescent="0.5"/>
    <row r="8" spans="1:12" ht="18.399999999999999" thickBot="1" x14ac:dyDescent="0.5">
      <c r="A8" s="8" t="s">
        <v>5</v>
      </c>
      <c r="B8" s="9" t="s">
        <v>6</v>
      </c>
      <c r="C8" s="20"/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</row>
    <row r="9" spans="1:12" ht="18.399999999999999" thickBot="1" x14ac:dyDescent="0.5">
      <c r="A9" s="29">
        <v>0</v>
      </c>
      <c r="B9" s="9"/>
      <c r="C9" s="20"/>
    </row>
    <row r="10" spans="1:12" ht="18.399999999999999" thickBot="1" x14ac:dyDescent="0.5">
      <c r="A10" s="13">
        <v>500</v>
      </c>
      <c r="B10" s="10">
        <v>262</v>
      </c>
      <c r="C10" s="20"/>
      <c r="D10" s="1">
        <v>262</v>
      </c>
      <c r="E10" s="1">
        <f t="shared" ref="E10:E11" si="0">(1+((1+$B$4/365)^365 - 1))^(1/12) - 1</f>
        <v>3.9882973055724857E-2</v>
      </c>
      <c r="F10" s="1">
        <f>IF(SUM(A10,D10) &lt;= 899.99999999,9, IF(SUM(A10,D10) &lt;= 1899.99999999,12, IF(SUM(A10,D10) &lt;= 3000,18, IF(SUM(A10,D10) &lt;= 4000, 24, IF(SUM(A10,D10) &lt;= 6000, 36, IF(SUM(A10,D10) &lt;= 7500, 42, IF(SUM(A10,D10) &lt;= 10000, 48, IF(SUM(A10,D10)&lt;= 12500,54,60))))))))</f>
        <v>9</v>
      </c>
      <c r="G10" s="2">
        <f t="shared" ref="G10:G11" si="1">(A10+D10)*(E10/(1-(1+E10)^(-F10)))</f>
        <v>102.42901628585905</v>
      </c>
      <c r="H10" s="3">
        <f>IF(SUM(A10,D10) &lt; 3000,0.0236, IF(SUM(A10,D10) &lt; 3500,0.02, IF(SUM(A10,D10) &lt; 4000,0.0163, IF(SUM(A10,D10) &lt; 5000,0.0139, IF(SUM(A10,D10) &lt; 5500,0.0109, IF(SUM(A10,D10) &lt; 6000,0.0103, IF(SUM(A10,D10) &lt; 6500,0.008, IF(SUM(A10,D10) &lt; 7000,0.0078, IF(SUM(A10,D10) &lt; 7500,0.0076, IF(SUM(A10,D10) &lt; 8000,0.0063, IF(SUM(A10,D10) &lt; 8500,0.006, IF(SUM(A10,D10) &lt; 9000,0.0058, IF(SUM(A10,D10) &lt; 9500,0.0056, IF(SUM(A10,D10) &lt; 10000,0.0054, 0.0052))))))))))))))</f>
        <v>2.3599999999999999E-2</v>
      </c>
      <c r="I10" s="3">
        <f>IF($B$3 = "ON", 0.08, IF($B$3 = "MB", 0.08, IF($B$3 = "NL", 0.15, 0)))</f>
        <v>0.08</v>
      </c>
      <c r="J10" s="3">
        <f t="shared" ref="J10:J11" si="2">G10*F10*H10*(1+I10)</f>
        <v>23.496396903845781</v>
      </c>
      <c r="K10" s="3">
        <v>16.989999999999998</v>
      </c>
      <c r="L10" s="3">
        <f t="shared" ref="L10:L11" si="3">+K10+J10+G10</f>
        <v>142.91541318970482</v>
      </c>
    </row>
    <row r="11" spans="1:12" ht="18.399999999999999" thickBot="1" x14ac:dyDescent="0.5">
      <c r="A11" s="13">
        <v>750</v>
      </c>
      <c r="B11" s="10">
        <v>262</v>
      </c>
      <c r="C11" s="20"/>
      <c r="D11" s="1">
        <v>262</v>
      </c>
      <c r="E11" s="1">
        <f t="shared" si="0"/>
        <v>3.9882973055724857E-2</v>
      </c>
      <c r="F11" s="1">
        <f t="shared" ref="F11:F68" si="4">IF(SUM(A11,D11) &lt;= 899.99999999,9, IF(SUM(A11,D11) &lt;= 1899.99999999,12, IF(SUM(A11,D11) &lt;= 3000,18, IF(SUM(A11,D11) &lt;= 4000, 24, IF(SUM(A11,D11) &lt;= 6000, 36, IF(SUM(A11,D11) &lt;= 7500, 42, IF(SUM(A11,D11) &lt;= 10000, 48, IF(SUM(A11,D11)&lt;= 12500,54,60))))))))</f>
        <v>12</v>
      </c>
      <c r="G11" s="2">
        <f t="shared" si="1"/>
        <v>107.757592129457</v>
      </c>
      <c r="H11" s="3">
        <f t="shared" ref="H11:H68" si="5">IF(SUM(A11,D11) &lt; 3000,0.0236, IF(SUM(A11,D11) &lt; 3500,0.02, IF(SUM(A11,D11) &lt; 4000,0.0163, IF(SUM(A11,D11) &lt; 5000,0.0139, IF(SUM(A11,D11) &lt; 5500,0.0109, IF(SUM(A11,D11) &lt; 6000,0.0103, IF(SUM(A11,D11) &lt; 6500,0.008, IF(SUM(A11,D11) &lt; 7000,0.0078, IF(SUM(A11,D11) &lt; 7500,0.0076, IF(SUM(A11,D11) &lt; 8000,0.0063, IF(SUM(A11,D11) &lt; 8500,0.006, IF(SUM(A11,D11) &lt; 9000,0.0058, IF(SUM(A11,D11) &lt; 9500,0.0056, IF(SUM(A11,D11) &lt; 10000,0.0054, 0.0052))))))))))))))</f>
        <v>2.3599999999999999E-2</v>
      </c>
      <c r="I11" s="3">
        <f t="shared" ref="I11:I68" si="6">IF($B$3 = "ON", 0.08, IF($B$3 = "MB", 0.08, IF($B$3 = "NL", 0.15, 0)))</f>
        <v>0.08</v>
      </c>
      <c r="J11" s="3">
        <f t="shared" si="2"/>
        <v>32.958306098347201</v>
      </c>
      <c r="K11" s="3">
        <v>16.989999999999998</v>
      </c>
      <c r="L11" s="3">
        <f t="shared" si="3"/>
        <v>157.7058982278042</v>
      </c>
    </row>
    <row r="12" spans="1:12" ht="14.65" thickBot="1" x14ac:dyDescent="0.5">
      <c r="A12" s="13">
        <v>1000</v>
      </c>
      <c r="B12" s="10">
        <v>262</v>
      </c>
      <c r="C12" s="21"/>
      <c r="D12" s="1">
        <v>262</v>
      </c>
      <c r="E12" s="1">
        <f>(1+((1+$B$4/365)^365 - 1))^(1/12) - 1</f>
        <v>3.9882973055724857E-2</v>
      </c>
      <c r="F12" s="1">
        <f t="shared" si="4"/>
        <v>12</v>
      </c>
      <c r="G12" s="2">
        <f t="shared" ref="G12:G43" si="7">(A12+D12)*(E12/(1-(1+E12)^(-F12)))</f>
        <v>134.37755065946121</v>
      </c>
      <c r="H12" s="3">
        <f t="shared" si="5"/>
        <v>2.3599999999999999E-2</v>
      </c>
      <c r="I12" s="3">
        <f t="shared" si="6"/>
        <v>0.08</v>
      </c>
      <c r="J12" s="3">
        <f>G12*F12*H12*(1+I12)</f>
        <v>41.100180134500164</v>
      </c>
      <c r="K12" s="3">
        <v>16.989999999999998</v>
      </c>
      <c r="L12" s="3">
        <f>+K12+J12+G12</f>
        <v>192.46773079396138</v>
      </c>
    </row>
    <row r="13" spans="1:12" ht="14.65" thickBot="1" x14ac:dyDescent="0.5">
      <c r="A13" s="14">
        <v>1250</v>
      </c>
      <c r="B13" s="10">
        <v>262</v>
      </c>
      <c r="C13" s="21"/>
      <c r="D13" s="1">
        <v>262</v>
      </c>
      <c r="E13" s="1">
        <f t="shared" ref="E13:E68" si="8">(1+((1+$B$4/365)^365 - 1))^(1/12) - 1</f>
        <v>3.9882973055724857E-2</v>
      </c>
      <c r="F13" s="1">
        <f t="shared" si="4"/>
        <v>12</v>
      </c>
      <c r="G13" s="2">
        <f t="shared" si="7"/>
        <v>160.9975091894654</v>
      </c>
      <c r="H13" s="3">
        <f t="shared" si="5"/>
        <v>2.3599999999999999E-2</v>
      </c>
      <c r="I13" s="3">
        <f t="shared" si="6"/>
        <v>0.08</v>
      </c>
      <c r="J13" s="3">
        <f t="shared" ref="J13:J68" si="9">G13*F13*H13*(1+I13)</f>
        <v>49.242054170653134</v>
      </c>
      <c r="K13" s="3">
        <v>16.989999999999998</v>
      </c>
      <c r="L13" s="3">
        <f t="shared" ref="L13:L68" si="10">+K13+J13+G13</f>
        <v>227.22956336011853</v>
      </c>
    </row>
    <row r="14" spans="1:12" ht="14.65" thickBot="1" x14ac:dyDescent="0.5">
      <c r="A14" s="14">
        <v>1500</v>
      </c>
      <c r="B14" s="10">
        <v>487</v>
      </c>
      <c r="C14" s="21"/>
      <c r="D14" s="1">
        <v>487</v>
      </c>
      <c r="E14" s="1">
        <f t="shared" si="8"/>
        <v>3.9882973055724857E-2</v>
      </c>
      <c r="F14" s="1">
        <f t="shared" si="4"/>
        <v>18</v>
      </c>
      <c r="G14" s="2">
        <f t="shared" si="7"/>
        <v>156.81048229570808</v>
      </c>
      <c r="H14" s="3">
        <f t="shared" si="5"/>
        <v>2.3599999999999999E-2</v>
      </c>
      <c r="I14" s="3">
        <f t="shared" si="6"/>
        <v>0.08</v>
      </c>
      <c r="J14" s="3">
        <f t="shared" si="9"/>
        <v>71.942140309554148</v>
      </c>
      <c r="K14" s="3">
        <v>16.989999999999998</v>
      </c>
      <c r="L14" s="3">
        <f>+K14+J14+G14</f>
        <v>245.74262260526223</v>
      </c>
    </row>
    <row r="15" spans="1:12" ht="14.65" thickBot="1" x14ac:dyDescent="0.5">
      <c r="A15" s="14">
        <v>1750</v>
      </c>
      <c r="B15" s="10">
        <v>487</v>
      </c>
      <c r="C15" s="21"/>
      <c r="D15" s="1">
        <v>487</v>
      </c>
      <c r="E15" s="1">
        <f t="shared" si="8"/>
        <v>3.9882973055724857E-2</v>
      </c>
      <c r="F15" s="1">
        <f t="shared" si="4"/>
        <v>18</v>
      </c>
      <c r="G15" s="2">
        <f t="shared" si="7"/>
        <v>176.54003467312481</v>
      </c>
      <c r="H15" s="3">
        <f t="shared" si="5"/>
        <v>2.3599999999999999E-2</v>
      </c>
      <c r="I15" s="3">
        <f t="shared" si="6"/>
        <v>0.08</v>
      </c>
      <c r="J15" s="3">
        <f t="shared" si="9"/>
        <v>80.993743267474898</v>
      </c>
      <c r="K15" s="3">
        <v>16.989999999999998</v>
      </c>
      <c r="L15" s="3">
        <f t="shared" si="10"/>
        <v>274.5237779405997</v>
      </c>
    </row>
    <row r="16" spans="1:12" ht="14.65" thickBot="1" x14ac:dyDescent="0.5">
      <c r="A16" s="14">
        <v>2000</v>
      </c>
      <c r="B16" s="10">
        <v>768</v>
      </c>
      <c r="C16" s="21"/>
      <c r="D16" s="1">
        <v>768</v>
      </c>
      <c r="E16" s="1">
        <f t="shared" si="8"/>
        <v>3.9882973055724857E-2</v>
      </c>
      <c r="F16" s="1">
        <f t="shared" si="4"/>
        <v>18</v>
      </c>
      <c r="G16" s="2">
        <f t="shared" si="7"/>
        <v>218.44560392275793</v>
      </c>
      <c r="H16" s="3">
        <f t="shared" si="5"/>
        <v>2.3599999999999999E-2</v>
      </c>
      <c r="I16" s="3">
        <f t="shared" si="6"/>
        <v>0.08</v>
      </c>
      <c r="J16" s="3">
        <f t="shared" si="9"/>
        <v>100.21934795009858</v>
      </c>
      <c r="K16" s="3">
        <v>16.989999999999998</v>
      </c>
      <c r="L16" s="3">
        <f t="shared" si="10"/>
        <v>335.65495187285649</v>
      </c>
    </row>
    <row r="17" spans="1:12" ht="14.65" thickBot="1" x14ac:dyDescent="0.5">
      <c r="A17" s="14">
        <v>2250</v>
      </c>
      <c r="B17" s="10">
        <v>768</v>
      </c>
      <c r="C17" s="21"/>
      <c r="D17" s="1">
        <v>768</v>
      </c>
      <c r="E17" s="1">
        <f t="shared" si="8"/>
        <v>3.9882973055724857E-2</v>
      </c>
      <c r="F17" s="1">
        <f t="shared" si="4"/>
        <v>24</v>
      </c>
      <c r="G17" s="2">
        <f t="shared" si="7"/>
        <v>197.70396226699603</v>
      </c>
      <c r="H17" s="3">
        <f t="shared" si="5"/>
        <v>0.02</v>
      </c>
      <c r="I17" s="3">
        <f t="shared" si="6"/>
        <v>0.08</v>
      </c>
      <c r="J17" s="3">
        <f t="shared" si="9"/>
        <v>102.48973403921075</v>
      </c>
      <c r="K17" s="3">
        <v>16.989999999999998</v>
      </c>
      <c r="L17" s="3">
        <f t="shared" si="10"/>
        <v>317.1836963062068</v>
      </c>
    </row>
    <row r="18" spans="1:12" ht="14.65" thickBot="1" x14ac:dyDescent="0.5">
      <c r="A18" s="14">
        <v>2500</v>
      </c>
      <c r="B18" s="10">
        <v>768</v>
      </c>
      <c r="C18" s="21"/>
      <c r="D18" s="1">
        <v>768</v>
      </c>
      <c r="E18" s="1">
        <f t="shared" si="8"/>
        <v>3.9882973055724857E-2</v>
      </c>
      <c r="F18" s="1">
        <f t="shared" si="4"/>
        <v>24</v>
      </c>
      <c r="G18" s="2">
        <f t="shared" si="7"/>
        <v>214.08103004921901</v>
      </c>
      <c r="H18" s="3">
        <f t="shared" si="5"/>
        <v>0.02</v>
      </c>
      <c r="I18" s="3">
        <f t="shared" si="6"/>
        <v>0.08</v>
      </c>
      <c r="J18" s="3">
        <f t="shared" si="9"/>
        <v>110.97960597751515</v>
      </c>
      <c r="K18" s="3">
        <v>16.989999999999998</v>
      </c>
      <c r="L18" s="3">
        <f t="shared" si="10"/>
        <v>342.05063602673414</v>
      </c>
    </row>
    <row r="19" spans="1:12" ht="14.65" thickBot="1" x14ac:dyDescent="0.5">
      <c r="A19" s="14">
        <v>2750</v>
      </c>
      <c r="B19" s="10">
        <v>768</v>
      </c>
      <c r="C19" s="21"/>
      <c r="D19" s="1">
        <v>768</v>
      </c>
      <c r="E19" s="1">
        <f t="shared" si="8"/>
        <v>3.9882973055724857E-2</v>
      </c>
      <c r="F19" s="1">
        <f t="shared" si="4"/>
        <v>24</v>
      </c>
      <c r="G19" s="2">
        <f t="shared" si="7"/>
        <v>230.45809783144202</v>
      </c>
      <c r="H19" s="3">
        <f t="shared" si="5"/>
        <v>1.6299999999999999E-2</v>
      </c>
      <c r="I19" s="3">
        <f t="shared" si="6"/>
        <v>0.08</v>
      </c>
      <c r="J19" s="3">
        <f t="shared" si="9"/>
        <v>97.367624501392925</v>
      </c>
      <c r="K19" s="3">
        <v>16.989999999999998</v>
      </c>
      <c r="L19" s="3">
        <f t="shared" si="10"/>
        <v>344.81572233283492</v>
      </c>
    </row>
    <row r="20" spans="1:12" ht="14.65" thickBot="1" x14ac:dyDescent="0.5">
      <c r="A20" s="14">
        <v>3000</v>
      </c>
      <c r="B20" s="10">
        <v>768</v>
      </c>
      <c r="C20" s="21"/>
      <c r="D20" s="1">
        <v>768</v>
      </c>
      <c r="E20" s="1">
        <f t="shared" si="8"/>
        <v>3.9882973055724857E-2</v>
      </c>
      <c r="F20" s="1">
        <f t="shared" si="4"/>
        <v>24</v>
      </c>
      <c r="G20" s="2">
        <f t="shared" si="7"/>
        <v>246.835165613665</v>
      </c>
      <c r="H20" s="3">
        <f t="shared" si="5"/>
        <v>1.6299999999999999E-2</v>
      </c>
      <c r="I20" s="3">
        <f t="shared" si="6"/>
        <v>0.08</v>
      </c>
      <c r="J20" s="3">
        <f t="shared" si="9"/>
        <v>104.286870131111</v>
      </c>
      <c r="K20" s="3">
        <v>16.989999999999998</v>
      </c>
      <c r="L20" s="3">
        <f t="shared" si="10"/>
        <v>368.11203574477599</v>
      </c>
    </row>
    <row r="21" spans="1:12" ht="14.65" thickBot="1" x14ac:dyDescent="0.5">
      <c r="A21" s="14">
        <v>3250</v>
      </c>
      <c r="B21" s="10">
        <v>957</v>
      </c>
      <c r="C21" s="21"/>
      <c r="D21" s="1">
        <v>957</v>
      </c>
      <c r="E21" s="1">
        <f t="shared" si="8"/>
        <v>3.9882973055724857E-2</v>
      </c>
      <c r="F21" s="1">
        <f t="shared" si="4"/>
        <v>36</v>
      </c>
      <c r="G21" s="2">
        <f t="shared" si="7"/>
        <v>222.13465914271166</v>
      </c>
      <c r="H21" s="3">
        <f t="shared" si="5"/>
        <v>1.3899999999999999E-2</v>
      </c>
      <c r="I21" s="3">
        <f t="shared" si="6"/>
        <v>0.08</v>
      </c>
      <c r="J21" s="3">
        <f t="shared" si="9"/>
        <v>120.04867810981395</v>
      </c>
      <c r="K21" s="3">
        <v>16.989999999999998</v>
      </c>
      <c r="L21" s="3">
        <f t="shared" si="10"/>
        <v>359.17333725252558</v>
      </c>
    </row>
    <row r="22" spans="1:12" ht="14.65" thickBot="1" x14ac:dyDescent="0.5">
      <c r="A22" s="14">
        <v>3500</v>
      </c>
      <c r="B22" s="10">
        <v>957</v>
      </c>
      <c r="C22" s="21"/>
      <c r="D22" s="1">
        <v>957</v>
      </c>
      <c r="E22" s="1">
        <f t="shared" si="8"/>
        <v>3.9882973055724857E-2</v>
      </c>
      <c r="F22" s="1">
        <f t="shared" si="4"/>
        <v>36</v>
      </c>
      <c r="G22" s="2">
        <f t="shared" si="7"/>
        <v>235.3349597810948</v>
      </c>
      <c r="H22" s="3">
        <f t="shared" si="5"/>
        <v>1.3899999999999999E-2</v>
      </c>
      <c r="I22" s="3">
        <f t="shared" si="6"/>
        <v>0.08</v>
      </c>
      <c r="J22" s="3">
        <f t="shared" si="9"/>
        <v>127.18254298441664</v>
      </c>
      <c r="K22" s="3">
        <v>16.989999999999998</v>
      </c>
      <c r="L22" s="3">
        <f t="shared" si="10"/>
        <v>379.50750276551145</v>
      </c>
    </row>
    <row r="23" spans="1:12" ht="14.65" thickBot="1" x14ac:dyDescent="0.5">
      <c r="A23" s="14">
        <v>3750</v>
      </c>
      <c r="B23" s="10">
        <v>957</v>
      </c>
      <c r="C23" s="21"/>
      <c r="D23" s="1">
        <v>957</v>
      </c>
      <c r="E23" s="1">
        <f t="shared" si="8"/>
        <v>3.9882973055724857E-2</v>
      </c>
      <c r="F23" s="1">
        <f t="shared" si="4"/>
        <v>36</v>
      </c>
      <c r="G23" s="2">
        <f t="shared" si="7"/>
        <v>248.53526041947794</v>
      </c>
      <c r="H23" s="3">
        <f t="shared" si="5"/>
        <v>1.3899999999999999E-2</v>
      </c>
      <c r="I23" s="3">
        <f t="shared" si="6"/>
        <v>0.08</v>
      </c>
      <c r="J23" s="3">
        <f t="shared" si="9"/>
        <v>134.31640785901931</v>
      </c>
      <c r="K23" s="3">
        <v>16.989999999999998</v>
      </c>
      <c r="L23" s="3">
        <f t="shared" si="10"/>
        <v>399.84166827849725</v>
      </c>
    </row>
    <row r="24" spans="1:12" ht="14.65" thickBot="1" x14ac:dyDescent="0.5">
      <c r="A24" s="14">
        <v>4000</v>
      </c>
      <c r="B24" s="10">
        <v>957</v>
      </c>
      <c r="C24" s="21"/>
      <c r="D24" s="1">
        <v>957</v>
      </c>
      <c r="E24" s="1">
        <f t="shared" si="8"/>
        <v>3.9882973055724857E-2</v>
      </c>
      <c r="F24" s="1">
        <f t="shared" si="4"/>
        <v>36</v>
      </c>
      <c r="G24" s="2">
        <f t="shared" si="7"/>
        <v>261.7355610578611</v>
      </c>
      <c r="H24" s="3">
        <f t="shared" si="5"/>
        <v>1.3899999999999999E-2</v>
      </c>
      <c r="I24" s="3">
        <f t="shared" si="6"/>
        <v>0.08</v>
      </c>
      <c r="J24" s="3">
        <f t="shared" si="9"/>
        <v>141.45027273362197</v>
      </c>
      <c r="K24" s="3">
        <v>16.989999999999998</v>
      </c>
      <c r="L24" s="3">
        <f t="shared" si="10"/>
        <v>420.17583379148311</v>
      </c>
    </row>
    <row r="25" spans="1:12" ht="14.65" thickBot="1" x14ac:dyDescent="0.5">
      <c r="A25" s="14">
        <v>4250</v>
      </c>
      <c r="B25" s="10">
        <v>957</v>
      </c>
      <c r="C25" s="21"/>
      <c r="D25" s="1">
        <v>957</v>
      </c>
      <c r="E25" s="1">
        <f t="shared" si="8"/>
        <v>3.9882973055724857E-2</v>
      </c>
      <c r="F25" s="1">
        <f t="shared" si="4"/>
        <v>36</v>
      </c>
      <c r="G25" s="2">
        <f t="shared" si="7"/>
        <v>274.93586169624427</v>
      </c>
      <c r="H25" s="3">
        <f t="shared" si="5"/>
        <v>1.09E-2</v>
      </c>
      <c r="I25" s="3">
        <f t="shared" si="6"/>
        <v>0.08</v>
      </c>
      <c r="J25" s="3">
        <f t="shared" si="9"/>
        <v>116.51561869997478</v>
      </c>
      <c r="K25" s="3">
        <v>16.989999999999998</v>
      </c>
      <c r="L25" s="3">
        <f t="shared" si="10"/>
        <v>408.44148039621905</v>
      </c>
    </row>
    <row r="26" spans="1:12" ht="14.65" thickBot="1" x14ac:dyDescent="0.5">
      <c r="A26" s="14">
        <v>4500</v>
      </c>
      <c r="B26" s="10">
        <v>957</v>
      </c>
      <c r="C26" s="21"/>
      <c r="D26" s="1">
        <v>957</v>
      </c>
      <c r="E26" s="1">
        <f t="shared" si="8"/>
        <v>3.9882973055724857E-2</v>
      </c>
      <c r="F26" s="1">
        <f t="shared" si="4"/>
        <v>36</v>
      </c>
      <c r="G26" s="2">
        <f t="shared" si="7"/>
        <v>288.13616233462739</v>
      </c>
      <c r="H26" s="3">
        <f t="shared" si="5"/>
        <v>1.09E-2</v>
      </c>
      <c r="I26" s="3">
        <f t="shared" si="6"/>
        <v>0.08</v>
      </c>
      <c r="J26" s="3">
        <f t="shared" si="9"/>
        <v>122.10980050811642</v>
      </c>
      <c r="K26" s="3">
        <v>16.989999999999998</v>
      </c>
      <c r="L26" s="3">
        <f t="shared" si="10"/>
        <v>427.23596284274379</v>
      </c>
    </row>
    <row r="27" spans="1:12" ht="14.65" thickBot="1" x14ac:dyDescent="0.5">
      <c r="A27" s="14">
        <v>4750</v>
      </c>
      <c r="B27" s="10">
        <v>957</v>
      </c>
      <c r="C27" s="21"/>
      <c r="D27" s="1">
        <v>957</v>
      </c>
      <c r="E27" s="1">
        <f t="shared" si="8"/>
        <v>3.9882973055724857E-2</v>
      </c>
      <c r="F27" s="1">
        <f t="shared" si="4"/>
        <v>36</v>
      </c>
      <c r="G27" s="2">
        <f t="shared" si="7"/>
        <v>301.33646297301055</v>
      </c>
      <c r="H27" s="3">
        <f t="shared" si="5"/>
        <v>1.03E-2</v>
      </c>
      <c r="I27" s="3">
        <f t="shared" si="6"/>
        <v>0.08</v>
      </c>
      <c r="J27" s="3">
        <f t="shared" si="9"/>
        <v>120.67440530802371</v>
      </c>
      <c r="K27" s="3">
        <v>16.989999999999998</v>
      </c>
      <c r="L27" s="3">
        <f t="shared" si="10"/>
        <v>439.00086828103429</v>
      </c>
    </row>
    <row r="28" spans="1:12" ht="14.65" thickBot="1" x14ac:dyDescent="0.5">
      <c r="A28" s="14">
        <v>5000</v>
      </c>
      <c r="B28" s="10">
        <v>957</v>
      </c>
      <c r="C28" s="21"/>
      <c r="D28" s="1">
        <v>957</v>
      </c>
      <c r="E28" s="1">
        <f t="shared" si="8"/>
        <v>3.9882973055724857E-2</v>
      </c>
      <c r="F28" s="1">
        <f t="shared" si="4"/>
        <v>36</v>
      </c>
      <c r="G28" s="2">
        <f t="shared" si="7"/>
        <v>314.53676361139372</v>
      </c>
      <c r="H28" s="3">
        <f t="shared" si="5"/>
        <v>1.03E-2</v>
      </c>
      <c r="I28" s="3">
        <f t="shared" si="6"/>
        <v>0.08</v>
      </c>
      <c r="J28" s="3">
        <f t="shared" si="9"/>
        <v>125.96065050287318</v>
      </c>
      <c r="K28" s="3">
        <v>16.989999999999998</v>
      </c>
      <c r="L28" s="3">
        <f t="shared" si="10"/>
        <v>457.48741411426693</v>
      </c>
    </row>
    <row r="29" spans="1:12" ht="14.65" thickBot="1" x14ac:dyDescent="0.5">
      <c r="A29" s="14">
        <v>5250</v>
      </c>
      <c r="B29" s="10">
        <v>957</v>
      </c>
      <c r="C29" s="21"/>
      <c r="D29" s="1">
        <v>957</v>
      </c>
      <c r="E29" s="1">
        <f t="shared" si="8"/>
        <v>3.9882973055724857E-2</v>
      </c>
      <c r="F29" s="1">
        <f t="shared" si="4"/>
        <v>42</v>
      </c>
      <c r="G29" s="2">
        <f t="shared" si="7"/>
        <v>306.94321624269759</v>
      </c>
      <c r="H29" s="3">
        <f t="shared" si="5"/>
        <v>8.0000000000000002E-3</v>
      </c>
      <c r="I29" s="3">
        <f t="shared" si="6"/>
        <v>0.08</v>
      </c>
      <c r="J29" s="3">
        <f t="shared" si="9"/>
        <v>111.38355431015012</v>
      </c>
      <c r="K29" s="3">
        <v>16.989999999999998</v>
      </c>
      <c r="L29" s="3">
        <f t="shared" si="10"/>
        <v>435.31677055284774</v>
      </c>
    </row>
    <row r="30" spans="1:12" ht="14.65" thickBot="1" x14ac:dyDescent="0.5">
      <c r="A30" s="14">
        <v>5500</v>
      </c>
      <c r="B30" s="10">
        <v>1255</v>
      </c>
      <c r="C30" s="21"/>
      <c r="D30" s="1">
        <v>1255</v>
      </c>
      <c r="E30" s="1">
        <f t="shared" si="8"/>
        <v>3.9882973055724857E-2</v>
      </c>
      <c r="F30" s="1">
        <f t="shared" si="4"/>
        <v>42</v>
      </c>
      <c r="G30" s="2">
        <f t="shared" si="7"/>
        <v>334.0424401030163</v>
      </c>
      <c r="H30" s="3">
        <f t="shared" si="5"/>
        <v>7.7999999999999996E-3</v>
      </c>
      <c r="I30" s="3">
        <f t="shared" si="6"/>
        <v>0.08</v>
      </c>
      <c r="J30" s="3">
        <f t="shared" si="9"/>
        <v>118.18688764796798</v>
      </c>
      <c r="K30" s="3">
        <v>16.989999999999998</v>
      </c>
      <c r="L30" s="3">
        <f t="shared" si="10"/>
        <v>469.21932775098429</v>
      </c>
    </row>
    <row r="31" spans="1:12" ht="14.65" thickBot="1" x14ac:dyDescent="0.5">
      <c r="A31" s="14">
        <v>5750</v>
      </c>
      <c r="B31" s="10">
        <v>1255</v>
      </c>
      <c r="C31" s="21"/>
      <c r="D31" s="1">
        <v>1255</v>
      </c>
      <c r="E31" s="1">
        <f t="shared" si="8"/>
        <v>3.9882973055724857E-2</v>
      </c>
      <c r="F31" s="1">
        <f t="shared" si="4"/>
        <v>42</v>
      </c>
      <c r="G31" s="2">
        <f t="shared" si="7"/>
        <v>346.40522471082596</v>
      </c>
      <c r="H31" s="3">
        <f t="shared" si="5"/>
        <v>7.6E-3</v>
      </c>
      <c r="I31" s="3">
        <f t="shared" si="6"/>
        <v>0.08</v>
      </c>
      <c r="J31" s="3">
        <f t="shared" si="9"/>
        <v>119.41835154591131</v>
      </c>
      <c r="K31" s="3">
        <v>16.989999999999998</v>
      </c>
      <c r="L31" s="3">
        <f t="shared" si="10"/>
        <v>482.81357625673729</v>
      </c>
    </row>
    <row r="32" spans="1:12" ht="14.65" thickBot="1" x14ac:dyDescent="0.5">
      <c r="A32" s="14">
        <v>6000</v>
      </c>
      <c r="B32" s="10">
        <v>1255</v>
      </c>
      <c r="C32" s="21"/>
      <c r="D32" s="1">
        <v>1255</v>
      </c>
      <c r="E32" s="1">
        <f t="shared" si="8"/>
        <v>3.9882973055724857E-2</v>
      </c>
      <c r="F32" s="1">
        <f t="shared" si="4"/>
        <v>42</v>
      </c>
      <c r="G32" s="2">
        <f t="shared" si="7"/>
        <v>358.76800931863556</v>
      </c>
      <c r="H32" s="3">
        <f t="shared" si="5"/>
        <v>7.6E-3</v>
      </c>
      <c r="I32" s="3">
        <f t="shared" si="6"/>
        <v>0.08</v>
      </c>
      <c r="J32" s="3">
        <f t="shared" si="9"/>
        <v>123.68024846046916</v>
      </c>
      <c r="K32" s="3">
        <v>16.989999999999998</v>
      </c>
      <c r="L32" s="3">
        <f t="shared" si="10"/>
        <v>499.43825777910473</v>
      </c>
    </row>
    <row r="33" spans="1:12" ht="14.65" thickBot="1" x14ac:dyDescent="0.5">
      <c r="A33" s="14">
        <v>6250</v>
      </c>
      <c r="B33" s="10">
        <v>1255</v>
      </c>
      <c r="C33" s="21"/>
      <c r="D33" s="1">
        <v>1255</v>
      </c>
      <c r="E33" s="1">
        <f t="shared" si="8"/>
        <v>3.9882973055724857E-2</v>
      </c>
      <c r="F33" s="1">
        <f t="shared" si="4"/>
        <v>48</v>
      </c>
      <c r="G33" s="2">
        <f t="shared" si="7"/>
        <v>353.39841122372025</v>
      </c>
      <c r="H33" s="3">
        <f t="shared" si="5"/>
        <v>6.3E-3</v>
      </c>
      <c r="I33" s="3">
        <f t="shared" si="6"/>
        <v>0.08</v>
      </c>
      <c r="J33" s="3">
        <f t="shared" si="9"/>
        <v>115.41709391837725</v>
      </c>
      <c r="K33" s="3">
        <v>16.989999999999998</v>
      </c>
      <c r="L33" s="3">
        <f t="shared" si="10"/>
        <v>485.8055051420975</v>
      </c>
    </row>
    <row r="34" spans="1:12" ht="14.65" thickBot="1" x14ac:dyDescent="0.5">
      <c r="A34" s="14">
        <v>6500</v>
      </c>
      <c r="B34" s="10">
        <v>1255</v>
      </c>
      <c r="C34" s="21"/>
      <c r="D34" s="1">
        <v>1255</v>
      </c>
      <c r="E34" s="1">
        <f t="shared" si="8"/>
        <v>3.9882973055724857E-2</v>
      </c>
      <c r="F34" s="1">
        <f t="shared" si="4"/>
        <v>48</v>
      </c>
      <c r="G34" s="2">
        <f t="shared" si="7"/>
        <v>365.17051019852772</v>
      </c>
      <c r="H34" s="3">
        <f t="shared" si="5"/>
        <v>6.3E-3</v>
      </c>
      <c r="I34" s="3">
        <f t="shared" si="6"/>
        <v>0.08</v>
      </c>
      <c r="J34" s="3">
        <f t="shared" si="9"/>
        <v>119.26176726675759</v>
      </c>
      <c r="K34" s="3">
        <v>16.989999999999998</v>
      </c>
      <c r="L34" s="3">
        <f t="shared" si="10"/>
        <v>501.42227746528533</v>
      </c>
    </row>
    <row r="35" spans="1:12" ht="14.65" thickBot="1" x14ac:dyDescent="0.5">
      <c r="A35" s="14">
        <v>6750</v>
      </c>
      <c r="B35" s="10">
        <v>1255</v>
      </c>
      <c r="C35" s="21"/>
      <c r="D35" s="1">
        <v>1255</v>
      </c>
      <c r="E35" s="1">
        <f t="shared" si="8"/>
        <v>3.9882973055724857E-2</v>
      </c>
      <c r="F35" s="1">
        <f t="shared" si="4"/>
        <v>48</v>
      </c>
      <c r="G35" s="2">
        <f t="shared" si="7"/>
        <v>376.9426091733352</v>
      </c>
      <c r="H35" s="3">
        <f t="shared" si="5"/>
        <v>6.0000000000000001E-3</v>
      </c>
      <c r="I35" s="3">
        <f t="shared" si="6"/>
        <v>0.08</v>
      </c>
      <c r="J35" s="3">
        <f t="shared" si="9"/>
        <v>117.24422915727418</v>
      </c>
      <c r="K35" s="3">
        <v>16.989999999999998</v>
      </c>
      <c r="L35" s="3">
        <f t="shared" si="10"/>
        <v>511.17683833060937</v>
      </c>
    </row>
    <row r="36" spans="1:12" ht="14.65" thickBot="1" x14ac:dyDescent="0.5">
      <c r="A36" s="14">
        <v>7000</v>
      </c>
      <c r="B36" s="10">
        <v>1255</v>
      </c>
      <c r="C36" s="21"/>
      <c r="D36" s="1">
        <v>1255</v>
      </c>
      <c r="E36" s="1">
        <f t="shared" si="8"/>
        <v>3.9882973055724857E-2</v>
      </c>
      <c r="F36" s="1">
        <f t="shared" si="4"/>
        <v>48</v>
      </c>
      <c r="G36" s="2">
        <f t="shared" si="7"/>
        <v>388.71470814814268</v>
      </c>
      <c r="H36" s="3">
        <f t="shared" si="5"/>
        <v>6.0000000000000001E-3</v>
      </c>
      <c r="I36" s="3">
        <f t="shared" si="6"/>
        <v>0.08</v>
      </c>
      <c r="J36" s="3">
        <f t="shared" si="9"/>
        <v>120.90582282239832</v>
      </c>
      <c r="K36" s="3">
        <v>16.989999999999998</v>
      </c>
      <c r="L36" s="3">
        <f t="shared" si="10"/>
        <v>526.61053097054105</v>
      </c>
    </row>
    <row r="37" spans="1:12" ht="14.65" thickBot="1" x14ac:dyDescent="0.5">
      <c r="A37" s="14">
        <v>7250</v>
      </c>
      <c r="B37" s="10">
        <v>1255</v>
      </c>
      <c r="C37" s="21"/>
      <c r="D37" s="1">
        <v>1255</v>
      </c>
      <c r="E37" s="1">
        <f t="shared" si="8"/>
        <v>3.9882973055724857E-2</v>
      </c>
      <c r="F37" s="1">
        <f t="shared" si="4"/>
        <v>48</v>
      </c>
      <c r="G37" s="2">
        <f t="shared" si="7"/>
        <v>400.48680712295015</v>
      </c>
      <c r="H37" s="3">
        <f t="shared" si="5"/>
        <v>5.7999999999999996E-3</v>
      </c>
      <c r="I37" s="3">
        <f t="shared" si="6"/>
        <v>0.08</v>
      </c>
      <c r="J37" s="3">
        <f t="shared" si="9"/>
        <v>120.41516927127165</v>
      </c>
      <c r="K37" s="3">
        <v>16.989999999999998</v>
      </c>
      <c r="L37" s="3">
        <f t="shared" si="10"/>
        <v>537.89197639422184</v>
      </c>
    </row>
    <row r="38" spans="1:12" ht="14.65" thickBot="1" x14ac:dyDescent="0.5">
      <c r="A38" s="14">
        <v>7500</v>
      </c>
      <c r="B38" s="10">
        <v>1255</v>
      </c>
      <c r="C38" s="21"/>
      <c r="D38" s="1">
        <v>1255</v>
      </c>
      <c r="E38" s="1">
        <f t="shared" si="8"/>
        <v>3.9882973055724857E-2</v>
      </c>
      <c r="F38" s="1">
        <f t="shared" si="4"/>
        <v>48</v>
      </c>
      <c r="G38" s="2">
        <f t="shared" si="7"/>
        <v>412.25890609775763</v>
      </c>
      <c r="H38" s="3">
        <f t="shared" si="5"/>
        <v>5.7999999999999996E-3</v>
      </c>
      <c r="I38" s="3">
        <f t="shared" si="6"/>
        <v>0.08</v>
      </c>
      <c r="J38" s="3">
        <f t="shared" si="9"/>
        <v>123.954709814225</v>
      </c>
      <c r="K38" s="3">
        <v>16.989999999999998</v>
      </c>
      <c r="L38" s="3">
        <f t="shared" si="10"/>
        <v>553.20361591198264</v>
      </c>
    </row>
    <row r="39" spans="1:12" ht="14.65" thickBot="1" x14ac:dyDescent="0.5">
      <c r="A39" s="14">
        <v>7750</v>
      </c>
      <c r="B39" s="10">
        <v>1255</v>
      </c>
      <c r="C39" s="21"/>
      <c r="D39" s="1">
        <v>1255</v>
      </c>
      <c r="E39" s="1">
        <f t="shared" si="8"/>
        <v>3.9882973055724857E-2</v>
      </c>
      <c r="F39" s="1">
        <f t="shared" si="4"/>
        <v>48</v>
      </c>
      <c r="G39" s="2">
        <f t="shared" si="7"/>
        <v>424.03100507256511</v>
      </c>
      <c r="H39" s="3">
        <f t="shared" si="5"/>
        <v>5.5999999999999999E-3</v>
      </c>
      <c r="I39" s="3">
        <f t="shared" si="6"/>
        <v>0.08</v>
      </c>
      <c r="J39" s="3">
        <f t="shared" si="9"/>
        <v>123.09789689658594</v>
      </c>
      <c r="K39" s="3">
        <v>16.989999999999998</v>
      </c>
      <c r="L39" s="3">
        <f t="shared" si="10"/>
        <v>564.11890196915101</v>
      </c>
    </row>
    <row r="40" spans="1:12" ht="14.65" thickBot="1" x14ac:dyDescent="0.5">
      <c r="A40" s="14">
        <v>8000</v>
      </c>
      <c r="B40" s="10">
        <v>1255</v>
      </c>
      <c r="C40" s="21"/>
      <c r="D40" s="1">
        <v>1255</v>
      </c>
      <c r="E40" s="1">
        <f t="shared" si="8"/>
        <v>3.9882973055724857E-2</v>
      </c>
      <c r="F40" s="1">
        <f t="shared" si="4"/>
        <v>48</v>
      </c>
      <c r="G40" s="2">
        <f t="shared" si="7"/>
        <v>435.80310404737259</v>
      </c>
      <c r="H40" s="3">
        <f t="shared" si="5"/>
        <v>5.5999999999999999E-3</v>
      </c>
      <c r="I40" s="3">
        <f t="shared" si="6"/>
        <v>0.08</v>
      </c>
      <c r="J40" s="3">
        <f t="shared" si="9"/>
        <v>126.51538431736847</v>
      </c>
      <c r="K40" s="3">
        <v>16.989999999999998</v>
      </c>
      <c r="L40" s="3">
        <f t="shared" si="10"/>
        <v>579.30848836474104</v>
      </c>
    </row>
    <row r="41" spans="1:12" ht="14.65" thickBot="1" x14ac:dyDescent="0.5">
      <c r="A41" s="14">
        <v>8250</v>
      </c>
      <c r="B41" s="10">
        <v>1255</v>
      </c>
      <c r="C41" s="21"/>
      <c r="D41" s="1">
        <v>1255</v>
      </c>
      <c r="E41" s="1">
        <f t="shared" si="8"/>
        <v>3.9882973055724857E-2</v>
      </c>
      <c r="F41" s="1">
        <f t="shared" si="4"/>
        <v>48</v>
      </c>
      <c r="G41" s="2">
        <f t="shared" si="7"/>
        <v>447.57520302218006</v>
      </c>
      <c r="H41" s="3">
        <f t="shared" si="5"/>
        <v>5.4000000000000003E-3</v>
      </c>
      <c r="I41" s="3">
        <f t="shared" si="6"/>
        <v>0.08</v>
      </c>
      <c r="J41" s="3">
        <f t="shared" si="9"/>
        <v>125.292412033217</v>
      </c>
      <c r="K41" s="3">
        <v>16.989999999999998</v>
      </c>
      <c r="L41" s="3">
        <f t="shared" si="10"/>
        <v>589.8576150553971</v>
      </c>
    </row>
    <row r="42" spans="1:12" ht="14.65" thickBot="1" x14ac:dyDescent="0.5">
      <c r="A42" s="14">
        <v>8500</v>
      </c>
      <c r="B42" s="10">
        <v>1255</v>
      </c>
      <c r="C42" s="21"/>
      <c r="D42" s="1">
        <v>1255</v>
      </c>
      <c r="E42" s="1">
        <f t="shared" si="8"/>
        <v>3.9882973055724857E-2</v>
      </c>
      <c r="F42" s="1">
        <f t="shared" si="4"/>
        <v>48</v>
      </c>
      <c r="G42" s="2">
        <f t="shared" si="7"/>
        <v>459.34730199698748</v>
      </c>
      <c r="H42" s="3">
        <f t="shared" si="5"/>
        <v>5.4000000000000003E-3</v>
      </c>
      <c r="I42" s="3">
        <f t="shared" si="6"/>
        <v>0.08</v>
      </c>
      <c r="J42" s="3">
        <f t="shared" si="9"/>
        <v>128.5878463318287</v>
      </c>
      <c r="K42" s="3">
        <v>16.989999999999998</v>
      </c>
      <c r="L42" s="3">
        <f t="shared" si="10"/>
        <v>604.92514832881625</v>
      </c>
    </row>
    <row r="43" spans="1:12" ht="14.65" thickBot="1" x14ac:dyDescent="0.5">
      <c r="A43" s="14">
        <v>8750</v>
      </c>
      <c r="B43" s="10">
        <v>1255</v>
      </c>
      <c r="C43" s="21"/>
      <c r="D43" s="1">
        <v>1255</v>
      </c>
      <c r="E43" s="1">
        <f t="shared" si="8"/>
        <v>3.9882973055724857E-2</v>
      </c>
      <c r="F43" s="1">
        <f t="shared" si="4"/>
        <v>54</v>
      </c>
      <c r="G43" s="2">
        <f t="shared" si="7"/>
        <v>453.96575680873929</v>
      </c>
      <c r="H43" s="3">
        <f t="shared" si="5"/>
        <v>5.1999999999999998E-3</v>
      </c>
      <c r="I43" s="3">
        <f t="shared" si="6"/>
        <v>0.08</v>
      </c>
      <c r="J43" s="3">
        <f t="shared" si="9"/>
        <v>137.67147127284551</v>
      </c>
      <c r="K43" s="3">
        <v>16.989999999999998</v>
      </c>
      <c r="L43" s="3">
        <f t="shared" si="10"/>
        <v>608.6272280815848</v>
      </c>
    </row>
    <row r="44" spans="1:12" ht="14.65" thickBot="1" x14ac:dyDescent="0.5">
      <c r="A44" s="14">
        <v>9000</v>
      </c>
      <c r="B44" s="10">
        <v>1255</v>
      </c>
      <c r="C44" s="21"/>
      <c r="D44" s="1">
        <v>1255</v>
      </c>
      <c r="E44" s="1">
        <f t="shared" si="8"/>
        <v>3.9882973055724857E-2</v>
      </c>
      <c r="F44" s="1">
        <f t="shared" si="4"/>
        <v>54</v>
      </c>
      <c r="G44" s="2">
        <f t="shared" ref="G44:G68" si="11">(A44+D44)*(E44/(1-(1+E44)^(-F44)))</f>
        <v>465.30922899286571</v>
      </c>
      <c r="H44" s="3">
        <f t="shared" si="5"/>
        <v>5.1999999999999998E-3</v>
      </c>
      <c r="I44" s="3">
        <f t="shared" si="6"/>
        <v>0.08</v>
      </c>
      <c r="J44" s="3">
        <f t="shared" si="9"/>
        <v>141.11153802129243</v>
      </c>
      <c r="K44" s="3">
        <v>16.989999999999998</v>
      </c>
      <c r="L44" s="3">
        <f t="shared" si="10"/>
        <v>623.41076701415818</v>
      </c>
    </row>
    <row r="45" spans="1:12" ht="14.65" thickBot="1" x14ac:dyDescent="0.5">
      <c r="A45" s="14">
        <v>9250</v>
      </c>
      <c r="B45" s="10">
        <v>1255</v>
      </c>
      <c r="C45" s="21"/>
      <c r="D45" s="1">
        <v>1255</v>
      </c>
      <c r="E45" s="1">
        <f t="shared" si="8"/>
        <v>3.9882973055724857E-2</v>
      </c>
      <c r="F45" s="1">
        <f t="shared" si="4"/>
        <v>54</v>
      </c>
      <c r="G45" s="2">
        <f t="shared" si="11"/>
        <v>476.65270117699214</v>
      </c>
      <c r="H45" s="3">
        <f t="shared" si="5"/>
        <v>5.1999999999999998E-3</v>
      </c>
      <c r="I45" s="3">
        <f t="shared" si="6"/>
        <v>0.08</v>
      </c>
      <c r="J45" s="3">
        <f t="shared" si="9"/>
        <v>144.55160476973936</v>
      </c>
      <c r="K45" s="3">
        <v>16.989999999999998</v>
      </c>
      <c r="L45" s="3">
        <f t="shared" si="10"/>
        <v>638.19430594673145</v>
      </c>
    </row>
    <row r="46" spans="1:12" ht="14.65" thickBot="1" x14ac:dyDescent="0.5">
      <c r="A46" s="14">
        <v>9500</v>
      </c>
      <c r="B46" s="10">
        <v>1255</v>
      </c>
      <c r="C46" s="21"/>
      <c r="D46" s="1">
        <v>1255</v>
      </c>
      <c r="E46" s="1">
        <f t="shared" si="8"/>
        <v>3.9882973055724857E-2</v>
      </c>
      <c r="F46" s="1">
        <f t="shared" si="4"/>
        <v>54</v>
      </c>
      <c r="G46" s="2">
        <f t="shared" si="11"/>
        <v>487.99617336111857</v>
      </c>
      <c r="H46" s="3">
        <f t="shared" si="5"/>
        <v>5.1999999999999998E-3</v>
      </c>
      <c r="I46" s="3">
        <f t="shared" si="6"/>
        <v>0.08</v>
      </c>
      <c r="J46" s="3">
        <f t="shared" si="9"/>
        <v>147.99167151818625</v>
      </c>
      <c r="K46" s="3">
        <v>16.989999999999998</v>
      </c>
      <c r="L46" s="3">
        <f t="shared" si="10"/>
        <v>652.97784487930483</v>
      </c>
    </row>
    <row r="47" spans="1:12" ht="14.65" thickBot="1" x14ac:dyDescent="0.5">
      <c r="A47" s="14">
        <v>9750</v>
      </c>
      <c r="B47" s="10">
        <v>1255</v>
      </c>
      <c r="C47" s="21"/>
      <c r="D47" s="1">
        <v>1255</v>
      </c>
      <c r="E47" s="1">
        <f t="shared" si="8"/>
        <v>3.9882973055724857E-2</v>
      </c>
      <c r="F47" s="1">
        <f t="shared" si="4"/>
        <v>54</v>
      </c>
      <c r="G47" s="2">
        <f t="shared" si="11"/>
        <v>499.33964554524499</v>
      </c>
      <c r="H47" s="3">
        <f t="shared" si="5"/>
        <v>5.1999999999999998E-3</v>
      </c>
      <c r="I47" s="3">
        <f t="shared" si="6"/>
        <v>0.08</v>
      </c>
      <c r="J47" s="3">
        <f t="shared" si="9"/>
        <v>151.43173826663318</v>
      </c>
      <c r="K47" s="3">
        <v>16.989999999999998</v>
      </c>
      <c r="L47" s="3">
        <f t="shared" si="10"/>
        <v>667.7613838118782</v>
      </c>
    </row>
    <row r="48" spans="1:12" ht="14.65" thickBot="1" x14ac:dyDescent="0.5">
      <c r="A48" s="14">
        <v>10000</v>
      </c>
      <c r="B48" s="10">
        <v>1255</v>
      </c>
      <c r="C48" s="21"/>
      <c r="D48" s="1">
        <v>1255</v>
      </c>
      <c r="E48" s="1">
        <f t="shared" si="8"/>
        <v>3.9882973055724857E-2</v>
      </c>
      <c r="F48" s="1">
        <f t="shared" si="4"/>
        <v>54</v>
      </c>
      <c r="G48" s="2">
        <f t="shared" si="11"/>
        <v>510.68311772937142</v>
      </c>
      <c r="H48" s="3">
        <f t="shared" si="5"/>
        <v>5.1999999999999998E-3</v>
      </c>
      <c r="I48" s="3">
        <f t="shared" si="6"/>
        <v>0.08</v>
      </c>
      <c r="J48" s="3">
        <f t="shared" si="9"/>
        <v>154.8718050150801</v>
      </c>
      <c r="K48" s="3">
        <v>16.989999999999998</v>
      </c>
      <c r="L48" s="3">
        <f t="shared" si="10"/>
        <v>682.54492274445147</v>
      </c>
    </row>
    <row r="49" spans="1:12" ht="14.65" thickBot="1" x14ac:dyDescent="0.5">
      <c r="A49" s="14">
        <v>10250</v>
      </c>
      <c r="B49" s="10">
        <v>1255</v>
      </c>
      <c r="C49" s="21"/>
      <c r="D49" s="1">
        <v>1255</v>
      </c>
      <c r="E49" s="1">
        <f t="shared" si="8"/>
        <v>3.9882973055724857E-2</v>
      </c>
      <c r="F49" s="1">
        <f t="shared" si="4"/>
        <v>54</v>
      </c>
      <c r="G49" s="2">
        <f t="shared" si="11"/>
        <v>522.02658991349779</v>
      </c>
      <c r="H49" s="3">
        <f t="shared" si="5"/>
        <v>5.1999999999999998E-3</v>
      </c>
      <c r="I49" s="3">
        <f t="shared" si="6"/>
        <v>0.08</v>
      </c>
      <c r="J49" s="3">
        <f t="shared" si="9"/>
        <v>158.31187176352699</v>
      </c>
      <c r="K49" s="3">
        <v>16.989999999999998</v>
      </c>
      <c r="L49" s="3">
        <f t="shared" si="10"/>
        <v>697.32846167702473</v>
      </c>
    </row>
    <row r="50" spans="1:12" ht="14.65" thickBot="1" x14ac:dyDescent="0.5">
      <c r="A50" s="14">
        <v>10500</v>
      </c>
      <c r="B50" s="10">
        <v>1255</v>
      </c>
      <c r="C50" s="21"/>
      <c r="D50" s="1">
        <v>1255</v>
      </c>
      <c r="E50" s="1">
        <f t="shared" si="8"/>
        <v>3.9882973055724857E-2</v>
      </c>
      <c r="F50" s="1">
        <f t="shared" si="4"/>
        <v>54</v>
      </c>
      <c r="G50" s="2">
        <f t="shared" si="11"/>
        <v>533.37006209762421</v>
      </c>
      <c r="H50" s="3">
        <f t="shared" si="5"/>
        <v>5.1999999999999998E-3</v>
      </c>
      <c r="I50" s="3">
        <f t="shared" si="6"/>
        <v>0.08</v>
      </c>
      <c r="J50" s="3">
        <f t="shared" si="9"/>
        <v>161.75193851197392</v>
      </c>
      <c r="K50" s="3">
        <v>16.989999999999998</v>
      </c>
      <c r="L50" s="3">
        <f t="shared" si="10"/>
        <v>712.11200060959811</v>
      </c>
    </row>
    <row r="51" spans="1:12" ht="14.65" thickBot="1" x14ac:dyDescent="0.5">
      <c r="A51" s="14">
        <v>10750</v>
      </c>
      <c r="B51" s="10">
        <v>1255</v>
      </c>
      <c r="C51" s="21"/>
      <c r="D51" s="1">
        <v>1255</v>
      </c>
      <c r="E51" s="1">
        <f t="shared" si="8"/>
        <v>3.9882973055724857E-2</v>
      </c>
      <c r="F51" s="1">
        <f t="shared" si="4"/>
        <v>54</v>
      </c>
      <c r="G51" s="2">
        <f t="shared" si="11"/>
        <v>544.71353428175064</v>
      </c>
      <c r="H51" s="3">
        <f t="shared" si="5"/>
        <v>5.1999999999999998E-3</v>
      </c>
      <c r="I51" s="3">
        <f t="shared" si="6"/>
        <v>0.08</v>
      </c>
      <c r="J51" s="3">
        <f t="shared" si="9"/>
        <v>165.19200526042084</v>
      </c>
      <c r="K51" s="3">
        <v>16.989999999999998</v>
      </c>
      <c r="L51" s="3">
        <f t="shared" si="10"/>
        <v>726.89553954217149</v>
      </c>
    </row>
    <row r="52" spans="1:12" ht="14.65" thickBot="1" x14ac:dyDescent="0.5">
      <c r="A52" s="14">
        <v>11000</v>
      </c>
      <c r="B52" s="10">
        <v>1255</v>
      </c>
      <c r="C52" s="21"/>
      <c r="D52" s="1">
        <v>1255</v>
      </c>
      <c r="E52" s="1">
        <f t="shared" si="8"/>
        <v>3.9882973055724857E-2</v>
      </c>
      <c r="F52" s="1">
        <f t="shared" si="4"/>
        <v>54</v>
      </c>
      <c r="G52" s="2">
        <f t="shared" si="11"/>
        <v>556.05700646587707</v>
      </c>
      <c r="H52" s="3">
        <f t="shared" si="5"/>
        <v>5.1999999999999998E-3</v>
      </c>
      <c r="I52" s="3">
        <f t="shared" si="6"/>
        <v>0.08</v>
      </c>
      <c r="J52" s="3">
        <f t="shared" si="9"/>
        <v>168.63207200886774</v>
      </c>
      <c r="K52" s="3">
        <v>16.989999999999998</v>
      </c>
      <c r="L52" s="3">
        <f t="shared" si="10"/>
        <v>741.67907847474476</v>
      </c>
    </row>
    <row r="53" spans="1:12" ht="14.65" thickBot="1" x14ac:dyDescent="0.5">
      <c r="A53" s="14">
        <v>11250</v>
      </c>
      <c r="B53" s="10">
        <v>1255</v>
      </c>
      <c r="C53" s="21"/>
      <c r="D53" s="1">
        <v>1255</v>
      </c>
      <c r="E53" s="1">
        <f t="shared" si="8"/>
        <v>3.9882973055724857E-2</v>
      </c>
      <c r="F53" s="1">
        <f t="shared" si="4"/>
        <v>60</v>
      </c>
      <c r="G53" s="2">
        <f t="shared" si="11"/>
        <v>551.519421266172</v>
      </c>
      <c r="H53" s="3">
        <f t="shared" si="5"/>
        <v>5.1999999999999998E-3</v>
      </c>
      <c r="I53" s="3">
        <f t="shared" si="6"/>
        <v>0.08</v>
      </c>
      <c r="J53" s="3">
        <f t="shared" si="9"/>
        <v>185.83998418984933</v>
      </c>
      <c r="K53" s="3">
        <v>16.989999999999998</v>
      </c>
      <c r="L53" s="3">
        <f t="shared" si="10"/>
        <v>754.34940545602137</v>
      </c>
    </row>
    <row r="54" spans="1:12" ht="14.65" thickBot="1" x14ac:dyDescent="0.5">
      <c r="A54" s="14">
        <v>11500</v>
      </c>
      <c r="B54" s="10">
        <v>1255</v>
      </c>
      <c r="C54" s="21"/>
      <c r="D54" s="1">
        <v>1255</v>
      </c>
      <c r="E54" s="1">
        <f t="shared" si="8"/>
        <v>3.9882973055724857E-2</v>
      </c>
      <c r="F54" s="1">
        <f t="shared" si="4"/>
        <v>60</v>
      </c>
      <c r="G54" s="2">
        <f t="shared" si="11"/>
        <v>562.54539930028182</v>
      </c>
      <c r="H54" s="3">
        <f t="shared" si="5"/>
        <v>5.1999999999999998E-3</v>
      </c>
      <c r="I54" s="3">
        <f t="shared" si="6"/>
        <v>0.08</v>
      </c>
      <c r="J54" s="3">
        <f t="shared" si="9"/>
        <v>189.55529774822298</v>
      </c>
      <c r="K54" s="3">
        <v>16.989999999999998</v>
      </c>
      <c r="L54" s="3">
        <f t="shared" si="10"/>
        <v>769.09069704850481</v>
      </c>
    </row>
    <row r="55" spans="1:12" ht="14.65" thickBot="1" x14ac:dyDescent="0.5">
      <c r="A55" s="14">
        <v>11750</v>
      </c>
      <c r="B55" s="10">
        <v>1255</v>
      </c>
      <c r="C55" s="21"/>
      <c r="D55" s="1">
        <v>1255</v>
      </c>
      <c r="E55" s="1">
        <f t="shared" si="8"/>
        <v>3.9882973055724857E-2</v>
      </c>
      <c r="F55" s="1">
        <f t="shared" si="4"/>
        <v>60</v>
      </c>
      <c r="G55" s="2">
        <f t="shared" si="11"/>
        <v>573.57137733439163</v>
      </c>
      <c r="H55" s="3">
        <f t="shared" si="5"/>
        <v>5.1999999999999998E-3</v>
      </c>
      <c r="I55" s="3">
        <f t="shared" si="6"/>
        <v>0.08</v>
      </c>
      <c r="J55" s="3">
        <f t="shared" si="9"/>
        <v>193.27061130659658</v>
      </c>
      <c r="K55" s="3">
        <v>16.989999999999998</v>
      </c>
      <c r="L55" s="3">
        <f t="shared" si="10"/>
        <v>783.83198864098824</v>
      </c>
    </row>
    <row r="56" spans="1:12" ht="14.65" thickBot="1" x14ac:dyDescent="0.5">
      <c r="A56" s="14">
        <v>12000</v>
      </c>
      <c r="B56" s="10">
        <v>1255</v>
      </c>
      <c r="C56" s="21"/>
      <c r="D56" s="1">
        <v>1255</v>
      </c>
      <c r="E56" s="1">
        <f t="shared" si="8"/>
        <v>3.9882973055724857E-2</v>
      </c>
      <c r="F56" s="1">
        <f t="shared" si="4"/>
        <v>60</v>
      </c>
      <c r="G56" s="2">
        <f t="shared" si="11"/>
        <v>584.59735536850144</v>
      </c>
      <c r="H56" s="3">
        <f t="shared" si="5"/>
        <v>5.1999999999999998E-3</v>
      </c>
      <c r="I56" s="3">
        <f t="shared" si="6"/>
        <v>0.08</v>
      </c>
      <c r="J56" s="3">
        <f t="shared" si="9"/>
        <v>196.98592486497026</v>
      </c>
      <c r="K56" s="3">
        <v>16.989999999999998</v>
      </c>
      <c r="L56" s="3">
        <f t="shared" si="10"/>
        <v>798.57328023347168</v>
      </c>
    </row>
    <row r="57" spans="1:12" ht="14.65" thickBot="1" x14ac:dyDescent="0.5">
      <c r="A57" s="14">
        <v>12250</v>
      </c>
      <c r="B57" s="10">
        <v>1255</v>
      </c>
      <c r="C57" s="21"/>
      <c r="D57" s="1">
        <v>1255</v>
      </c>
      <c r="E57" s="1">
        <f t="shared" si="8"/>
        <v>3.9882973055724857E-2</v>
      </c>
      <c r="F57" s="1">
        <f t="shared" si="4"/>
        <v>60</v>
      </c>
      <c r="G57" s="2">
        <f t="shared" si="11"/>
        <v>595.62333340261125</v>
      </c>
      <c r="H57" s="3">
        <f t="shared" si="5"/>
        <v>5.1999999999999998E-3</v>
      </c>
      <c r="I57" s="3">
        <f t="shared" si="6"/>
        <v>0.08</v>
      </c>
      <c r="J57" s="3">
        <f t="shared" si="9"/>
        <v>200.70123842334388</v>
      </c>
      <c r="K57" s="3">
        <v>16.989999999999998</v>
      </c>
      <c r="L57" s="3">
        <f t="shared" si="10"/>
        <v>813.31457182595511</v>
      </c>
    </row>
    <row r="58" spans="1:12" ht="14.65" thickBot="1" x14ac:dyDescent="0.5">
      <c r="A58" s="14">
        <v>12500</v>
      </c>
      <c r="B58" s="10">
        <v>1255</v>
      </c>
      <c r="C58" s="21"/>
      <c r="D58" s="1">
        <v>1255</v>
      </c>
      <c r="E58" s="1">
        <f t="shared" si="8"/>
        <v>3.9882973055724857E-2</v>
      </c>
      <c r="F58" s="1">
        <f t="shared" si="4"/>
        <v>60</v>
      </c>
      <c r="G58" s="2">
        <f t="shared" si="11"/>
        <v>606.64931143672106</v>
      </c>
      <c r="H58" s="3">
        <f t="shared" si="5"/>
        <v>5.1999999999999998E-3</v>
      </c>
      <c r="I58" s="3">
        <f t="shared" si="6"/>
        <v>0.08</v>
      </c>
      <c r="J58" s="3">
        <f t="shared" si="9"/>
        <v>204.41655198171756</v>
      </c>
      <c r="K58" s="3">
        <v>16.989999999999998</v>
      </c>
      <c r="L58" s="3">
        <f t="shared" si="10"/>
        <v>828.05586341843866</v>
      </c>
    </row>
    <row r="59" spans="1:12" ht="14.65" thickBot="1" x14ac:dyDescent="0.5">
      <c r="A59" s="14">
        <v>12750</v>
      </c>
      <c r="B59" s="10">
        <v>1255</v>
      </c>
      <c r="C59" s="21"/>
      <c r="D59" s="1">
        <v>1255</v>
      </c>
      <c r="E59" s="1">
        <f t="shared" si="8"/>
        <v>3.9882973055724857E-2</v>
      </c>
      <c r="F59" s="1">
        <f t="shared" si="4"/>
        <v>60</v>
      </c>
      <c r="G59" s="2">
        <f t="shared" si="11"/>
        <v>617.67528947083088</v>
      </c>
      <c r="H59" s="3">
        <f t="shared" si="5"/>
        <v>5.1999999999999998E-3</v>
      </c>
      <c r="I59" s="3">
        <f t="shared" si="6"/>
        <v>0.08</v>
      </c>
      <c r="J59" s="3">
        <f t="shared" si="9"/>
        <v>208.13186554009116</v>
      </c>
      <c r="K59" s="3">
        <v>16.989999999999998</v>
      </c>
      <c r="L59" s="3">
        <f t="shared" si="10"/>
        <v>842.7971550109221</v>
      </c>
    </row>
    <row r="60" spans="1:12" ht="14.65" thickBot="1" x14ac:dyDescent="0.5">
      <c r="A60" s="14">
        <v>13000</v>
      </c>
      <c r="B60" s="10">
        <v>1255</v>
      </c>
      <c r="C60" s="21"/>
      <c r="D60" s="1">
        <v>1255</v>
      </c>
      <c r="E60" s="1">
        <f t="shared" si="8"/>
        <v>3.9882973055724857E-2</v>
      </c>
      <c r="F60" s="1">
        <f t="shared" si="4"/>
        <v>60</v>
      </c>
      <c r="G60" s="2">
        <f t="shared" si="11"/>
        <v>628.70126750494057</v>
      </c>
      <c r="H60" s="3">
        <f t="shared" si="5"/>
        <v>5.1999999999999998E-3</v>
      </c>
      <c r="I60" s="3">
        <f t="shared" si="6"/>
        <v>0.08</v>
      </c>
      <c r="J60" s="3">
        <f t="shared" si="9"/>
        <v>211.84717909846478</v>
      </c>
      <c r="K60" s="3">
        <v>16.989999999999998</v>
      </c>
      <c r="L60" s="3">
        <f t="shared" si="10"/>
        <v>857.53844660340542</v>
      </c>
    </row>
    <row r="61" spans="1:12" ht="14.65" thickBot="1" x14ac:dyDescent="0.5">
      <c r="A61" s="14">
        <v>13250</v>
      </c>
      <c r="B61" s="10">
        <v>1255</v>
      </c>
      <c r="C61" s="21"/>
      <c r="D61" s="1">
        <v>1255</v>
      </c>
      <c r="E61" s="1">
        <f t="shared" si="8"/>
        <v>3.9882973055724857E-2</v>
      </c>
      <c r="F61" s="1">
        <f t="shared" si="4"/>
        <v>60</v>
      </c>
      <c r="G61" s="2">
        <f t="shared" si="11"/>
        <v>639.72724553905039</v>
      </c>
      <c r="H61" s="3">
        <f t="shared" si="5"/>
        <v>5.1999999999999998E-3</v>
      </c>
      <c r="I61" s="3">
        <f t="shared" si="6"/>
        <v>0.08</v>
      </c>
      <c r="J61" s="3">
        <f t="shared" si="9"/>
        <v>215.56249265683843</v>
      </c>
      <c r="K61" s="3">
        <v>16.989999999999998</v>
      </c>
      <c r="L61" s="3">
        <f t="shared" si="10"/>
        <v>872.27973819588885</v>
      </c>
    </row>
    <row r="62" spans="1:12" ht="14.65" thickBot="1" x14ac:dyDescent="0.5">
      <c r="A62" s="14">
        <v>13500</v>
      </c>
      <c r="B62" s="10">
        <v>1255</v>
      </c>
      <c r="C62" s="21"/>
      <c r="D62" s="1">
        <v>1255</v>
      </c>
      <c r="E62" s="1">
        <f t="shared" si="8"/>
        <v>3.9882973055724857E-2</v>
      </c>
      <c r="F62" s="1">
        <f t="shared" si="4"/>
        <v>60</v>
      </c>
      <c r="G62" s="2">
        <f t="shared" si="11"/>
        <v>650.7532235731602</v>
      </c>
      <c r="H62" s="3">
        <f t="shared" si="5"/>
        <v>5.1999999999999998E-3</v>
      </c>
      <c r="I62" s="3">
        <f t="shared" si="6"/>
        <v>0.08</v>
      </c>
      <c r="J62" s="3">
        <f t="shared" si="9"/>
        <v>219.27780621521208</v>
      </c>
      <c r="K62" s="3">
        <v>16.989999999999998</v>
      </c>
      <c r="L62" s="3">
        <f t="shared" si="10"/>
        <v>887.02102978837229</v>
      </c>
    </row>
    <row r="63" spans="1:12" ht="14.65" thickBot="1" x14ac:dyDescent="0.5">
      <c r="A63" s="14">
        <v>13750</v>
      </c>
      <c r="B63" s="10">
        <v>1255</v>
      </c>
      <c r="C63" s="21"/>
      <c r="D63" s="1">
        <v>1255</v>
      </c>
      <c r="E63" s="1">
        <f t="shared" si="8"/>
        <v>3.9882973055724857E-2</v>
      </c>
      <c r="F63" s="1">
        <f t="shared" si="4"/>
        <v>60</v>
      </c>
      <c r="G63" s="2">
        <f t="shared" si="11"/>
        <v>661.77920160727001</v>
      </c>
      <c r="H63" s="3">
        <f t="shared" si="5"/>
        <v>5.1999999999999998E-3</v>
      </c>
      <c r="I63" s="3">
        <f t="shared" si="6"/>
        <v>0.08</v>
      </c>
      <c r="J63" s="3">
        <f t="shared" si="9"/>
        <v>222.99311977358568</v>
      </c>
      <c r="K63" s="3">
        <v>16.989999999999998</v>
      </c>
      <c r="L63" s="3">
        <f t="shared" si="10"/>
        <v>901.76232138085572</v>
      </c>
    </row>
    <row r="64" spans="1:12" ht="14.65" thickBot="1" x14ac:dyDescent="0.5">
      <c r="A64" s="14">
        <v>14000</v>
      </c>
      <c r="B64" s="10">
        <v>1255</v>
      </c>
      <c r="C64" s="21"/>
      <c r="D64" s="1">
        <v>1255</v>
      </c>
      <c r="E64" s="1">
        <f t="shared" si="8"/>
        <v>3.9882973055724857E-2</v>
      </c>
      <c r="F64" s="1">
        <f t="shared" si="4"/>
        <v>60</v>
      </c>
      <c r="G64" s="2">
        <f t="shared" si="11"/>
        <v>672.80517964137982</v>
      </c>
      <c r="H64" s="3">
        <f t="shared" si="5"/>
        <v>5.1999999999999998E-3</v>
      </c>
      <c r="I64" s="3">
        <f t="shared" si="6"/>
        <v>0.08</v>
      </c>
      <c r="J64" s="3">
        <f t="shared" si="9"/>
        <v>226.70843333195936</v>
      </c>
      <c r="K64" s="3">
        <v>16.989999999999998</v>
      </c>
      <c r="L64" s="3">
        <f t="shared" si="10"/>
        <v>916.50361297333916</v>
      </c>
    </row>
    <row r="65" spans="1:12" ht="14.65" thickBot="1" x14ac:dyDescent="0.5">
      <c r="A65" s="14">
        <v>14250</v>
      </c>
      <c r="B65" s="10">
        <v>1255</v>
      </c>
      <c r="C65" s="21"/>
      <c r="D65" s="1">
        <v>1255</v>
      </c>
      <c r="E65" s="1">
        <f t="shared" si="8"/>
        <v>3.9882973055724857E-2</v>
      </c>
      <c r="F65" s="1">
        <f t="shared" si="4"/>
        <v>60</v>
      </c>
      <c r="G65" s="2">
        <f t="shared" si="11"/>
        <v>683.83115767548964</v>
      </c>
      <c r="H65" s="3">
        <f t="shared" si="5"/>
        <v>5.1999999999999998E-3</v>
      </c>
      <c r="I65" s="3">
        <f t="shared" si="6"/>
        <v>0.08</v>
      </c>
      <c r="J65" s="3">
        <f t="shared" si="9"/>
        <v>230.42374689033298</v>
      </c>
      <c r="K65" s="3">
        <v>16.989999999999998</v>
      </c>
      <c r="L65" s="3">
        <f t="shared" si="10"/>
        <v>931.24490456582259</v>
      </c>
    </row>
    <row r="66" spans="1:12" ht="14.65" thickBot="1" x14ac:dyDescent="0.5">
      <c r="A66" s="14">
        <v>14500</v>
      </c>
      <c r="B66" s="10">
        <v>1255</v>
      </c>
      <c r="C66" s="21"/>
      <c r="D66" s="1">
        <v>1255</v>
      </c>
      <c r="E66" s="1">
        <f t="shared" si="8"/>
        <v>3.9882973055724857E-2</v>
      </c>
      <c r="F66" s="1">
        <f t="shared" si="4"/>
        <v>60</v>
      </c>
      <c r="G66" s="2">
        <f t="shared" si="11"/>
        <v>694.85713570959945</v>
      </c>
      <c r="H66" s="3">
        <f t="shared" si="5"/>
        <v>5.1999999999999998E-3</v>
      </c>
      <c r="I66" s="3">
        <f t="shared" si="6"/>
        <v>0.08</v>
      </c>
      <c r="J66" s="3">
        <f t="shared" si="9"/>
        <v>234.13906044870666</v>
      </c>
      <c r="K66" s="3">
        <v>16.989999999999998</v>
      </c>
      <c r="L66" s="3">
        <f t="shared" si="10"/>
        <v>945.98619615830614</v>
      </c>
    </row>
    <row r="67" spans="1:12" ht="14.65" thickBot="1" x14ac:dyDescent="0.5">
      <c r="A67" s="14">
        <v>14750</v>
      </c>
      <c r="B67" s="10">
        <f t="shared" ref="B67:B68" si="12">IF($B$2 &gt;= 668, L67/1.5, IF($B$2&gt;= 631, L67/1.25, L67))</f>
        <v>960.72748775078958</v>
      </c>
      <c r="C67" s="21"/>
      <c r="D67" s="1">
        <f t="shared" ref="D67:D68" si="13">IF(A67&gt;= 6000, 1255, IF( 3750&lt;= A67, 957, IF(2500&lt;= A67, 768, IF(1800 &lt;= A67, 487, 262))))</f>
        <v>1255</v>
      </c>
      <c r="E67" s="1">
        <f t="shared" si="8"/>
        <v>3.9882973055724857E-2</v>
      </c>
      <c r="F67" s="1">
        <f t="shared" si="4"/>
        <v>60</v>
      </c>
      <c r="G67" s="2">
        <f t="shared" si="11"/>
        <v>705.88311374370926</v>
      </c>
      <c r="H67" s="3">
        <f t="shared" si="5"/>
        <v>5.1999999999999998E-3</v>
      </c>
      <c r="I67" s="3">
        <f t="shared" si="6"/>
        <v>0.08</v>
      </c>
      <c r="J67" s="3">
        <f t="shared" si="9"/>
        <v>237.85437400708025</v>
      </c>
      <c r="K67" s="3">
        <v>16.989999999999998</v>
      </c>
      <c r="L67" s="3">
        <f t="shared" si="10"/>
        <v>960.72748775078958</v>
      </c>
    </row>
    <row r="68" spans="1:12" ht="14.65" thickBot="1" x14ac:dyDescent="0.5">
      <c r="A68" s="15">
        <v>15000</v>
      </c>
      <c r="B68" s="10">
        <f t="shared" si="12"/>
        <v>975.4687793432729</v>
      </c>
      <c r="C68" s="21"/>
      <c r="D68" s="1">
        <f t="shared" si="13"/>
        <v>1255</v>
      </c>
      <c r="E68" s="1">
        <f t="shared" si="8"/>
        <v>3.9882973055724857E-2</v>
      </c>
      <c r="F68" s="1">
        <f t="shared" si="4"/>
        <v>60</v>
      </c>
      <c r="G68" s="2">
        <f t="shared" si="11"/>
        <v>716.90909177781896</v>
      </c>
      <c r="H68" s="3">
        <f t="shared" si="5"/>
        <v>5.1999999999999998E-3</v>
      </c>
      <c r="I68" s="3">
        <f t="shared" si="6"/>
        <v>0.08</v>
      </c>
      <c r="J68" s="3">
        <f t="shared" si="9"/>
        <v>241.56968756545388</v>
      </c>
      <c r="K68" s="3">
        <v>16.989999999999998</v>
      </c>
      <c r="L68" s="3">
        <f t="shared" si="10"/>
        <v>975.4687793432729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554ECC6E0B40BF86FC2FC19653CB" ma:contentTypeVersion="15" ma:contentTypeDescription="Create a new document." ma:contentTypeScope="" ma:versionID="5186a8817f99adb65fc81eb70c243516">
  <xsd:schema xmlns:xsd="http://www.w3.org/2001/XMLSchema" xmlns:xs="http://www.w3.org/2001/XMLSchema" xmlns:p="http://schemas.microsoft.com/office/2006/metadata/properties" xmlns:ns1="http://schemas.microsoft.com/sharepoint/v3" xmlns:ns2="e15b093c-5c6b-4477-aec6-fa5340bdb09f" xmlns:ns3="2a31a252-f9e2-4347-8d8e-65cfb7fe625d" targetNamespace="http://schemas.microsoft.com/office/2006/metadata/properties" ma:root="true" ma:fieldsID="2e63fb8cfac14103fc595a21800aa7cc" ns1:_="" ns2:_="" ns3:_="">
    <xsd:import namespace="http://schemas.microsoft.com/sharepoint/v3"/>
    <xsd:import namespace="e15b093c-5c6b-4477-aec6-fa5340bdb09f"/>
    <xsd:import namespace="2a31a252-f9e2-4347-8d8e-65cfb7fe62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093c-5c6b-4477-aec6-fa5340bdb0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a252-f9e2-4347-8d8e-65cfb7fe6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12FDBA-33F2-4106-A1FE-CA54434EF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5b093c-5c6b-4477-aec6-fa5340bdb09f"/>
    <ds:schemaRef ds:uri="2a31a252-f9e2-4347-8d8e-65cfb7fe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4191C-9361-4B73-A6D8-4E66CDA597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65246-D58B-4F18-9953-87296CBCD40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QC_funded</vt:lpstr>
      <vt:lpstr>QC_Non_funded</vt:lpstr>
      <vt:lpstr>RIM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Zaur Akhmedov</dc:creator>
  <cp:keywords/>
  <dc:description/>
  <cp:lastModifiedBy>Inderpreet Bhangu</cp:lastModifiedBy>
  <cp:revision/>
  <dcterms:created xsi:type="dcterms:W3CDTF">2018-11-13T01:19:22Z</dcterms:created>
  <dcterms:modified xsi:type="dcterms:W3CDTF">2020-09-16T13:57:50Z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0x010100BE5E554ECC6E0B40BF86FC2FC19653CB</vt:lpwstr>
  </property>
</Properties>
</file>