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16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2" l="1"/>
  <c r="B7" i="6"/>
  <c r="B8" i="1" l="1"/>
  <c r="B9" i="1"/>
  <c r="B10" i="1"/>
  <c r="B11" i="1"/>
  <c r="B12" i="1"/>
  <c r="B13" i="1"/>
  <c r="B14" i="1"/>
  <c r="B15" i="1"/>
  <c r="B1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B7" i="1"/>
  <c r="B7" i="13" l="1"/>
  <c r="B7" i="15" l="1"/>
  <c r="C23" i="12" l="1"/>
  <c r="D23" i="12"/>
  <c r="E23" i="12"/>
  <c r="F23" i="12"/>
  <c r="G23" i="12"/>
  <c r="H23" i="12"/>
  <c r="I23" i="12"/>
  <c r="J23" i="12"/>
  <c r="K23" i="12"/>
  <c r="L23" i="12"/>
  <c r="B23" i="12"/>
  <c r="C7" i="14"/>
  <c r="D7" i="14"/>
  <c r="E7" i="14"/>
  <c r="F7" i="14"/>
  <c r="G7" i="14"/>
  <c r="H7" i="14"/>
  <c r="I7" i="14"/>
  <c r="J7" i="14"/>
  <c r="K7" i="14"/>
  <c r="C8" i="14"/>
  <c r="D8" i="14"/>
  <c r="E8" i="14"/>
  <c r="F8" i="14"/>
  <c r="G8" i="14"/>
  <c r="H8" i="14"/>
  <c r="I8" i="14"/>
  <c r="J8" i="14"/>
  <c r="K8" i="14"/>
  <c r="C9" i="14"/>
  <c r="D9" i="14"/>
  <c r="E9" i="14"/>
  <c r="F9" i="14"/>
  <c r="G9" i="14"/>
  <c r="H9" i="14"/>
  <c r="I9" i="14"/>
  <c r="J9" i="14"/>
  <c r="K9" i="14"/>
  <c r="C10" i="14"/>
  <c r="D10" i="14"/>
  <c r="E10" i="14"/>
  <c r="F10" i="14"/>
  <c r="G10" i="14"/>
  <c r="H10" i="14"/>
  <c r="I10" i="14"/>
  <c r="J10" i="14"/>
  <c r="K10" i="14"/>
  <c r="C11" i="14"/>
  <c r="D11" i="14"/>
  <c r="E11" i="14"/>
  <c r="F11" i="14"/>
  <c r="G11" i="14"/>
  <c r="H11" i="14"/>
  <c r="I11" i="14"/>
  <c r="J11" i="14"/>
  <c r="K11" i="14"/>
  <c r="C12" i="14"/>
  <c r="D12" i="14"/>
  <c r="E12" i="14"/>
  <c r="F12" i="14"/>
  <c r="G12" i="14"/>
  <c r="H12" i="14"/>
  <c r="I12" i="14"/>
  <c r="J12" i="14"/>
  <c r="K12" i="14"/>
  <c r="C13" i="14"/>
  <c r="D13" i="14"/>
  <c r="E13" i="14"/>
  <c r="F13" i="14"/>
  <c r="G13" i="14"/>
  <c r="H13" i="14"/>
  <c r="I13" i="14"/>
  <c r="J13" i="14"/>
  <c r="K13" i="14"/>
  <c r="C14" i="14"/>
  <c r="D14" i="14"/>
  <c r="E14" i="14"/>
  <c r="F14" i="14"/>
  <c r="G14" i="14"/>
  <c r="H14" i="14"/>
  <c r="I14" i="14"/>
  <c r="J14" i="14"/>
  <c r="K14" i="14"/>
  <c r="C15" i="14"/>
  <c r="D15" i="14"/>
  <c r="E15" i="14"/>
  <c r="F15" i="14"/>
  <c r="G15" i="14"/>
  <c r="H15" i="14"/>
  <c r="I15" i="14"/>
  <c r="J15" i="14"/>
  <c r="K15" i="14"/>
  <c r="C16" i="14"/>
  <c r="D16" i="14"/>
  <c r="E16" i="14"/>
  <c r="F16" i="14"/>
  <c r="G16" i="14"/>
  <c r="H16" i="14"/>
  <c r="I16" i="14"/>
  <c r="J16" i="14"/>
  <c r="K16" i="14"/>
  <c r="B8" i="14"/>
  <c r="B9" i="14"/>
  <c r="B10" i="14"/>
  <c r="B11" i="14"/>
  <c r="B12" i="14"/>
  <c r="B13" i="14"/>
  <c r="B14" i="14"/>
  <c r="B15" i="14"/>
  <c r="B16" i="14"/>
  <c r="B7" i="14"/>
  <c r="C28" i="15" l="1"/>
  <c r="D28" i="15"/>
  <c r="E28" i="15"/>
  <c r="F28" i="15"/>
  <c r="G28" i="15"/>
  <c r="H28" i="15"/>
  <c r="I28" i="15"/>
  <c r="J28" i="15"/>
  <c r="K28" i="15"/>
  <c r="B28" i="15"/>
  <c r="C27" i="15"/>
  <c r="D27" i="15"/>
  <c r="E27" i="15"/>
  <c r="F27" i="15"/>
  <c r="G27" i="15"/>
  <c r="H27" i="15"/>
  <c r="I27" i="15"/>
  <c r="J27" i="15"/>
  <c r="K27" i="15"/>
  <c r="B2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19" i="15"/>
  <c r="C19" i="15"/>
  <c r="D19" i="15"/>
  <c r="E19" i="15"/>
  <c r="F19" i="15"/>
  <c r="G19" i="15"/>
  <c r="H19" i="15"/>
  <c r="I19" i="15"/>
  <c r="J19" i="15"/>
  <c r="K19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B22" i="15"/>
  <c r="C22" i="15"/>
  <c r="D22" i="15"/>
  <c r="E22" i="15"/>
  <c r="F22" i="15"/>
  <c r="G22" i="15"/>
  <c r="H22" i="15"/>
  <c r="I22" i="15"/>
  <c r="J22" i="15"/>
  <c r="K22" i="15"/>
  <c r="B23" i="15"/>
  <c r="C23" i="15"/>
  <c r="D23" i="15"/>
  <c r="E23" i="15"/>
  <c r="F23" i="15"/>
  <c r="G23" i="15"/>
  <c r="H23" i="15"/>
  <c r="I23" i="15"/>
  <c r="J23" i="15"/>
  <c r="K23" i="15"/>
  <c r="B24" i="15"/>
  <c r="C24" i="15"/>
  <c r="D24" i="15"/>
  <c r="E24" i="15"/>
  <c r="F24" i="15"/>
  <c r="G24" i="15"/>
  <c r="H24" i="15"/>
  <c r="I24" i="15"/>
  <c r="J24" i="15"/>
  <c r="K24" i="15"/>
  <c r="B25" i="15"/>
  <c r="C25" i="15"/>
  <c r="D25" i="15"/>
  <c r="E25" i="15"/>
  <c r="F25" i="15"/>
  <c r="G25" i="15"/>
  <c r="H25" i="15"/>
  <c r="I25" i="15"/>
  <c r="J25" i="15"/>
  <c r="K25" i="15"/>
  <c r="B26" i="15"/>
  <c r="C26" i="15"/>
  <c r="D26" i="15"/>
  <c r="E26" i="15"/>
  <c r="F26" i="15"/>
  <c r="G26" i="15"/>
  <c r="H26" i="15"/>
  <c r="I26" i="15"/>
  <c r="J26" i="15"/>
  <c r="K26" i="15"/>
  <c r="C7" i="15"/>
  <c r="D7" i="15"/>
  <c r="E7" i="15"/>
  <c r="F7" i="15"/>
  <c r="G7" i="15"/>
  <c r="H7" i="15"/>
  <c r="I7" i="15"/>
  <c r="J7" i="15"/>
  <c r="K7" i="15"/>
  <c r="L8" i="14"/>
  <c r="L9" i="14"/>
  <c r="L10" i="14"/>
  <c r="L11" i="14"/>
  <c r="L12" i="14"/>
  <c r="L13" i="14"/>
  <c r="L14" i="14"/>
  <c r="L15" i="14"/>
  <c r="L16" i="14"/>
  <c r="L7" i="14"/>
  <c r="M8" i="14"/>
  <c r="M9" i="14"/>
  <c r="M10" i="14"/>
  <c r="M11" i="14"/>
  <c r="M12" i="14"/>
  <c r="M13" i="14"/>
  <c r="M14" i="14"/>
  <c r="M15" i="14"/>
  <c r="M16" i="14"/>
  <c r="M7" i="14"/>
  <c r="C7" i="13"/>
  <c r="D7" i="13"/>
  <c r="E7" i="13"/>
  <c r="F7" i="13"/>
  <c r="G7" i="13"/>
  <c r="H7" i="13"/>
  <c r="I7" i="13"/>
  <c r="J7" i="13"/>
  <c r="K7" i="13"/>
  <c r="C8" i="13"/>
  <c r="D8" i="13"/>
  <c r="E8" i="13"/>
  <c r="F8" i="13"/>
  <c r="G8" i="13"/>
  <c r="H8" i="13"/>
  <c r="I8" i="13"/>
  <c r="J8" i="13"/>
  <c r="K8" i="13"/>
  <c r="C9" i="13"/>
  <c r="D9" i="13"/>
  <c r="E9" i="13"/>
  <c r="F9" i="13"/>
  <c r="G9" i="13"/>
  <c r="H9" i="13"/>
  <c r="I9" i="13"/>
  <c r="J9" i="13"/>
  <c r="K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K11" i="13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G13" i="13"/>
  <c r="H13" i="13"/>
  <c r="I13" i="13"/>
  <c r="J13" i="13"/>
  <c r="K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K15" i="13"/>
  <c r="C16" i="13"/>
  <c r="D16" i="13"/>
  <c r="E16" i="13"/>
  <c r="F16" i="13"/>
  <c r="G16" i="13"/>
  <c r="H16" i="13"/>
  <c r="I16" i="13"/>
  <c r="J16" i="13"/>
  <c r="K16" i="13"/>
  <c r="B8" i="13"/>
  <c r="B9" i="13"/>
  <c r="B10" i="13"/>
  <c r="B11" i="13"/>
  <c r="B12" i="13"/>
  <c r="B13" i="13"/>
  <c r="B14" i="13"/>
  <c r="B15" i="13"/>
  <c r="B16" i="13"/>
  <c r="M8" i="13"/>
  <c r="M9" i="13"/>
  <c r="M10" i="13"/>
  <c r="M11" i="13"/>
  <c r="M12" i="13"/>
  <c r="M13" i="13"/>
  <c r="M14" i="13"/>
  <c r="M15" i="13"/>
  <c r="M16" i="13"/>
  <c r="M7" i="13"/>
  <c r="C22" i="12"/>
  <c r="D22" i="12"/>
  <c r="E22" i="12"/>
  <c r="F22" i="12"/>
  <c r="G22" i="12"/>
  <c r="H22" i="12"/>
  <c r="I22" i="12"/>
  <c r="J22" i="12"/>
  <c r="K22" i="12"/>
  <c r="L22" i="12"/>
  <c r="B8" i="12"/>
  <c r="C8" i="12"/>
  <c r="D8" i="12"/>
  <c r="E8" i="12"/>
  <c r="F8" i="12"/>
  <c r="G8" i="12"/>
  <c r="H8" i="12"/>
  <c r="I8" i="12"/>
  <c r="J8" i="12"/>
  <c r="K8" i="12"/>
  <c r="L8" i="12"/>
  <c r="B9" i="12"/>
  <c r="B22" i="12" s="1"/>
  <c r="C9" i="12"/>
  <c r="D9" i="12"/>
  <c r="E9" i="12"/>
  <c r="F9" i="12"/>
  <c r="G9" i="12"/>
  <c r="H9" i="12"/>
  <c r="I9" i="12"/>
  <c r="J9" i="12"/>
  <c r="K9" i="12"/>
  <c r="L9" i="12"/>
  <c r="B10" i="12"/>
  <c r="C10" i="12"/>
  <c r="D10" i="12"/>
  <c r="E10" i="12"/>
  <c r="F10" i="12"/>
  <c r="G10" i="12"/>
  <c r="H10" i="12"/>
  <c r="I10" i="12"/>
  <c r="J10" i="12"/>
  <c r="K10" i="12"/>
  <c r="L10" i="12"/>
  <c r="B11" i="12"/>
  <c r="C11" i="12"/>
  <c r="D11" i="12"/>
  <c r="E11" i="12"/>
  <c r="F11" i="12"/>
  <c r="G11" i="12"/>
  <c r="H11" i="12"/>
  <c r="I11" i="12"/>
  <c r="J11" i="12"/>
  <c r="K11" i="12"/>
  <c r="L11" i="12"/>
  <c r="B12" i="12"/>
  <c r="C12" i="12"/>
  <c r="D12" i="12"/>
  <c r="E12" i="12"/>
  <c r="F12" i="12"/>
  <c r="G12" i="12"/>
  <c r="H12" i="12"/>
  <c r="I12" i="12"/>
  <c r="J12" i="12"/>
  <c r="K12" i="12"/>
  <c r="L12" i="12"/>
  <c r="B13" i="12"/>
  <c r="C13" i="12"/>
  <c r="D13" i="12"/>
  <c r="E13" i="12"/>
  <c r="F13" i="12"/>
  <c r="G13" i="12"/>
  <c r="H13" i="12"/>
  <c r="I13" i="12"/>
  <c r="J13" i="12"/>
  <c r="K13" i="12"/>
  <c r="L13" i="12"/>
  <c r="B14" i="12"/>
  <c r="C14" i="12"/>
  <c r="D14" i="12"/>
  <c r="E14" i="12"/>
  <c r="F14" i="12"/>
  <c r="G14" i="12"/>
  <c r="H14" i="12"/>
  <c r="I14" i="12"/>
  <c r="J14" i="12"/>
  <c r="K14" i="12"/>
  <c r="L14" i="12"/>
  <c r="B15" i="12"/>
  <c r="C15" i="12"/>
  <c r="D15" i="12"/>
  <c r="E15" i="12"/>
  <c r="F15" i="12"/>
  <c r="G15" i="12"/>
  <c r="H15" i="12"/>
  <c r="I15" i="12"/>
  <c r="J15" i="12"/>
  <c r="K15" i="12"/>
  <c r="L15" i="12"/>
  <c r="B16" i="12"/>
  <c r="C16" i="12"/>
  <c r="D16" i="12"/>
  <c r="E16" i="12"/>
  <c r="F16" i="12"/>
  <c r="G16" i="12"/>
  <c r="H16" i="12"/>
  <c r="I16" i="12"/>
  <c r="J16" i="12"/>
  <c r="K16" i="12"/>
  <c r="L16" i="12"/>
  <c r="B17" i="12"/>
  <c r="C17" i="12"/>
  <c r="D17" i="12"/>
  <c r="E17" i="12"/>
  <c r="F17" i="12"/>
  <c r="G17" i="12"/>
  <c r="H17" i="12"/>
  <c r="I17" i="12"/>
  <c r="J17" i="12"/>
  <c r="K17" i="12"/>
  <c r="L17" i="12"/>
  <c r="B18" i="12"/>
  <c r="C18" i="12"/>
  <c r="D18" i="12"/>
  <c r="E18" i="12"/>
  <c r="F18" i="12"/>
  <c r="G18" i="12"/>
  <c r="H18" i="12"/>
  <c r="I18" i="12"/>
  <c r="J18" i="12"/>
  <c r="K18" i="12"/>
  <c r="L18" i="12"/>
  <c r="B19" i="12"/>
  <c r="C19" i="12"/>
  <c r="D19" i="12"/>
  <c r="E19" i="12"/>
  <c r="F19" i="12"/>
  <c r="G19" i="12"/>
  <c r="H19" i="12"/>
  <c r="I19" i="12"/>
  <c r="J19" i="12"/>
  <c r="K19" i="12"/>
  <c r="L19" i="12"/>
  <c r="B20" i="12"/>
  <c r="C20" i="12"/>
  <c r="D20" i="12"/>
  <c r="E20" i="12"/>
  <c r="F20" i="12"/>
  <c r="G20" i="12"/>
  <c r="H20" i="12"/>
  <c r="I20" i="12"/>
  <c r="J20" i="12"/>
  <c r="K20" i="12"/>
  <c r="L20" i="12"/>
  <c r="B21" i="12"/>
  <c r="C21" i="12"/>
  <c r="D21" i="12"/>
  <c r="E21" i="12"/>
  <c r="F21" i="12"/>
  <c r="G21" i="12"/>
  <c r="H21" i="12"/>
  <c r="I21" i="12"/>
  <c r="J21" i="12"/>
  <c r="K21" i="12"/>
  <c r="L21" i="12"/>
  <c r="C7" i="12"/>
  <c r="D7" i="12"/>
  <c r="E7" i="12"/>
  <c r="F7" i="12"/>
  <c r="G7" i="12"/>
  <c r="H7" i="12"/>
  <c r="I7" i="12"/>
  <c r="J7" i="12"/>
  <c r="K7" i="12"/>
  <c r="L7" i="12"/>
  <c r="B7" i="12"/>
  <c r="C7" i="11"/>
  <c r="D7" i="11"/>
  <c r="E7" i="11"/>
  <c r="B8" i="11"/>
  <c r="C8" i="11"/>
  <c r="D8" i="11"/>
  <c r="D47" i="11" s="1"/>
  <c r="E8" i="11"/>
  <c r="E47" i="11" s="1"/>
  <c r="B9" i="11"/>
  <c r="B47" i="11" s="1"/>
  <c r="C9" i="11"/>
  <c r="C47" i="11" s="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7" i="11"/>
  <c r="C48" i="11"/>
  <c r="D48" i="11"/>
  <c r="E48" i="11"/>
  <c r="B48" i="11"/>
  <c r="E6" i="11"/>
  <c r="D6" i="11"/>
  <c r="C6" i="11"/>
  <c r="B6" i="11"/>
  <c r="L8" i="13" l="1"/>
  <c r="L7" i="13"/>
  <c r="L9" i="13"/>
  <c r="B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34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B40" i="10"/>
  <c r="C40" i="10"/>
  <c r="D40" i="10"/>
  <c r="E40" i="10"/>
  <c r="F40" i="10"/>
  <c r="G40" i="10"/>
  <c r="H40" i="10"/>
  <c r="I40" i="10"/>
  <c r="B41" i="10"/>
  <c r="C41" i="10"/>
  <c r="D41" i="10"/>
  <c r="E41" i="10"/>
  <c r="F41" i="10"/>
  <c r="G41" i="10"/>
  <c r="H41" i="10"/>
  <c r="I41" i="10"/>
  <c r="B42" i="10"/>
  <c r="C42" i="10"/>
  <c r="D42" i="10"/>
  <c r="E42" i="10"/>
  <c r="F42" i="10"/>
  <c r="G42" i="10"/>
  <c r="H42" i="10"/>
  <c r="I42" i="10"/>
  <c r="B43" i="10"/>
  <c r="C43" i="10"/>
  <c r="D43" i="10"/>
  <c r="E43" i="10"/>
  <c r="F43" i="10"/>
  <c r="G43" i="10"/>
  <c r="H43" i="10"/>
  <c r="I43" i="10"/>
  <c r="B44" i="10"/>
  <c r="C44" i="10"/>
  <c r="D44" i="10"/>
  <c r="E44" i="10"/>
  <c r="F44" i="10"/>
  <c r="G44" i="10"/>
  <c r="H44" i="10"/>
  <c r="I44" i="10"/>
  <c r="B45" i="10"/>
  <c r="C45" i="10"/>
  <c r="D45" i="10"/>
  <c r="E45" i="10"/>
  <c r="F45" i="10"/>
  <c r="G45" i="10"/>
  <c r="H45" i="10"/>
  <c r="I45" i="10"/>
  <c r="B46" i="10"/>
  <c r="C46" i="10"/>
  <c r="D46" i="10"/>
  <c r="E46" i="10"/>
  <c r="F46" i="10"/>
  <c r="G46" i="10"/>
  <c r="H46" i="10"/>
  <c r="I46" i="10"/>
  <c r="C7" i="10"/>
  <c r="D7" i="10"/>
  <c r="E7" i="10"/>
  <c r="F7" i="10"/>
  <c r="G7" i="10"/>
  <c r="H7" i="10"/>
  <c r="I7" i="10"/>
  <c r="B48" i="10"/>
  <c r="C48" i="10"/>
  <c r="D48" i="10"/>
  <c r="E48" i="10"/>
  <c r="F48" i="10"/>
  <c r="G48" i="10"/>
  <c r="H48" i="10"/>
  <c r="I48" i="10"/>
  <c r="L16" i="1"/>
  <c r="L15" i="1"/>
  <c r="L14" i="1"/>
  <c r="L10" i="1"/>
  <c r="L9" i="1"/>
  <c r="L7" i="1"/>
  <c r="B28" i="7"/>
  <c r="L8" i="1"/>
  <c r="L13" i="1"/>
  <c r="M7" i="16"/>
  <c r="G6" i="8"/>
  <c r="H6" i="8"/>
  <c r="I6" i="8"/>
  <c r="J6" i="8"/>
  <c r="F6" i="8"/>
  <c r="E6" i="8"/>
  <c r="D6" i="8"/>
  <c r="C6" i="8"/>
  <c r="B6" i="8"/>
  <c r="B9" i="8" s="1"/>
  <c r="M8" i="16"/>
  <c r="M9" i="16"/>
  <c r="M10" i="16"/>
  <c r="M11" i="16"/>
  <c r="M12" i="16"/>
  <c r="M13" i="16"/>
  <c r="M14" i="16"/>
  <c r="M15" i="16"/>
  <c r="M16" i="16"/>
  <c r="C7" i="16"/>
  <c r="D7" i="16"/>
  <c r="E7" i="16"/>
  <c r="F7" i="16"/>
  <c r="G7" i="16"/>
  <c r="H7" i="16"/>
  <c r="L7" i="16" s="1"/>
  <c r="I7" i="16"/>
  <c r="J7" i="16"/>
  <c r="K7" i="16"/>
  <c r="C8" i="16"/>
  <c r="D8" i="16"/>
  <c r="E8" i="16"/>
  <c r="F8" i="16"/>
  <c r="G8" i="16"/>
  <c r="H8" i="16"/>
  <c r="I8" i="16"/>
  <c r="J8" i="16"/>
  <c r="K8" i="16"/>
  <c r="C9" i="16"/>
  <c r="D9" i="16"/>
  <c r="E9" i="16"/>
  <c r="F9" i="16"/>
  <c r="G9" i="16"/>
  <c r="H9" i="16"/>
  <c r="I9" i="16"/>
  <c r="J9" i="16"/>
  <c r="K9" i="16"/>
  <c r="C10" i="16"/>
  <c r="D10" i="16"/>
  <c r="E10" i="16"/>
  <c r="F10" i="16"/>
  <c r="G10" i="16"/>
  <c r="H10" i="16"/>
  <c r="I10" i="16"/>
  <c r="J10" i="16"/>
  <c r="K10" i="16"/>
  <c r="C11" i="16"/>
  <c r="D11" i="16"/>
  <c r="E11" i="16"/>
  <c r="F11" i="16"/>
  <c r="G11" i="16"/>
  <c r="H11" i="16"/>
  <c r="I11" i="16"/>
  <c r="J11" i="16"/>
  <c r="K11" i="16"/>
  <c r="C12" i="16"/>
  <c r="D12" i="16"/>
  <c r="E12" i="16"/>
  <c r="F12" i="16"/>
  <c r="G12" i="16"/>
  <c r="H12" i="16"/>
  <c r="I12" i="16"/>
  <c r="J12" i="16"/>
  <c r="K12" i="16"/>
  <c r="C13" i="16"/>
  <c r="D13" i="16"/>
  <c r="E13" i="16"/>
  <c r="F13" i="16"/>
  <c r="G13" i="16"/>
  <c r="H13" i="16"/>
  <c r="I13" i="16"/>
  <c r="J13" i="16"/>
  <c r="K13" i="16"/>
  <c r="C14" i="16"/>
  <c r="D14" i="16"/>
  <c r="E14" i="16"/>
  <c r="F14" i="16"/>
  <c r="G14" i="16"/>
  <c r="H14" i="16"/>
  <c r="I14" i="16"/>
  <c r="J14" i="16"/>
  <c r="K14" i="16"/>
  <c r="C15" i="16"/>
  <c r="D15" i="16"/>
  <c r="E15" i="16"/>
  <c r="F15" i="16"/>
  <c r="G15" i="16"/>
  <c r="H15" i="16"/>
  <c r="I15" i="16"/>
  <c r="J15" i="16"/>
  <c r="K15" i="16"/>
  <c r="C16" i="16"/>
  <c r="D16" i="16"/>
  <c r="E16" i="16"/>
  <c r="F16" i="16"/>
  <c r="G16" i="16"/>
  <c r="H16" i="16"/>
  <c r="I16" i="16"/>
  <c r="J16" i="16"/>
  <c r="K16" i="16"/>
  <c r="B8" i="16"/>
  <c r="B9" i="16"/>
  <c r="B10" i="16"/>
  <c r="B11" i="16"/>
  <c r="B12" i="16"/>
  <c r="B13" i="16"/>
  <c r="B14" i="16"/>
  <c r="B15" i="16"/>
  <c r="B16" i="16"/>
  <c r="B7" i="16"/>
  <c r="B48" i="8"/>
  <c r="C8" i="8"/>
  <c r="D8" i="8"/>
  <c r="E8" i="8"/>
  <c r="F8" i="8"/>
  <c r="G8" i="8"/>
  <c r="H8" i="8"/>
  <c r="H47" i="8" s="1"/>
  <c r="I8" i="8"/>
  <c r="J8" i="8"/>
  <c r="C9" i="8"/>
  <c r="D9" i="8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C12" i="8"/>
  <c r="D12" i="8"/>
  <c r="E12" i="8"/>
  <c r="F12" i="8"/>
  <c r="G12" i="8"/>
  <c r="H12" i="8"/>
  <c r="I12" i="8"/>
  <c r="J12" i="8"/>
  <c r="C13" i="8"/>
  <c r="D13" i="8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C16" i="8"/>
  <c r="D16" i="8"/>
  <c r="E16" i="8"/>
  <c r="F16" i="8"/>
  <c r="G16" i="8"/>
  <c r="H16" i="8"/>
  <c r="I16" i="8"/>
  <c r="J16" i="8"/>
  <c r="C17" i="8"/>
  <c r="D17" i="8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C20" i="8"/>
  <c r="D20" i="8"/>
  <c r="E20" i="8"/>
  <c r="F20" i="8"/>
  <c r="G20" i="8"/>
  <c r="H20" i="8"/>
  <c r="I20" i="8"/>
  <c r="J20" i="8"/>
  <c r="C21" i="8"/>
  <c r="D21" i="8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C24" i="8"/>
  <c r="D24" i="8"/>
  <c r="E24" i="8"/>
  <c r="F24" i="8"/>
  <c r="G24" i="8"/>
  <c r="H24" i="8"/>
  <c r="I24" i="8"/>
  <c r="J24" i="8"/>
  <c r="C25" i="8"/>
  <c r="D25" i="8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C28" i="8"/>
  <c r="D28" i="8"/>
  <c r="E28" i="8"/>
  <c r="F28" i="8"/>
  <c r="G28" i="8"/>
  <c r="H28" i="8"/>
  <c r="I28" i="8"/>
  <c r="J28" i="8"/>
  <c r="C29" i="8"/>
  <c r="D29" i="8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C32" i="8"/>
  <c r="D32" i="8"/>
  <c r="E32" i="8"/>
  <c r="F32" i="8"/>
  <c r="G32" i="8"/>
  <c r="H32" i="8"/>
  <c r="I32" i="8"/>
  <c r="J32" i="8"/>
  <c r="C33" i="8"/>
  <c r="D33" i="8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C36" i="8"/>
  <c r="D36" i="8"/>
  <c r="E36" i="8"/>
  <c r="F36" i="8"/>
  <c r="G36" i="8"/>
  <c r="H36" i="8"/>
  <c r="I36" i="8"/>
  <c r="J36" i="8"/>
  <c r="C37" i="8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7" i="8"/>
  <c r="D7" i="8"/>
  <c r="E7" i="8"/>
  <c r="F7" i="8"/>
  <c r="G7" i="8"/>
  <c r="H7" i="8"/>
  <c r="I7" i="8"/>
  <c r="J7" i="8"/>
  <c r="C48" i="8"/>
  <c r="D48" i="8"/>
  <c r="E48" i="8"/>
  <c r="F48" i="8"/>
  <c r="G48" i="8"/>
  <c r="H48" i="8"/>
  <c r="I48" i="8"/>
  <c r="J48" i="8"/>
  <c r="K7" i="7"/>
  <c r="K8" i="7"/>
  <c r="K9" i="7"/>
  <c r="K10" i="7"/>
  <c r="K11" i="7"/>
  <c r="K12" i="7"/>
  <c r="K27" i="7" s="1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8" i="7"/>
  <c r="C27" i="7"/>
  <c r="D27" i="7"/>
  <c r="E27" i="7"/>
  <c r="F27" i="7"/>
  <c r="G27" i="7"/>
  <c r="H27" i="7"/>
  <c r="I27" i="7"/>
  <c r="J27" i="7"/>
  <c r="B2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C7" i="7"/>
  <c r="D7" i="7"/>
  <c r="E7" i="7"/>
  <c r="F7" i="7"/>
  <c r="G7" i="7"/>
  <c r="H7" i="7"/>
  <c r="I7" i="7"/>
  <c r="J7" i="7"/>
  <c r="B7" i="7"/>
  <c r="J28" i="7"/>
  <c r="C28" i="7"/>
  <c r="D28" i="7"/>
  <c r="E28" i="7"/>
  <c r="F28" i="7"/>
  <c r="G28" i="7"/>
  <c r="H28" i="7"/>
  <c r="I28" i="7"/>
  <c r="J48" i="4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C7" i="6"/>
  <c r="D7" i="6"/>
  <c r="E7" i="6"/>
  <c r="F7" i="6"/>
  <c r="G7" i="6"/>
  <c r="H7" i="6"/>
  <c r="I7" i="6"/>
  <c r="J7" i="6"/>
  <c r="C48" i="6"/>
  <c r="D48" i="6"/>
  <c r="E48" i="6"/>
  <c r="F48" i="6"/>
  <c r="G48" i="6"/>
  <c r="H48" i="6"/>
  <c r="I48" i="6"/>
  <c r="J48" i="6"/>
  <c r="B48" i="6"/>
  <c r="C23" i="5"/>
  <c r="D23" i="5"/>
  <c r="E23" i="5"/>
  <c r="F23" i="5"/>
  <c r="G23" i="5"/>
  <c r="H23" i="5"/>
  <c r="I23" i="5"/>
  <c r="J23" i="5"/>
  <c r="K23" i="5"/>
  <c r="B23" i="5"/>
  <c r="C22" i="5"/>
  <c r="D22" i="5"/>
  <c r="E22" i="5"/>
  <c r="F22" i="5"/>
  <c r="G22" i="5"/>
  <c r="H22" i="5"/>
  <c r="I22" i="5"/>
  <c r="J22" i="5"/>
  <c r="K22" i="5"/>
  <c r="B22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B11" i="5"/>
  <c r="C11" i="5"/>
  <c r="D11" i="5"/>
  <c r="E11" i="5"/>
  <c r="F11" i="5"/>
  <c r="G11" i="5"/>
  <c r="H11" i="5"/>
  <c r="I11" i="5"/>
  <c r="J11" i="5"/>
  <c r="K11" i="5"/>
  <c r="B12" i="5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B18" i="5"/>
  <c r="C18" i="5"/>
  <c r="D18" i="5"/>
  <c r="E18" i="5"/>
  <c r="F18" i="5"/>
  <c r="G18" i="5"/>
  <c r="H18" i="5"/>
  <c r="I18" i="5"/>
  <c r="J18" i="5"/>
  <c r="K18" i="5"/>
  <c r="B19" i="5"/>
  <c r="C19" i="5"/>
  <c r="D19" i="5"/>
  <c r="E19" i="5"/>
  <c r="F19" i="5"/>
  <c r="G19" i="5"/>
  <c r="H19" i="5"/>
  <c r="I19" i="5"/>
  <c r="J19" i="5"/>
  <c r="K19" i="5"/>
  <c r="B20" i="5"/>
  <c r="C20" i="5"/>
  <c r="D20" i="5"/>
  <c r="E20" i="5"/>
  <c r="F20" i="5"/>
  <c r="G20" i="5"/>
  <c r="H20" i="5"/>
  <c r="I20" i="5"/>
  <c r="J20" i="5"/>
  <c r="K20" i="5"/>
  <c r="B21" i="5"/>
  <c r="C21" i="5"/>
  <c r="D21" i="5"/>
  <c r="E21" i="5"/>
  <c r="F21" i="5"/>
  <c r="G21" i="5"/>
  <c r="H21" i="5"/>
  <c r="I21" i="5"/>
  <c r="J21" i="5"/>
  <c r="K21" i="5"/>
  <c r="C7" i="5"/>
  <c r="D7" i="5"/>
  <c r="E7" i="5"/>
  <c r="F7" i="5"/>
  <c r="G7" i="5"/>
  <c r="H7" i="5"/>
  <c r="I7" i="5"/>
  <c r="J7" i="5"/>
  <c r="K7" i="5"/>
  <c r="B7" i="5"/>
  <c r="C48" i="4"/>
  <c r="D48" i="4"/>
  <c r="E48" i="4"/>
  <c r="F48" i="4"/>
  <c r="G48" i="4"/>
  <c r="H48" i="4"/>
  <c r="I48" i="4"/>
  <c r="B48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C36" i="4"/>
  <c r="D36" i="4"/>
  <c r="E36" i="4"/>
  <c r="F36" i="4"/>
  <c r="G36" i="4"/>
  <c r="H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E40" i="4"/>
  <c r="F40" i="4"/>
  <c r="G40" i="4"/>
  <c r="H40" i="4"/>
  <c r="I40" i="4"/>
  <c r="B41" i="4"/>
  <c r="C41" i="4"/>
  <c r="D41" i="4"/>
  <c r="E41" i="4"/>
  <c r="F41" i="4"/>
  <c r="G41" i="4"/>
  <c r="H41" i="4"/>
  <c r="I41" i="4"/>
  <c r="B42" i="4"/>
  <c r="C42" i="4"/>
  <c r="D42" i="4"/>
  <c r="E42" i="4"/>
  <c r="F42" i="4"/>
  <c r="G42" i="4"/>
  <c r="H42" i="4"/>
  <c r="I42" i="4"/>
  <c r="B43" i="4"/>
  <c r="C43" i="4"/>
  <c r="D43" i="4"/>
  <c r="E43" i="4"/>
  <c r="F43" i="4"/>
  <c r="G43" i="4"/>
  <c r="H43" i="4"/>
  <c r="I43" i="4"/>
  <c r="B44" i="4"/>
  <c r="C44" i="4"/>
  <c r="D44" i="4"/>
  <c r="E44" i="4"/>
  <c r="F44" i="4"/>
  <c r="G44" i="4"/>
  <c r="H44" i="4"/>
  <c r="I44" i="4"/>
  <c r="B45" i="4"/>
  <c r="C45" i="4"/>
  <c r="D45" i="4"/>
  <c r="E45" i="4"/>
  <c r="F45" i="4"/>
  <c r="G45" i="4"/>
  <c r="H45" i="4"/>
  <c r="I45" i="4"/>
  <c r="B46" i="4"/>
  <c r="C46" i="4"/>
  <c r="D46" i="4"/>
  <c r="E46" i="4"/>
  <c r="F46" i="4"/>
  <c r="G46" i="4"/>
  <c r="H46" i="4"/>
  <c r="I4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7" i="4"/>
  <c r="C7" i="3"/>
  <c r="D7" i="3"/>
  <c r="E7" i="3"/>
  <c r="F7" i="3"/>
  <c r="G7" i="3"/>
  <c r="H7" i="3"/>
  <c r="I7" i="3"/>
  <c r="J7" i="3"/>
  <c r="K7" i="3"/>
  <c r="C8" i="3"/>
  <c r="L8" i="3" s="1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C13" i="3"/>
  <c r="D13" i="3"/>
  <c r="E13" i="3"/>
  <c r="F13" i="3"/>
  <c r="G13" i="3"/>
  <c r="H13" i="3"/>
  <c r="I13" i="3"/>
  <c r="J13" i="3"/>
  <c r="K13" i="3"/>
  <c r="C14" i="3"/>
  <c r="D14" i="3"/>
  <c r="E14" i="3"/>
  <c r="F14" i="3"/>
  <c r="G14" i="3"/>
  <c r="H14" i="3"/>
  <c r="I14" i="3"/>
  <c r="J14" i="3"/>
  <c r="K14" i="3"/>
  <c r="C15" i="3"/>
  <c r="D15" i="3"/>
  <c r="E15" i="3"/>
  <c r="F15" i="3"/>
  <c r="G15" i="3"/>
  <c r="H15" i="3"/>
  <c r="I15" i="3"/>
  <c r="J15" i="3"/>
  <c r="K15" i="3"/>
  <c r="C16" i="3"/>
  <c r="D16" i="3"/>
  <c r="E16" i="3"/>
  <c r="F16" i="3"/>
  <c r="G16" i="3"/>
  <c r="H16" i="3"/>
  <c r="I16" i="3"/>
  <c r="J16" i="3"/>
  <c r="K16" i="3"/>
  <c r="B8" i="3"/>
  <c r="B9" i="3"/>
  <c r="B10" i="3"/>
  <c r="B11" i="3"/>
  <c r="B12" i="3"/>
  <c r="B13" i="3"/>
  <c r="B14" i="3"/>
  <c r="B15" i="3"/>
  <c r="B16" i="3"/>
  <c r="B7" i="3"/>
  <c r="M8" i="3"/>
  <c r="M9" i="3"/>
  <c r="M10" i="3"/>
  <c r="M11" i="3"/>
  <c r="M12" i="3"/>
  <c r="M13" i="3"/>
  <c r="M14" i="3"/>
  <c r="M15" i="3"/>
  <c r="M16" i="3"/>
  <c r="M7" i="3"/>
  <c r="L7" i="3"/>
  <c r="C48" i="2"/>
  <c r="D48" i="2"/>
  <c r="E48" i="2"/>
  <c r="F48" i="2"/>
  <c r="G48" i="2"/>
  <c r="H48" i="2"/>
  <c r="I48" i="2"/>
  <c r="J48" i="2"/>
  <c r="C47" i="2"/>
  <c r="D47" i="2"/>
  <c r="E47" i="2"/>
  <c r="F47" i="2"/>
  <c r="G47" i="2"/>
  <c r="H47" i="2"/>
  <c r="I47" i="2"/>
  <c r="J47" i="2"/>
  <c r="B4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C7" i="2"/>
  <c r="D7" i="2"/>
  <c r="E7" i="2"/>
  <c r="F7" i="2"/>
  <c r="G7" i="2"/>
  <c r="H7" i="2"/>
  <c r="I7" i="2"/>
  <c r="J7" i="2"/>
  <c r="B7" i="2"/>
  <c r="J6" i="2"/>
  <c r="I6" i="2"/>
  <c r="H6" i="2"/>
  <c r="G6" i="2"/>
  <c r="F6" i="2"/>
  <c r="E6" i="2"/>
  <c r="D6" i="2"/>
  <c r="C6" i="2"/>
  <c r="B6" i="2"/>
  <c r="M16" i="1"/>
  <c r="M15" i="1"/>
  <c r="M14" i="1"/>
  <c r="M13" i="1"/>
  <c r="M12" i="1"/>
  <c r="M11" i="1"/>
  <c r="M10" i="1"/>
  <c r="M9" i="1"/>
  <c r="M8" i="1"/>
  <c r="M7" i="1"/>
  <c r="L10" i="13" l="1"/>
  <c r="D47" i="10"/>
  <c r="C47" i="10"/>
  <c r="B47" i="10"/>
  <c r="L12" i="1"/>
  <c r="L11" i="1"/>
  <c r="G47" i="8"/>
  <c r="I47" i="8"/>
  <c r="J47" i="8"/>
  <c r="F47" i="8"/>
  <c r="E47" i="8"/>
  <c r="D47" i="8"/>
  <c r="B46" i="8"/>
  <c r="B42" i="8"/>
  <c r="B38" i="8"/>
  <c r="B34" i="8"/>
  <c r="B30" i="8"/>
  <c r="B26" i="8"/>
  <c r="B22" i="8"/>
  <c r="B18" i="8"/>
  <c r="B14" i="8"/>
  <c r="B10" i="8"/>
  <c r="B44" i="8"/>
  <c r="B40" i="8"/>
  <c r="B36" i="8"/>
  <c r="B32" i="8"/>
  <c r="B28" i="8"/>
  <c r="B24" i="8"/>
  <c r="B20" i="8"/>
  <c r="B16" i="8"/>
  <c r="B12" i="8"/>
  <c r="B8" i="8"/>
  <c r="B7" i="8"/>
  <c r="B45" i="8"/>
  <c r="B41" i="8"/>
  <c r="B37" i="8"/>
  <c r="B33" i="8"/>
  <c r="B29" i="8"/>
  <c r="B25" i="8"/>
  <c r="B21" i="8"/>
  <c r="B17" i="8"/>
  <c r="B13" i="8"/>
  <c r="L8" i="16"/>
  <c r="L12" i="16"/>
  <c r="L9" i="16"/>
  <c r="L10" i="16"/>
  <c r="L11" i="16"/>
  <c r="L13" i="16"/>
  <c r="L16" i="16"/>
  <c r="L15" i="16"/>
  <c r="L14" i="16"/>
  <c r="C47" i="8"/>
  <c r="F47" i="6"/>
  <c r="D47" i="6"/>
  <c r="G47" i="6"/>
  <c r="H47" i="6"/>
  <c r="E47" i="6"/>
  <c r="I47" i="6"/>
  <c r="J47" i="6"/>
  <c r="C47" i="6"/>
  <c r="B47" i="6"/>
  <c r="L12" i="3"/>
  <c r="L11" i="3"/>
  <c r="L10" i="3"/>
  <c r="L9" i="3"/>
  <c r="L14" i="3"/>
  <c r="L13" i="3"/>
  <c r="L16" i="3"/>
  <c r="L15" i="3"/>
  <c r="L11" i="13" l="1"/>
  <c r="B47" i="8"/>
  <c r="J47" i="4"/>
  <c r="G47" i="4"/>
  <c r="F47" i="4"/>
  <c r="E47" i="4"/>
  <c r="D47" i="4"/>
  <c r="C47" i="4"/>
  <c r="B47" i="4"/>
  <c r="H47" i="4"/>
  <c r="I47" i="4"/>
  <c r="L12" i="13" l="1"/>
  <c r="E47" i="10"/>
  <c r="L13" i="13" l="1"/>
  <c r="F47" i="10"/>
  <c r="L14" i="13" l="1"/>
  <c r="H47" i="10"/>
  <c r="G47" i="10"/>
  <c r="L15" i="13" l="1"/>
  <c r="L16" i="13"/>
  <c r="I47" i="10"/>
</calcChain>
</file>

<file path=xl/sharedStrings.xml><?xml version="1.0" encoding="utf-8"?>
<sst xmlns="http://schemas.openxmlformats.org/spreadsheetml/2006/main" count="105" uniqueCount="51">
  <si>
    <t>Вариант №1</t>
  </si>
  <si>
    <t>Расчет суммы ряда</t>
  </si>
  <si>
    <t>s=1+(ln(4)/1!)*x + ((ln(4)^2)/2!)*x^2+…</t>
  </si>
  <si>
    <t>S</t>
  </si>
  <si>
    <t>Y</t>
  </si>
  <si>
    <t>Вариант №2</t>
  </si>
  <si>
    <t>y=4^x</t>
  </si>
  <si>
    <t>i
x</t>
  </si>
  <si>
    <t>y=-ln(ABS(2sin(x/2)))</t>
  </si>
  <si>
    <t>x
i
x</t>
  </si>
  <si>
    <t>s=cos(x)+(cos(2x)/2)+(cos((3)x)/3)+…</t>
  </si>
  <si>
    <t>Вариант №3</t>
  </si>
  <si>
    <t>y=2^x</t>
  </si>
  <si>
    <t>Вариант №4</t>
  </si>
  <si>
    <t>s=-(1+x)^2+((1+x)^4)/2-((1+x)^6)/3+…</t>
  </si>
  <si>
    <t>x
i</t>
  </si>
  <si>
    <t>y=ln(1/(2+2x+x^2)</t>
  </si>
  <si>
    <t>Вариант №5</t>
  </si>
  <si>
    <t>y=2*((cos(x)^2)-1)</t>
  </si>
  <si>
    <t>Вариант №6</t>
  </si>
  <si>
    <t>s=x-x^3/3+x^5/5-…</t>
  </si>
  <si>
    <t>y=arctg(x)</t>
  </si>
  <si>
    <t>s=1+2x*/1! + (2x)^2/2! +…</t>
  </si>
  <si>
    <t>y=e^2x</t>
  </si>
  <si>
    <t>Вариант №7</t>
  </si>
  <si>
    <t>Вариант №8</t>
  </si>
  <si>
    <t>s=sin(x)+sin(2x)/2+sin(3x)/3+…</t>
  </si>
  <si>
    <t>y=pi/4</t>
  </si>
  <si>
    <t>Вариант №9</t>
  </si>
  <si>
    <t>s=1+3x^2/1!+5x^4/2!+…</t>
  </si>
  <si>
    <t>y=(1+2x^2)*e^x</t>
  </si>
  <si>
    <t>Вариант №10</t>
  </si>
  <si>
    <t>y=(x*sin(pi/4))/(1-2*x*cos(pi/4)+x^2)</t>
  </si>
  <si>
    <t>s=(x*sin(pi/4))+((x^2)*2*sin(pi/4))+…</t>
  </si>
  <si>
    <t>Вариант №11</t>
  </si>
  <si>
    <t>s=sin(x)-(sin(2x)/2!)+(sin(3x)/3!)-…</t>
  </si>
  <si>
    <t>y=x/2</t>
  </si>
  <si>
    <t>y=e^x</t>
  </si>
  <si>
    <t>Вариант №12</t>
  </si>
  <si>
    <t>s=1+x/1!+x^2/2!+…</t>
  </si>
  <si>
    <t>Вариант №13</t>
  </si>
  <si>
    <t>y=3*((cos(x)^2)-1)</t>
  </si>
  <si>
    <t>s=-((3x)^2)/2!+(3x)^4/4!-…</t>
  </si>
  <si>
    <t>y=cos(x)</t>
  </si>
  <si>
    <t>s=1+cos(x)/1!+cos(2x)/2!+…</t>
  </si>
  <si>
    <t>y=(e^(cos(x))*cos(sin(x))</t>
  </si>
  <si>
    <t>Вариант №14</t>
  </si>
  <si>
    <t>Вариант №15</t>
  </si>
  <si>
    <t>s=-(2x)^2/2!+(2x)^4/4!-…</t>
  </si>
  <si>
    <t>s=1-(x^2/2!)+(x^4/4!)-…</t>
  </si>
  <si>
    <t>s=1+(ln(2)/1!)*x - ((ln(2)^2)/2!)*x^2+…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</si>
</sst>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 style="thick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n">
        <color auto="1"/>
      </diagonal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8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17" xfId="0" applyFont="1" applyBorder="1" applyAlignment="1">
      <alignment horizontal="center" vertical="top" wrapText="1"/>
    </xf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5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32"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Лист1!$L$7:$L$16</c:f>
              <c:numCache>
                <c:formatCode>General</c:formatCode>
                <c:ptCount val="10"/>
                <c:pt idx="0">
                  <c:v>1.1486983549970349</c:v>
                </c:pt>
                <c:pt idx="1">
                  <c:v>1.3195079107728751</c:v>
                </c:pt>
                <c:pt idx="2">
                  <c:v>1.5157165665087273</c:v>
                </c:pt>
                <c:pt idx="3">
                  <c:v>1.7411011265522185</c:v>
                </c:pt>
                <c:pt idx="4">
                  <c:v>1.9999999995283275</c:v>
                </c:pt>
                <c:pt idx="5">
                  <c:v>2.2973967064464764</c:v>
                </c:pt>
                <c:pt idx="6">
                  <c:v>2.6390158019707579</c:v>
                </c:pt>
                <c:pt idx="7">
                  <c:v>3.0314330469168884</c:v>
                </c:pt>
                <c:pt idx="8">
                  <c:v>3.4822019346432382</c:v>
                </c:pt>
                <c:pt idx="9">
                  <c:v>3.9999989719358711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ECA-B99F-9B04C112CD95}"/>
            </c:ext>
          </c:extLst>
        </c:ser>
        <c:ser>
          <c:idx val="1"/>
          <c:order val="1"/>
          <c:tx>
            <c:strRef>
              <c:f>Лист1!$M$6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Лист1!$M$7:$M$16</c:f>
              <c:numCache>
                <c:formatCode>General</c:formatCode>
                <c:ptCount val="10"/>
                <c:pt idx="0">
                  <c:v>1.1486983549970351</c:v>
                </c:pt>
                <c:pt idx="1">
                  <c:v>1.3195079107728942</c:v>
                </c:pt>
                <c:pt idx="2">
                  <c:v>1.515716566510398</c:v>
                </c:pt>
                <c:pt idx="3">
                  <c:v>1.7411011265922482</c:v>
                </c:pt>
                <c:pt idx="4">
                  <c:v>2</c:v>
                </c:pt>
                <c:pt idx="5">
                  <c:v>2.2973967099940702</c:v>
                </c:pt>
                <c:pt idx="6">
                  <c:v>2.6390158215457884</c:v>
                </c:pt>
                <c:pt idx="7">
                  <c:v>3.031433133020796</c:v>
                </c:pt>
                <c:pt idx="8">
                  <c:v>3.4822022531844965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ECA-B99F-9B04C11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43432"/>
        <c:axId val="445438840"/>
      </c:lineChart>
      <c:catAx>
        <c:axId val="44544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8840"/>
        <c:crosses val="autoZero"/>
        <c:auto val="1"/>
        <c:lblAlgn val="ctr"/>
        <c:lblOffset val="100"/>
        <c:noMultiLvlLbl val="0"/>
      </c:catAx>
      <c:valAx>
        <c:axId val="44543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4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Лист10!$B$47:$I$47</c:f>
              <c:numCache>
                <c:formatCode>General</c:formatCode>
                <c:ptCount val="8"/>
                <c:pt idx="0">
                  <c:v>8.7297133479820654E-2</c:v>
                </c:pt>
                <c:pt idx="1">
                  <c:v>0.22097086912079611</c:v>
                </c:pt>
                <c:pt idx="2">
                  <c:v>0.43292251909380453</c:v>
                </c:pt>
                <c:pt idx="3">
                  <c:v>0.7856742013183835</c:v>
                </c:pt>
                <c:pt idx="4">
                  <c:v>1.4142135623460848</c:v>
                </c:pt>
                <c:pt idx="5">
                  <c:v>2.651650369191485</c:v>
                </c:pt>
                <c:pt idx="6">
                  <c:v>5.4996738888899186</c:v>
                </c:pt>
                <c:pt idx="7">
                  <c:v>14.12521731339884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70-433C-9A96-55854BE81BDA}"/>
            </c:ext>
          </c:extLst>
        </c:ser>
        <c:ser>
          <c:idx val="1"/>
          <c:order val="1"/>
          <c:tx>
            <c:strRef>
              <c:f>Лист10!$A$48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Лист10!$B$48:$I$48</c:f>
              <c:numCache>
                <c:formatCode>General</c:formatCode>
                <c:ptCount val="8"/>
                <c:pt idx="0">
                  <c:v>8.1409643935447765E-2</c:v>
                </c:pt>
                <c:pt idx="1">
                  <c:v>0.18677936350519359</c:v>
                </c:pt>
                <c:pt idx="2">
                  <c:v>0.31864290987798932</c:v>
                </c:pt>
                <c:pt idx="3">
                  <c:v>0.47591414437456914</c:v>
                </c:pt>
                <c:pt idx="4">
                  <c:v>0.65123928305091028</c:v>
                </c:pt>
                <c:pt idx="5">
                  <c:v>0.82949640000727931</c:v>
                </c:pt>
                <c:pt idx="6">
                  <c:v>0.9898495063120466</c:v>
                </c:pt>
                <c:pt idx="7">
                  <c:v>1.1121765727275472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70-433C-9A96-55854BE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49048"/>
        <c:axId val="449052656"/>
      </c:lineChart>
      <c:catAx>
        <c:axId val="4490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52656"/>
        <c:crosses val="autoZero"/>
        <c:auto val="1"/>
        <c:lblAlgn val="ctr"/>
        <c:lblOffset val="100"/>
        <c:noMultiLvlLbl val="0"/>
      </c:catAx>
      <c:valAx>
        <c:axId val="4490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0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Лист11!$A$47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Лист11!$B$47:$E$47</c:f>
              <c:numCache>
                <c:formatCode>General</c:formatCode>
                <c:ptCount val="4"/>
                <c:pt idx="0">
                  <c:v>0.24692500888320004</c:v>
                </c:pt>
                <c:pt idx="1">
                  <c:v>0.59763472817472929</c:v>
                </c:pt>
                <c:pt idx="2">
                  <c:v>1.1087779408502985</c:v>
                </c:pt>
                <c:pt idx="3">
                  <c:v>1.2452837212861245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B-4E04-8057-B9827571F498}"/>
            </c:ext>
          </c:extLst>
        </c:ser>
        <c:ser>
          <c:idx val="1"/>
          <c:order val="1"/>
          <c:tx>
            <c:strRef>
              <c:f>Лист11!$A$48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Лист11!$B$48:$E$48</c:f>
              <c:numCache>
                <c:formatCode>General</c:formatCode>
                <c:ptCount val="4"/>
                <c:pt idx="0">
                  <c:v>0.31415926535897931</c:v>
                </c:pt>
                <c:pt idx="1">
                  <c:v>0.62831853071795862</c:v>
                </c:pt>
                <c:pt idx="2">
                  <c:v>0.94247779607693793</c:v>
                </c:pt>
                <c:pt idx="3">
                  <c:v>1.2566370614359172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B-4E04-8057-B9827571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36024"/>
        <c:axId val="379436680"/>
      </c:lineChart>
      <c:catAx>
        <c:axId val="37943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36680"/>
        <c:crosses val="autoZero"/>
        <c:auto val="1"/>
        <c:lblAlgn val="ctr"/>
        <c:lblOffset val="100"/>
        <c:noMultiLvlLbl val="0"/>
      </c:catAx>
      <c:valAx>
        <c:axId val="379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3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Лист12!$A$22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Лист12!$B$22:$I$22</c:f>
              <c:numCache>
                <c:formatCode>General</c:formatCode>
                <c:ptCount val="8"/>
                <c:pt idx="0">
                  <c:v>2.7182818284589949</c:v>
                </c:pt>
                <c:pt idx="1">
                  <c:v>3.0041660239461989</c:v>
                </c:pt>
                <c:pt idx="2">
                  <c:v>3.3201169227355969</c:v>
                </c:pt>
                <c:pt idx="3">
                  <c:v>3.6692966676158019</c:v>
                </c:pt>
                <c:pt idx="4">
                  <c:v>4.0551999668333352</c:v>
                </c:pt>
                <c:pt idx="5">
                  <c:v>4.4816890703036503</c:v>
                </c:pt>
                <c:pt idx="6">
                  <c:v>4.9530324242978461</c:v>
                </c:pt>
                <c:pt idx="7">
                  <c:v>5.473947391468954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EA-410D-8AC8-BD18440E4AD4}"/>
            </c:ext>
          </c:extLst>
        </c:ser>
        <c:ser>
          <c:idx val="1"/>
          <c:order val="1"/>
          <c:tx>
            <c:strRef>
              <c:f>Лист12!$A$23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Лист12!$B$23:$I$23</c:f>
              <c:numCache>
                <c:formatCode>General</c:formatCode>
                <c:ptCount val="8"/>
                <c:pt idx="0">
                  <c:v>2.7182818284590451</c:v>
                </c:pt>
                <c:pt idx="1">
                  <c:v>3.0041660239464334</c:v>
                </c:pt>
                <c:pt idx="2">
                  <c:v>3.3201169227365472</c:v>
                </c:pt>
                <c:pt idx="3">
                  <c:v>3.6692966676192444</c:v>
                </c:pt>
                <c:pt idx="4">
                  <c:v>4.0551999668446745</c:v>
                </c:pt>
                <c:pt idx="5">
                  <c:v>4.4816890703380645</c:v>
                </c:pt>
                <c:pt idx="6">
                  <c:v>4.9530324243951149</c:v>
                </c:pt>
                <c:pt idx="7">
                  <c:v>5.4739473917271999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EA-410D-8AC8-BD18440E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33832"/>
        <c:axId val="454027272"/>
      </c:lineChart>
      <c:catAx>
        <c:axId val="4540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7272"/>
        <c:crosses val="autoZero"/>
        <c:auto val="1"/>
        <c:lblAlgn val="ctr"/>
        <c:lblOffset val="100"/>
        <c:noMultiLvlLbl val="0"/>
      </c:catAx>
      <c:valAx>
        <c:axId val="4540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Лист13!$L$6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Лист13!$L$7:$L$16</c:f>
              <c:numCache>
                <c:formatCode>General</c:formatCode>
                <c:ptCount val="10"/>
                <c:pt idx="0">
                  <c:v>-4.4663510874393998E-2</c:v>
                </c:pt>
                <c:pt idx="1">
                  <c:v>-0.17466438509032176</c:v>
                </c:pt>
                <c:pt idx="2">
                  <c:v>-0.37839003172933539</c:v>
                </c:pt>
                <c:pt idx="3">
                  <c:v>-0.63764224552332649</c:v>
                </c:pt>
                <c:pt idx="4">
                  <c:v>-0.92926279833229719</c:v>
                </c:pt>
                <c:pt idx="5">
                  <c:v>-1.2272020946930864</c:v>
                </c:pt>
                <c:pt idx="6">
                  <c:v>-1.5048461045998465</c:v>
                </c:pt>
                <c:pt idx="7">
                  <c:v>-1.7373937155410417</c:v>
                </c:pt>
                <c:pt idx="8">
                  <c:v>-1.9040721420143478</c:v>
                </c:pt>
                <c:pt idx="9">
                  <c:v>-1.9899924965729756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74-444C-BAFF-0E15E0D0B5FB}"/>
            </c:ext>
          </c:extLst>
        </c:ser>
        <c:ser>
          <c:idx val="1"/>
          <c:order val="1"/>
          <c:tx>
            <c:strRef>
              <c:f>Лист13!$M$6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Лист13!$M$7:$M$16</c:f>
              <c:numCache>
                <c:formatCode>General</c:formatCode>
                <c:ptCount val="10"/>
                <c:pt idx="0">
                  <c:v>-2.9900133238137228E-2</c:v>
                </c:pt>
                <c:pt idx="1">
                  <c:v>-0.11840850899567235</c:v>
                </c:pt>
                <c:pt idx="2">
                  <c:v>-0.26199657763548267</c:v>
                </c:pt>
                <c:pt idx="3">
                  <c:v>-0.45493993597925175</c:v>
                </c:pt>
                <c:pt idx="4">
                  <c:v>-0.68954654119779035</c:v>
                </c:pt>
                <c:pt idx="5">
                  <c:v>-0.95646336828498957</c:v>
                </c:pt>
                <c:pt idx="6">
                  <c:v>-1.2450492856496382</c:v>
                </c:pt>
                <c:pt idx="7">
                  <c:v>-1.5437992834519334</c:v>
                </c:pt>
                <c:pt idx="8">
                  <c:v>-1.8408031420396309</c:v>
                </c:pt>
                <c:pt idx="9">
                  <c:v>-2.1242202548207132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74-444C-BAFF-0E15E0D0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33072"/>
        <c:axId val="379428808"/>
      </c:lineChart>
      <c:catAx>
        <c:axId val="3794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28808"/>
        <c:crosses val="autoZero"/>
        <c:auto val="1"/>
        <c:lblAlgn val="ctr"/>
        <c:lblOffset val="100"/>
        <c:noMultiLvlLbl val="0"/>
      </c:catAx>
      <c:valAx>
        <c:axId val="37942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4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Лист14!$L$6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Лист14!$L$7:$L$16</c:f>
              <c:numCache>
                <c:formatCode>General</c:formatCode>
                <c:ptCount val="10"/>
                <c:pt idx="0">
                  <c:v>0.99500416527802571</c:v>
                </c:pt>
                <c:pt idx="1">
                  <c:v>0.98006657784124163</c:v>
                </c:pt>
                <c:pt idx="2">
                  <c:v>0.95533648912560598</c:v>
                </c:pt>
                <c:pt idx="3">
                  <c:v>0.9210609940028851</c:v>
                </c:pt>
                <c:pt idx="4">
                  <c:v>0.87758256189037276</c:v>
                </c:pt>
                <c:pt idx="5">
                  <c:v>0.82533561490967822</c:v>
                </c:pt>
                <c:pt idx="6">
                  <c:v>0.7648421872844885</c:v>
                </c:pt>
                <c:pt idx="7">
                  <c:v>0.69670670934716528</c:v>
                </c:pt>
                <c:pt idx="8">
                  <c:v>0.6216099682706645</c:v>
                </c:pt>
                <c:pt idx="9">
                  <c:v>0.54030230586813977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198-89C2-68A3F5CCA804}"/>
            </c:ext>
          </c:extLst>
        </c:ser>
        <c:ser>
          <c:idx val="1"/>
          <c:order val="1"/>
          <c:tx>
            <c:strRef>
              <c:f>Лист14!$M$6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Лист14!$M$7:$M$16</c:f>
              <c:numCache>
                <c:formatCode>General</c:formatCode>
                <c:ptCount val="10"/>
                <c:pt idx="0">
                  <c:v>0.99500416527802582</c:v>
                </c:pt>
                <c:pt idx="1">
                  <c:v>0.98006657784124163</c:v>
                </c:pt>
                <c:pt idx="2">
                  <c:v>0.95533648912560598</c:v>
                </c:pt>
                <c:pt idx="3">
                  <c:v>0.9210609940028851</c:v>
                </c:pt>
                <c:pt idx="4">
                  <c:v>0.87758256189037276</c:v>
                </c:pt>
                <c:pt idx="5">
                  <c:v>0.82533561490967833</c:v>
                </c:pt>
                <c:pt idx="6">
                  <c:v>0.7648421872844885</c:v>
                </c:pt>
                <c:pt idx="7">
                  <c:v>0.69670670934716539</c:v>
                </c:pt>
                <c:pt idx="8">
                  <c:v>0.62160996827066439</c:v>
                </c:pt>
                <c:pt idx="9">
                  <c:v>0.54030230586813977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198-89C2-68A3F5CC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76072"/>
        <c:axId val="526074432"/>
      </c:lineChart>
      <c:catAx>
        <c:axId val="52607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074432"/>
        <c:crosses val="autoZero"/>
        <c:auto val="1"/>
        <c:lblAlgn val="ctr"/>
        <c:lblOffset val="100"/>
        <c:noMultiLvlLbl val="0"/>
      </c:catAx>
      <c:valAx>
        <c:axId val="526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07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Лист15!$A$27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Лист15!$B$27:$K$27</c:f>
              <c:numCache>
                <c:formatCode>General</c:formatCode>
                <c:ptCount val="10"/>
                <c:pt idx="0">
                  <c:v>2.691268139166703</c:v>
                </c:pt>
                <c:pt idx="1">
                  <c:v>2.6122204929844544</c:v>
                </c:pt>
                <c:pt idx="2">
                  <c:v>2.4868568686031516</c:v>
                </c:pt>
                <c:pt idx="3">
                  <c:v>2.3238842457941962</c:v>
                </c:pt>
                <c:pt idx="4">
                  <c:v>2.133930111437405</c:v>
                </c:pt>
                <c:pt idx="5">
                  <c:v>1.9283342378052786</c:v>
                </c:pt>
                <c:pt idx="6">
                  <c:v>1.7179999609519059</c:v>
                </c:pt>
                <c:pt idx="7">
                  <c:v>1.5124670047163074</c:v>
                </c:pt>
                <c:pt idx="8">
                  <c:v>1.3193027107322823</c:v>
                </c:pt>
                <c:pt idx="9">
                  <c:v>1.1438356437916404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B-47DD-AA13-DCDCF4EA1CDA}"/>
            </c:ext>
          </c:extLst>
        </c:ser>
        <c:ser>
          <c:idx val="1"/>
          <c:order val="1"/>
          <c:tx>
            <c:strRef>
              <c:f>Лист15!$A$28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Лист15!$B$28:$K$28</c:f>
              <c:numCache>
                <c:formatCode>General</c:formatCode>
                <c:ptCount val="10"/>
                <c:pt idx="0">
                  <c:v>2.691268139166703</c:v>
                </c:pt>
                <c:pt idx="1">
                  <c:v>2.6122204929844544</c:v>
                </c:pt>
                <c:pt idx="2">
                  <c:v>2.486856868603152</c:v>
                </c:pt>
                <c:pt idx="3">
                  <c:v>2.3238842457941966</c:v>
                </c:pt>
                <c:pt idx="4">
                  <c:v>2.133930111437405</c:v>
                </c:pt>
                <c:pt idx="5">
                  <c:v>1.9283342378052784</c:v>
                </c:pt>
                <c:pt idx="6">
                  <c:v>1.7179999609519054</c:v>
                </c:pt>
                <c:pt idx="7">
                  <c:v>1.5124670047163074</c:v>
                </c:pt>
                <c:pt idx="8">
                  <c:v>1.3193027107322821</c:v>
                </c:pt>
                <c:pt idx="9">
                  <c:v>1.1438356437916404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B-47DD-AA13-DCDCF4EA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90176"/>
        <c:axId val="526082960"/>
      </c:lineChart>
      <c:catAx>
        <c:axId val="52609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082960"/>
        <c:crosses val="autoZero"/>
        <c:auto val="1"/>
        <c:lblAlgn val="ctr"/>
        <c:lblOffset val="100"/>
        <c:noMultiLvlLbl val="0"/>
      </c:catAx>
      <c:valAx>
        <c:axId val="5260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Лист2!$B$47:$J$47</c:f>
              <c:numCache>
                <c:formatCode>General</c:formatCode>
                <c:ptCount val="9"/>
                <c:pt idx="0">
                  <c:v>0.49209014786058564</c:v>
                </c:pt>
                <c:pt idx="1">
                  <c:v>-0.14970488260430614</c:v>
                </c:pt>
                <c:pt idx="2">
                  <c:v>-0.46895036172614296</c:v>
                </c:pt>
                <c:pt idx="3">
                  <c:v>-0.63063806543531009</c:v>
                </c:pt>
                <c:pt idx="4">
                  <c:v>-0.68080338179269406</c:v>
                </c:pt>
                <c:pt idx="5">
                  <c:v>-0.63063806543530976</c:v>
                </c:pt>
                <c:pt idx="6">
                  <c:v>-0.46895036172614268</c:v>
                </c:pt>
                <c:pt idx="7">
                  <c:v>-0.14970488260430628</c:v>
                </c:pt>
                <c:pt idx="8">
                  <c:v>0.49209014786058553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1-4FDC-98FE-17C7895FC2E2}"/>
            </c:ext>
          </c:extLst>
        </c:ser>
        <c:ser>
          <c:idx val="1"/>
          <c:order val="1"/>
          <c:tx>
            <c:strRef>
              <c:f>Лист2!$A$48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Лист2!$B$48:$J$48</c:f>
              <c:numCache>
                <c:formatCode>General</c:formatCode>
                <c:ptCount val="9"/>
                <c:pt idx="0">
                  <c:v>0.48121182505960353</c:v>
                </c:pt>
                <c:pt idx="1">
                  <c:v>-0.16175356557872339</c:v>
                </c:pt>
                <c:pt idx="2">
                  <c:v>-0.48121182505960347</c:v>
                </c:pt>
                <c:pt idx="3">
                  <c:v>-0.64296539063832681</c:v>
                </c:pt>
                <c:pt idx="4">
                  <c:v>-0.69314718055994529</c:v>
                </c:pt>
                <c:pt idx="5">
                  <c:v>-0.64296539063832692</c:v>
                </c:pt>
                <c:pt idx="6">
                  <c:v>-0.48121182505960347</c:v>
                </c:pt>
                <c:pt idx="7">
                  <c:v>-0.16175356557872358</c:v>
                </c:pt>
                <c:pt idx="8">
                  <c:v>0.48121182505960319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1-4FDC-98FE-17C7895F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51192"/>
        <c:axId val="504951520"/>
      </c:lineChart>
      <c:catAx>
        <c:axId val="50495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51520"/>
        <c:crosses val="autoZero"/>
        <c:auto val="1"/>
        <c:lblAlgn val="ctr"/>
        <c:lblOffset val="100"/>
        <c:noMultiLvlLbl val="0"/>
      </c:catAx>
      <c:valAx>
        <c:axId val="5049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5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Лист3!$L$6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Лист3!$L$7:$L$16</c:f>
              <c:numCache>
                <c:formatCode>General</c:formatCode>
                <c:ptCount val="10"/>
                <c:pt idx="0">
                  <c:v>1.0669670084631926</c:v>
                </c:pt>
                <c:pt idx="1">
                  <c:v>1.1294494367038759</c:v>
                </c:pt>
                <c:pt idx="2">
                  <c:v>1.1877476036437637</c:v>
                </c:pt>
                <c:pt idx="3">
                  <c:v>1.2421417167447828</c:v>
                </c:pt>
                <c:pt idx="4">
                  <c:v>1.2928932188132416</c:v>
                </c:pt>
                <c:pt idx="5">
                  <c:v>1.3402460446119941</c:v>
                </c:pt>
                <c:pt idx="6">
                  <c:v>1.384427793319094</c:v>
                </c:pt>
                <c:pt idx="7">
                  <c:v>1.4256508224649878</c:v>
                </c:pt>
                <c:pt idx="8">
                  <c:v>1.464113268599267</c:v>
                </c:pt>
                <c:pt idx="9">
                  <c:v>1.4999999995798203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C-407A-9F5D-7A3AA53763C6}"/>
            </c:ext>
          </c:extLst>
        </c:ser>
        <c:ser>
          <c:idx val="1"/>
          <c:order val="1"/>
          <c:tx>
            <c:strRef>
              <c:f>Лист3!$M$6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Лист3!$M$7:$M$16</c:f>
              <c:numCache>
                <c:formatCode>General</c:formatCode>
                <c:ptCount val="10"/>
                <c:pt idx="0">
                  <c:v>1.0717734625362931</c:v>
                </c:pt>
                <c:pt idx="1">
                  <c:v>1.1486983549970351</c:v>
                </c:pt>
                <c:pt idx="2">
                  <c:v>1.2311444133449163</c:v>
                </c:pt>
                <c:pt idx="3">
                  <c:v>1.3195079107728942</c:v>
                </c:pt>
                <c:pt idx="4">
                  <c:v>1.4142135623730951</c:v>
                </c:pt>
                <c:pt idx="5">
                  <c:v>1.515716566510398</c:v>
                </c:pt>
                <c:pt idx="6">
                  <c:v>1.6245047927124709</c:v>
                </c:pt>
                <c:pt idx="7">
                  <c:v>1.7411011265922482</c:v>
                </c:pt>
                <c:pt idx="8">
                  <c:v>1.8660659830736148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C-407A-9F5D-7A3AA537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462432"/>
        <c:axId val="447463088"/>
      </c:lineChart>
      <c:catAx>
        <c:axId val="44746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63088"/>
        <c:crosses val="autoZero"/>
        <c:auto val="1"/>
        <c:lblAlgn val="ctr"/>
        <c:lblOffset val="100"/>
        <c:noMultiLvlLbl val="0"/>
      </c:catAx>
      <c:valAx>
        <c:axId val="447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4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Лист4!$B$6:$J$6</c:f>
              <c:numCache>
                <c:formatCode>General</c:formatCode>
                <c:ptCount val="9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</c:numCache>
            </c:numRef>
          </c:cat>
          <c:val>
            <c:numRef>
              <c:f>Лист4!$B$47:$J$47</c:f>
              <c:numCache>
                <c:formatCode>General</c:formatCode>
                <c:ptCount val="9"/>
                <c:pt idx="0">
                  <c:v>0</c:v>
                </c:pt>
                <c:pt idx="1">
                  <c:v>-9.9503308531680781E-3</c:v>
                </c:pt>
                <c:pt idx="2">
                  <c:v>-3.9220713153281274E-2</c:v>
                </c:pt>
                <c:pt idx="3">
                  <c:v>-8.6177696241052371E-2</c:v>
                </c:pt>
                <c:pt idx="4">
                  <c:v>-0.14842000511827336</c:v>
                </c:pt>
                <c:pt idx="5">
                  <c:v>-0.22314355131420976</c:v>
                </c:pt>
                <c:pt idx="6">
                  <c:v>-0.30748469974796061</c:v>
                </c:pt>
                <c:pt idx="7">
                  <c:v>-0.39877611995736451</c:v>
                </c:pt>
                <c:pt idx="8">
                  <c:v>-0.49469624166634441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15-4ACC-9518-9D5250E53501}"/>
            </c:ext>
          </c:extLst>
        </c:ser>
        <c:ser>
          <c:idx val="1"/>
          <c:order val="1"/>
          <c:tx>
            <c:strRef>
              <c:f>Лист4!$A$48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Лист4!$B$6:$J$6</c:f>
              <c:numCache>
                <c:formatCode>General</c:formatCode>
                <c:ptCount val="9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</c:numCache>
            </c:numRef>
          </c:cat>
          <c:val>
            <c:numRef>
              <c:f>Лист4!$B$48:$J$48</c:f>
              <c:numCache>
                <c:formatCode>General</c:formatCode>
                <c:ptCount val="9"/>
                <c:pt idx="0">
                  <c:v>0</c:v>
                </c:pt>
                <c:pt idx="1">
                  <c:v>-9.950330853168092E-3</c:v>
                </c:pt>
                <c:pt idx="2">
                  <c:v>-3.9220713153281385E-2</c:v>
                </c:pt>
                <c:pt idx="3">
                  <c:v>-8.6177696241052398E-2</c:v>
                </c:pt>
                <c:pt idx="4">
                  <c:v>-0.14842000511827333</c:v>
                </c:pt>
                <c:pt idx="5">
                  <c:v>-0.22314355131420971</c:v>
                </c:pt>
                <c:pt idx="6">
                  <c:v>-0.30748469974796055</c:v>
                </c:pt>
                <c:pt idx="7">
                  <c:v>-0.39877611995736773</c:v>
                </c:pt>
                <c:pt idx="8">
                  <c:v>-0.49469624183610705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15-4ACC-9518-9D5250E5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42488"/>
        <c:axId val="544042816"/>
      </c:lineChart>
      <c:catAx>
        <c:axId val="54404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42816"/>
        <c:crosses val="autoZero"/>
        <c:auto val="1"/>
        <c:lblAlgn val="ctr"/>
        <c:lblOffset val="100"/>
        <c:noMultiLvlLbl val="0"/>
      </c:catAx>
      <c:valAx>
        <c:axId val="544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Лист5!$A$22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Лист5!$B$22:$K$22</c:f>
              <c:numCache>
                <c:formatCode>General</c:formatCode>
                <c:ptCount val="10"/>
                <c:pt idx="0">
                  <c:v>-1.9933422158758374E-2</c:v>
                </c:pt>
                <c:pt idx="1">
                  <c:v>-7.8939005997114925E-2</c:v>
                </c:pt>
                <c:pt idx="2">
                  <c:v>-0.17466438509032173</c:v>
                </c:pt>
                <c:pt idx="3">
                  <c:v>-0.30329329065283467</c:v>
                </c:pt>
                <c:pt idx="4">
                  <c:v>-0.45969769413186029</c:v>
                </c:pt>
                <c:pt idx="5">
                  <c:v>-0.63764224552332627</c:v>
                </c:pt>
                <c:pt idx="6">
                  <c:v>-0.83003285709975916</c:v>
                </c:pt>
                <c:pt idx="7">
                  <c:v>-1.0291995223012891</c:v>
                </c:pt>
                <c:pt idx="8">
                  <c:v>-1.2272020946930871</c:v>
                </c:pt>
                <c:pt idx="9">
                  <c:v>-1.4161468365471428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F5-4CD6-9DD9-EB415F7E02E4}"/>
            </c:ext>
          </c:extLst>
        </c:ser>
        <c:ser>
          <c:idx val="1"/>
          <c:order val="1"/>
          <c:tx>
            <c:strRef>
              <c:f>Лист5!$A$23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Лист5!$B$23:$K$23</c:f>
              <c:numCache>
                <c:formatCode>General</c:formatCode>
                <c:ptCount val="10"/>
                <c:pt idx="0">
                  <c:v>-1.9933422158758152E-2</c:v>
                </c:pt>
                <c:pt idx="1">
                  <c:v>-7.8939005997114897E-2</c:v>
                </c:pt>
                <c:pt idx="2">
                  <c:v>-0.17466438509032178</c:v>
                </c:pt>
                <c:pt idx="3">
                  <c:v>-0.3032932906528345</c:v>
                </c:pt>
                <c:pt idx="4">
                  <c:v>-0.45969769413186023</c:v>
                </c:pt>
                <c:pt idx="5">
                  <c:v>-0.63764224552332638</c:v>
                </c:pt>
                <c:pt idx="6">
                  <c:v>-0.83003285709975883</c:v>
                </c:pt>
                <c:pt idx="7">
                  <c:v>-1.0291995223012889</c:v>
                </c:pt>
                <c:pt idx="8">
                  <c:v>-1.2272020946930873</c:v>
                </c:pt>
                <c:pt idx="9">
                  <c:v>-1.4161468365471421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F5-4CD6-9DD9-EB415F7E0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34368"/>
        <c:axId val="543933712"/>
      </c:lineChart>
      <c:catAx>
        <c:axId val="5439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33712"/>
        <c:crosses val="autoZero"/>
        <c:auto val="1"/>
        <c:lblAlgn val="ctr"/>
        <c:lblOffset val="100"/>
        <c:noMultiLvlLbl val="0"/>
      </c:catAx>
      <c:valAx>
        <c:axId val="5439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93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Лист6!$B$47:$J$47</c:f>
              <c:numCache>
                <c:formatCode>General</c:formatCode>
                <c:ptCount val="9"/>
                <c:pt idx="0">
                  <c:v>9.966865249116201E-2</c:v>
                </c:pt>
                <c:pt idx="1">
                  <c:v>0.1973955598498808</c:v>
                </c:pt>
                <c:pt idx="2">
                  <c:v>0.29145679447786704</c:v>
                </c:pt>
                <c:pt idx="3">
                  <c:v>0.38050637711236501</c:v>
                </c:pt>
                <c:pt idx="4">
                  <c:v>0.46364760900080587</c:v>
                </c:pt>
                <c:pt idx="5">
                  <c:v>0.54041950027058427</c:v>
                </c:pt>
                <c:pt idx="6">
                  <c:v>0.61072596438920623</c:v>
                </c:pt>
                <c:pt idx="7">
                  <c:v>0.67474094211612856</c:v>
                </c:pt>
                <c:pt idx="8">
                  <c:v>0.73281374585266335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DE0-B180-B4D2EBE4F2F5}"/>
            </c:ext>
          </c:extLst>
        </c:ser>
        <c:ser>
          <c:idx val="1"/>
          <c:order val="1"/>
          <c:tx>
            <c:strRef>
              <c:f>Лист6!$A$48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Лист6!$B$48:$J$48</c:f>
              <c:numCache>
                <c:formatCode>General</c:formatCode>
                <c:ptCount val="9"/>
                <c:pt idx="0">
                  <c:v>9.9668652491162038E-2</c:v>
                </c:pt>
                <c:pt idx="1">
                  <c:v>0.19739555984988078</c:v>
                </c:pt>
                <c:pt idx="2">
                  <c:v>0.2914567944778671</c:v>
                </c:pt>
                <c:pt idx="3">
                  <c:v>0.3805063771123649</c:v>
                </c:pt>
                <c:pt idx="4">
                  <c:v>0.46364760900080609</c:v>
                </c:pt>
                <c:pt idx="5">
                  <c:v>0.54041950027058416</c:v>
                </c:pt>
                <c:pt idx="6">
                  <c:v>0.61072596438920856</c:v>
                </c:pt>
                <c:pt idx="7">
                  <c:v>0.67474094222355274</c:v>
                </c:pt>
                <c:pt idx="8">
                  <c:v>0.73281510178650655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1-4DE0-B180-B4D2EBE4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39472"/>
        <c:axId val="545642424"/>
      </c:lineChart>
      <c:catAx>
        <c:axId val="54563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42424"/>
        <c:crosses val="autoZero"/>
        <c:auto val="1"/>
        <c:lblAlgn val="ctr"/>
        <c:lblOffset val="100"/>
        <c:noMultiLvlLbl val="0"/>
      </c:catAx>
      <c:valAx>
        <c:axId val="5456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56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Лист7!$A$27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Лист7!$B$27:$J$27</c:f>
              <c:numCache>
                <c:formatCode>General</c:formatCode>
                <c:ptCount val="9"/>
                <c:pt idx="0">
                  <c:v>1.2214027581601699</c:v>
                </c:pt>
                <c:pt idx="1">
                  <c:v>1.4918246976412703</c:v>
                </c:pt>
                <c:pt idx="2">
                  <c:v>1.8221188003905087</c:v>
                </c:pt>
                <c:pt idx="3">
                  <c:v>2.2255409284924674</c:v>
                </c:pt>
                <c:pt idx="4">
                  <c:v>2.7182818284590455</c:v>
                </c:pt>
                <c:pt idx="5">
                  <c:v>3.3201169227365472</c:v>
                </c:pt>
                <c:pt idx="6">
                  <c:v>4.0551999668446737</c:v>
                </c:pt>
                <c:pt idx="7">
                  <c:v>4.9530324243951149</c:v>
                </c:pt>
                <c:pt idx="8">
                  <c:v>6.0496474644129412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84-4E77-BDA7-59333B7EBD61}"/>
            </c:ext>
          </c:extLst>
        </c:ser>
        <c:ser>
          <c:idx val="1"/>
          <c:order val="1"/>
          <c:tx>
            <c:strRef>
              <c:f>Лист7!$A$28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Лист7!$B$28:$J$28</c:f>
              <c:numCache>
                <c:formatCode>General</c:formatCode>
                <c:ptCount val="9"/>
                <c:pt idx="0">
                  <c:v>1.2214027581601699</c:v>
                </c:pt>
                <c:pt idx="1">
                  <c:v>1.4918246976412703</c:v>
                </c:pt>
                <c:pt idx="2">
                  <c:v>1.8221188003905089</c:v>
                </c:pt>
                <c:pt idx="3">
                  <c:v>2.2255409284924679</c:v>
                </c:pt>
                <c:pt idx="4">
                  <c:v>2.7182818284590451</c:v>
                </c:pt>
                <c:pt idx="5">
                  <c:v>3.3201169227365472</c:v>
                </c:pt>
                <c:pt idx="6">
                  <c:v>4.0551999668446745</c:v>
                </c:pt>
                <c:pt idx="7">
                  <c:v>4.9530324243951149</c:v>
                </c:pt>
                <c:pt idx="8">
                  <c:v>6.0496474644129465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84-4E77-BDA7-59333B7E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77176"/>
        <c:axId val="563927096"/>
      </c:lineChart>
      <c:catAx>
        <c:axId val="4475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927096"/>
        <c:crosses val="autoZero"/>
        <c:auto val="1"/>
        <c:lblAlgn val="ctr"/>
        <c:lblOffset val="100"/>
        <c:noMultiLvlLbl val="0"/>
      </c:catAx>
      <c:valAx>
        <c:axId val="5639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5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Лист8!$A$47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Лист8!$B$47:$J$47</c:f>
              <c:numCache>
                <c:formatCode>General</c:formatCode>
                <c:ptCount val="9"/>
                <c:pt idx="0">
                  <c:v>1.3357371293016183</c:v>
                </c:pt>
                <c:pt idx="1">
                  <c:v>1.2182896267863359</c:v>
                </c:pt>
                <c:pt idx="2">
                  <c:v>1.0750616850840666</c:v>
                </c:pt>
                <c:pt idx="3">
                  <c:v>0.92528851007545876</c:v>
                </c:pt>
                <c:pt idx="4">
                  <c:v>0.77290595166695952</c:v>
                </c:pt>
                <c:pt idx="5">
                  <c:v>0.61924107562218922</c:v>
                </c:pt>
                <c:pt idx="6">
                  <c:v>0.4648723326395417</c:v>
                </c:pt>
                <c:pt idx="7">
                  <c:v>0.31009917034321038</c:v>
                </c:pt>
                <c:pt idx="8">
                  <c:v>0.15510046056455518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5-4C1C-BF82-B3B2CC63DD73}"/>
            </c:ext>
          </c:extLst>
        </c:ser>
        <c:ser>
          <c:idx val="1"/>
          <c:order val="1"/>
          <c:tx>
            <c:strRef>
              <c:f>Лист8!$A$48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Лист8!$B$48:$J$48</c:f>
              <c:numCache>
                <c:formatCode>General</c:formatCode>
                <c:ptCount val="9"/>
                <c:pt idx="0">
                  <c:v>0.78539816339744828</c:v>
                </c:pt>
                <c:pt idx="1">
                  <c:v>0.78539816339744828</c:v>
                </c:pt>
                <c:pt idx="2">
                  <c:v>0.78539816339744828</c:v>
                </c:pt>
                <c:pt idx="3">
                  <c:v>0.78539816339744828</c:v>
                </c:pt>
                <c:pt idx="4">
                  <c:v>0.78539816339744828</c:v>
                </c:pt>
                <c:pt idx="5">
                  <c:v>0.78539816339744828</c:v>
                </c:pt>
                <c:pt idx="6">
                  <c:v>0.78539816339744828</c:v>
                </c:pt>
                <c:pt idx="7">
                  <c:v>0.78539816339744828</c:v>
                </c:pt>
                <c:pt idx="8">
                  <c:v>0.78539816339744828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5-4C1C-BF82-B3B2CC63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10008"/>
        <c:axId val="454608696"/>
      </c:lineChart>
      <c:catAx>
        <c:axId val="45461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608696"/>
        <c:crosses val="autoZero"/>
        <c:auto val="1"/>
        <c:lblAlgn val="ctr"/>
        <c:lblOffset val="100"/>
        <c:noMultiLvlLbl val="0"/>
      </c:catAx>
      <c:valAx>
        <c:axId val="4546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6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Лист9!$L$6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Лист9!$L$7:$L$16</c:f>
              <c:numCache>
                <c:formatCode>General</c:formatCode>
                <c:ptCount val="10"/>
                <c:pt idx="0">
                  <c:v>1.0302511704258515</c:v>
                </c:pt>
                <c:pt idx="1">
                  <c:v>1.1240756361277793</c:v>
                </c:pt>
                <c:pt idx="2">
                  <c:v>1.2911256547721481</c:v>
                </c:pt>
                <c:pt idx="3">
                  <c:v>1.5490343497091885</c:v>
                </c:pt>
                <c:pt idx="4">
                  <c:v>1.9260381250314715</c:v>
                </c:pt>
                <c:pt idx="5">
                  <c:v>2.4653265930359463</c:v>
                </c:pt>
                <c:pt idx="6">
                  <c:v>3.2319861152759444</c:v>
                </c:pt>
                <c:pt idx="7">
                  <c:v>4.3239764003034473</c:v>
                </c:pt>
                <c:pt idx="8">
                  <c:v>5.8895188638882239</c:v>
                </c:pt>
                <c:pt idx="9">
                  <c:v>8.1548448522927703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9F-4CA6-8F08-080FBE86FA03}"/>
            </c:ext>
          </c:extLst>
        </c:ser>
        <c:ser>
          <c:idx val="1"/>
          <c:order val="1"/>
          <c:tx>
            <c:strRef>
              <c:f>Лист9!$M$6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Лист9!$M$7:$M$17</c:f>
              <c:numCache>
                <c:formatCode>General</c:formatCode>
                <c:ptCount val="11"/>
                <c:pt idx="0">
                  <c:v>1.1272743364371607</c:v>
                </c:pt>
                <c:pt idx="1">
                  <c:v>1.3191149788129835</c:v>
                </c:pt>
                <c:pt idx="2">
                  <c:v>1.5928333929396836</c:v>
                </c:pt>
                <c:pt idx="3">
                  <c:v>1.9692086008864769</c:v>
                </c:pt>
                <c:pt idx="4">
                  <c:v>2.4730819060501923</c:v>
                </c:pt>
                <c:pt idx="5">
                  <c:v>3.1340443366716753</c:v>
                </c:pt>
                <c:pt idx="6">
                  <c:v>3.9872303607915436</c:v>
                </c:pt>
                <c:pt idx="7">
                  <c:v>5.0742333169628271</c:v>
                </c:pt>
                <c:pt idx="8">
                  <c:v>6.444160151231209</c:v>
                </c:pt>
                <c:pt idx="9">
                  <c:v>8.1548454853771357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9F-4CA6-8F08-080FBE86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02400"/>
        <c:axId val="447900432"/>
      </c:lineChart>
      <c:catAx>
        <c:axId val="4479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900432"/>
        <c:crosses val="autoZero"/>
        <c:auto val="1"/>
        <c:lblAlgn val="ctr"/>
        <c:lblOffset val="100"/>
        <c:noMultiLvlLbl val="0"/>
      </c:catAx>
      <c:valAx>
        <c:axId val="4479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9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170329</xdr:colOff>
      <xdr:row>5</xdr:row>
      <xdr:rowOff>4484</xdr:rowOff>
    </xdr:from>
    <xdr:to>
      <xdr:col>20</xdr:col>
      <xdr:colOff>475129</xdr:colOff>
      <xdr:row>19</xdr:row>
      <xdr:rowOff>13448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5</xdr:row>
      <xdr:rowOff>41910</xdr:rowOff>
    </xdr:from>
    <xdr:to>
      <xdr:col>16</xdr:col>
      <xdr:colOff>518160</xdr:colOff>
      <xdr:row>18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5</xdr:row>
      <xdr:rowOff>26670</xdr:rowOff>
    </xdr:from>
    <xdr:to>
      <xdr:col>12</xdr:col>
      <xdr:colOff>434340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5</xdr:row>
      <xdr:rowOff>3810</xdr:rowOff>
    </xdr:from>
    <xdr:to>
      <xdr:col>19</xdr:col>
      <xdr:colOff>365760</xdr:colOff>
      <xdr:row>17</xdr:row>
      <xdr:rowOff>179070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4</xdr:row>
      <xdr:rowOff>148590</xdr:rowOff>
    </xdr:from>
    <xdr:to>
      <xdr:col>20</xdr:col>
      <xdr:colOff>571500</xdr:colOff>
      <xdr:row>18</xdr:row>
      <xdr:rowOff>102870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72390</xdr:rowOff>
    </xdr:from>
    <xdr:to>
      <xdr:col>20</xdr:col>
      <xdr:colOff>449580</xdr:colOff>
      <xdr:row>17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5</xdr:row>
      <xdr:rowOff>26670</xdr:rowOff>
    </xdr:from>
    <xdr:to>
      <xdr:col>18</xdr:col>
      <xdr:colOff>472440</xdr:colOff>
      <xdr:row>18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</xdr:colOff>
      <xdr:row>5</xdr:row>
      <xdr:rowOff>48987</xdr:rowOff>
    </xdr:from>
    <xdr:to>
      <xdr:col>18</xdr:col>
      <xdr:colOff>348342</xdr:colOff>
      <xdr:row>18</xdr:row>
      <xdr:rowOff>157844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5</xdr:row>
      <xdr:rowOff>11430</xdr:rowOff>
    </xdr:from>
    <xdr:to>
      <xdr:col>21</xdr:col>
      <xdr:colOff>350520</xdr:colOff>
      <xdr:row>18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6</xdr:row>
      <xdr:rowOff>34290</xdr:rowOff>
    </xdr:from>
    <xdr:to>
      <xdr:col>19</xdr:col>
      <xdr:colOff>121920</xdr:colOff>
      <xdr:row>21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396240</xdr:colOff>
      <xdr:row>4</xdr:row>
      <xdr:rowOff>64770</xdr:rowOff>
    </xdr:from>
    <xdr:to>
      <xdr:col>19</xdr:col>
      <xdr:colOff>91440</xdr:colOff>
      <xdr:row>18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5</xdr:row>
      <xdr:rowOff>95250</xdr:rowOff>
    </xdr:from>
    <xdr:to>
      <xdr:col>17</xdr:col>
      <xdr:colOff>556260</xdr:colOff>
      <xdr:row>19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5</xdr:row>
      <xdr:rowOff>49530</xdr:rowOff>
    </xdr:from>
    <xdr:to>
      <xdr:col>18</xdr:col>
      <xdr:colOff>480060</xdr:colOff>
      <xdr:row>19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5</xdr:row>
      <xdr:rowOff>26670</xdr:rowOff>
    </xdr:from>
    <xdr:to>
      <xdr:col>18</xdr:col>
      <xdr:colOff>335280</xdr:colOff>
      <xdr:row>18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320040</xdr:colOff>
      <xdr:row>3</xdr:row>
      <xdr:rowOff>156210</xdr:rowOff>
    </xdr:from>
    <xdr:to>
      <xdr:col>21</xdr:col>
      <xdr:colOff>15240</xdr:colOff>
      <xdr:row>17</xdr:row>
      <xdr:rowOff>110490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22"/>
  <sheetViews>
    <sheetView zoomScale="85" zoomScaleNormal="85" workbookViewId="0">
      <selection activeCell="H27" sqref="H27"/>
    </sheetView>
  </sheetViews>
  <sheetFormatPr defaultRowHeight="14.4" x14ac:dyDescent="0.3"/>
  <sheetData>
    <row r="1" spans="1:13" x14ac:dyDescent="0.3">
      <c r="A1" s="43" t="s">
        <v>0</v>
      </c>
      <c r="B1" s="43"/>
    </row>
    <row r="2" spans="1:13" x14ac:dyDescent="0.3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B3" s="43" t="s">
        <v>2</v>
      </c>
      <c r="C3" s="43"/>
      <c r="D3" s="43"/>
      <c r="E3" s="43"/>
    </row>
    <row r="4" spans="1:13" x14ac:dyDescent="0.3">
      <c r="B4" t="s">
        <v>6</v>
      </c>
    </row>
    <row r="5" spans="1:13" ht="15" thickBot="1" x14ac:dyDescent="0.35"/>
    <row r="6" spans="1:13" ht="29.4" customHeight="1" thickTop="1" thickBot="1" x14ac:dyDescent="0.35">
      <c r="A6" s="14" t="s">
        <v>7</v>
      </c>
      <c r="B6" s="5">
        <v>1</v>
      </c>
      <c r="C6" s="5">
        <v>2</v>
      </c>
      <c r="D6" s="3">
        <v>3</v>
      </c>
      <c r="E6" s="2">
        <v>4</v>
      </c>
      <c r="F6" s="2">
        <v>5</v>
      </c>
      <c r="G6" s="2">
        <v>6</v>
      </c>
      <c r="H6" s="2">
        <v>7</v>
      </c>
      <c r="I6" s="5">
        <v>8</v>
      </c>
      <c r="J6" s="4">
        <v>9</v>
      </c>
      <c r="K6" s="4">
        <v>10</v>
      </c>
      <c r="L6" s="4" t="s">
        <v>3</v>
      </c>
      <c r="M6" s="4" t="s">
        <v>4</v>
      </c>
    </row>
    <row r="7" spans="1:13" ht="15" thickTop="1" x14ac:dyDescent="0.3">
      <c r="A7">
        <v>0.1</v>
      </c>
      <c r="B7" s="6">
        <f>(LN(4)^B$6/FACT(B$6))*$A7^B$6</f>
        <v>0.13862943611198905</v>
      </c>
      <c r="C7" s="6">
        <f t="shared" ref="C7:K7" si="0">(LN(4)^C$6/FACT(C$6))*$A7^C$6</f>
        <v>9.6090602783640289E-3</v>
      </c>
      <c r="D7" s="6">
        <f t="shared" si="0"/>
        <v>4.4403286931857271E-4</v>
      </c>
      <c r="E7" s="6">
        <f t="shared" si="0"/>
        <v>1.5389006572205567E-5</v>
      </c>
      <c r="F7" s="6">
        <f t="shared" si="0"/>
        <v>4.2667386068571036E-7</v>
      </c>
      <c r="G7" s="6">
        <f t="shared" si="0"/>
        <v>9.8582594517642345E-9</v>
      </c>
      <c r="H7" s="6">
        <f t="shared" si="0"/>
        <v>1.9523499269196602E-10</v>
      </c>
      <c r="I7" s="6">
        <f t="shared" si="0"/>
        <v>3.3831646182769443E-12</v>
      </c>
      <c r="J7" s="6">
        <f t="shared" si="0"/>
        <v>5.2111800367307284E-14</v>
      </c>
      <c r="K7" s="6">
        <f t="shared" si="0"/>
        <v>7.2242294997003549E-16</v>
      </c>
      <c r="L7" s="10">
        <f>1+SUM(B7:K7)</f>
        <v>1.1486983549970349</v>
      </c>
      <c r="M7" s="10">
        <f>4^A7</f>
        <v>1.1486983549970351</v>
      </c>
    </row>
    <row r="8" spans="1:13" x14ac:dyDescent="0.3">
      <c r="A8">
        <v>0.2</v>
      </c>
      <c r="B8" s="6">
        <f t="shared" ref="B8:K16" si="1">(LN(4)^B$6/FACT(B$6))*$A8^B$6</f>
        <v>0.2772588722239781</v>
      </c>
      <c r="C8" s="6">
        <f t="shared" si="1"/>
        <v>3.8436241113456115E-2</v>
      </c>
      <c r="D8" s="6">
        <f t="shared" si="1"/>
        <v>3.5522629545485817E-3</v>
      </c>
      <c r="E8" s="6">
        <f t="shared" si="1"/>
        <v>2.4622410515528906E-4</v>
      </c>
      <c r="F8" s="6">
        <f t="shared" si="1"/>
        <v>1.3653563541942731E-5</v>
      </c>
      <c r="G8" s="6">
        <f t="shared" si="1"/>
        <v>6.30928604912911E-7</v>
      </c>
      <c r="H8" s="6">
        <f t="shared" si="1"/>
        <v>2.499007906457165E-8</v>
      </c>
      <c r="I8" s="6">
        <f t="shared" si="1"/>
        <v>8.6609014227889774E-10</v>
      </c>
      <c r="J8" s="6">
        <f t="shared" si="1"/>
        <v>2.6681241788061329E-11</v>
      </c>
      <c r="K8" s="6">
        <f t="shared" si="1"/>
        <v>7.3976110076931634E-13</v>
      </c>
      <c r="L8" s="10">
        <f t="shared" ref="L8:L16" si="2">1+SUM(B8:K8)</f>
        <v>1.3195079107728751</v>
      </c>
      <c r="M8" s="10">
        <f t="shared" ref="M8:M16" si="3">4^A8</f>
        <v>1.3195079107728942</v>
      </c>
    </row>
    <row r="9" spans="1:13" x14ac:dyDescent="0.3">
      <c r="A9" s="1">
        <v>0.3</v>
      </c>
      <c r="B9" s="6">
        <f t="shared" si="1"/>
        <v>0.41588830833596718</v>
      </c>
      <c r="C9" s="6">
        <f t="shared" si="1"/>
        <v>8.6481542505276246E-2</v>
      </c>
      <c r="D9" s="6">
        <f t="shared" si="1"/>
        <v>1.1988887471601461E-2</v>
      </c>
      <c r="E9" s="6">
        <f t="shared" si="1"/>
        <v>1.2465095323486502E-3</v>
      </c>
      <c r="F9" s="6">
        <f t="shared" si="1"/>
        <v>1.0368174814662755E-4</v>
      </c>
      <c r="G9" s="6">
        <f t="shared" si="1"/>
        <v>7.1866711403361214E-6</v>
      </c>
      <c r="H9" s="6">
        <f t="shared" si="1"/>
        <v>4.2697892901732935E-7</v>
      </c>
      <c r="I9" s="6">
        <f t="shared" si="1"/>
        <v>2.219694306051501E-8</v>
      </c>
      <c r="J9" s="6">
        <f t="shared" si="1"/>
        <v>1.0257165666297083E-9</v>
      </c>
      <c r="K9" s="6">
        <f t="shared" si="1"/>
        <v>4.2658352772780572E-11</v>
      </c>
      <c r="L9" s="10">
        <f t="shared" si="2"/>
        <v>1.5157165665087273</v>
      </c>
      <c r="M9" s="10">
        <f t="shared" si="3"/>
        <v>1.515716566510398</v>
      </c>
    </row>
    <row r="10" spans="1:13" x14ac:dyDescent="0.3">
      <c r="A10">
        <v>0.4</v>
      </c>
      <c r="B10" s="6">
        <f t="shared" si="1"/>
        <v>0.55451774444795621</v>
      </c>
      <c r="C10" s="6">
        <f t="shared" si="1"/>
        <v>0.15374496445382446</v>
      </c>
      <c r="D10" s="6">
        <f t="shared" si="1"/>
        <v>2.8418103636388654E-2</v>
      </c>
      <c r="E10" s="6">
        <f t="shared" si="1"/>
        <v>3.939585682484625E-3</v>
      </c>
      <c r="F10" s="6">
        <f t="shared" si="1"/>
        <v>4.369140333421674E-4</v>
      </c>
      <c r="G10" s="6">
        <f t="shared" si="1"/>
        <v>4.0379430714426304E-5</v>
      </c>
      <c r="H10" s="6">
        <f t="shared" si="1"/>
        <v>3.1987301202651712E-6</v>
      </c>
      <c r="I10" s="6">
        <f t="shared" si="1"/>
        <v>2.2171907642339782E-7</v>
      </c>
      <c r="J10" s="6">
        <f t="shared" si="1"/>
        <v>1.3660795795487401E-8</v>
      </c>
      <c r="K10" s="6">
        <f t="shared" si="1"/>
        <v>7.5751536718777993E-10</v>
      </c>
      <c r="L10" s="10">
        <f t="shared" si="2"/>
        <v>1.7411011265522185</v>
      </c>
      <c r="M10" s="10">
        <f t="shared" si="3"/>
        <v>1.7411011265922482</v>
      </c>
    </row>
    <row r="11" spans="1:13" x14ac:dyDescent="0.3">
      <c r="A11">
        <v>0.5</v>
      </c>
      <c r="B11" s="6">
        <f t="shared" si="1"/>
        <v>0.69314718055994529</v>
      </c>
      <c r="C11" s="6">
        <f t="shared" si="1"/>
        <v>0.24022650695910069</v>
      </c>
      <c r="D11" s="6">
        <f t="shared" si="1"/>
        <v>5.5504108664821576E-2</v>
      </c>
      <c r="E11" s="6">
        <f t="shared" si="1"/>
        <v>9.6181291076284751E-3</v>
      </c>
      <c r="F11" s="6">
        <f t="shared" si="1"/>
        <v>1.3333558146428441E-3</v>
      </c>
      <c r="G11" s="6">
        <f t="shared" si="1"/>
        <v>1.5403530393381606E-4</v>
      </c>
      <c r="H11" s="6">
        <f t="shared" si="1"/>
        <v>1.5252733804059834E-5</v>
      </c>
      <c r="I11" s="6">
        <f t="shared" si="1"/>
        <v>1.3215486790144303E-6</v>
      </c>
      <c r="J11" s="6">
        <f t="shared" si="1"/>
        <v>1.0178086009239695E-7</v>
      </c>
      <c r="K11" s="6">
        <f t="shared" si="1"/>
        <v>7.0549116208011201E-9</v>
      </c>
      <c r="L11" s="10">
        <f t="shared" si="2"/>
        <v>1.9999999995283275</v>
      </c>
      <c r="M11" s="10">
        <f t="shared" si="3"/>
        <v>2</v>
      </c>
    </row>
    <row r="12" spans="1:13" x14ac:dyDescent="0.3">
      <c r="A12">
        <v>0.6</v>
      </c>
      <c r="B12" s="6">
        <f t="shared" si="1"/>
        <v>0.83177661667193437</v>
      </c>
      <c r="C12" s="6">
        <f t="shared" si="1"/>
        <v>0.34592617002110498</v>
      </c>
      <c r="D12" s="6">
        <f t="shared" si="1"/>
        <v>9.5911099772811689E-2</v>
      </c>
      <c r="E12" s="6">
        <f t="shared" si="1"/>
        <v>1.9944152517578403E-2</v>
      </c>
      <c r="F12" s="6">
        <f t="shared" si="1"/>
        <v>3.3178159406920815E-3</v>
      </c>
      <c r="G12" s="6">
        <f t="shared" si="1"/>
        <v>4.5994695298151177E-4</v>
      </c>
      <c r="H12" s="6">
        <f t="shared" si="1"/>
        <v>5.4653302914218157E-5</v>
      </c>
      <c r="I12" s="6">
        <f t="shared" si="1"/>
        <v>5.6824174234918426E-6</v>
      </c>
      <c r="J12" s="6">
        <f t="shared" si="1"/>
        <v>5.2516688211441065E-7</v>
      </c>
      <c r="K12" s="6">
        <f t="shared" si="1"/>
        <v>4.3682153239327306E-8</v>
      </c>
      <c r="L12" s="10">
        <f t="shared" si="2"/>
        <v>2.2973967064464764</v>
      </c>
      <c r="M12" s="10">
        <f t="shared" si="3"/>
        <v>2.2973967099940702</v>
      </c>
    </row>
    <row r="13" spans="1:13" x14ac:dyDescent="0.3">
      <c r="A13">
        <v>0.7</v>
      </c>
      <c r="B13" s="6">
        <f t="shared" si="1"/>
        <v>0.97040605278392333</v>
      </c>
      <c r="C13" s="6">
        <f t="shared" si="1"/>
        <v>0.47084395363983728</v>
      </c>
      <c r="D13" s="6">
        <f t="shared" si="1"/>
        <v>0.15230327417627038</v>
      </c>
      <c r="E13" s="6">
        <f t="shared" si="1"/>
        <v>3.6949004779865541E-2</v>
      </c>
      <c r="F13" s="6">
        <f t="shared" si="1"/>
        <v>7.1711075765447272E-3</v>
      </c>
      <c r="G13" s="6">
        <f t="shared" si="1"/>
        <v>1.1598143662406091E-3</v>
      </c>
      <c r="H13" s="6">
        <f t="shared" si="1"/>
        <v>1.6078441158651956E-4</v>
      </c>
      <c r="I13" s="6">
        <f t="shared" si="1"/>
        <v>1.9503270774607518E-5</v>
      </c>
      <c r="J13" s="6">
        <f t="shared" si="1"/>
        <v>2.1028991120847706E-6</v>
      </c>
      <c r="K13" s="6">
        <f t="shared" si="1"/>
        <v>2.0406660267609996E-7</v>
      </c>
      <c r="L13" s="10">
        <f t="shared" si="2"/>
        <v>2.6390158019707579</v>
      </c>
      <c r="M13" s="10">
        <f t="shared" si="3"/>
        <v>2.6390158215457884</v>
      </c>
    </row>
    <row r="14" spans="1:13" x14ac:dyDescent="0.3">
      <c r="A14">
        <v>0.8</v>
      </c>
      <c r="B14" s="6">
        <f t="shared" si="1"/>
        <v>1.1090354888959124</v>
      </c>
      <c r="C14" s="6">
        <f t="shared" si="1"/>
        <v>0.61497985781529785</v>
      </c>
      <c r="D14" s="6">
        <f t="shared" si="1"/>
        <v>0.22734482909110923</v>
      </c>
      <c r="E14" s="6">
        <f t="shared" si="1"/>
        <v>6.3033370919754E-2</v>
      </c>
      <c r="F14" s="6">
        <f t="shared" si="1"/>
        <v>1.3981249066949357E-2</v>
      </c>
      <c r="G14" s="6">
        <f t="shared" si="1"/>
        <v>2.5842835657232835E-3</v>
      </c>
      <c r="H14" s="6">
        <f t="shared" si="1"/>
        <v>4.0943745539394192E-4</v>
      </c>
      <c r="I14" s="6">
        <f t="shared" si="1"/>
        <v>5.6760083564389842E-5</v>
      </c>
      <c r="J14" s="6">
        <f t="shared" si="1"/>
        <v>6.9943274472895491E-6</v>
      </c>
      <c r="K14" s="6">
        <f t="shared" si="1"/>
        <v>7.7569573600028665E-7</v>
      </c>
      <c r="L14" s="10">
        <f t="shared" si="2"/>
        <v>3.0314330469168884</v>
      </c>
      <c r="M14" s="10">
        <f t="shared" si="3"/>
        <v>3.031433133020796</v>
      </c>
    </row>
    <row r="15" spans="1:13" x14ac:dyDescent="0.3">
      <c r="A15">
        <v>0.9</v>
      </c>
      <c r="B15" s="6">
        <f t="shared" si="1"/>
        <v>1.2476649250079015</v>
      </c>
      <c r="C15" s="6">
        <f t="shared" si="1"/>
        <v>0.77833388254748626</v>
      </c>
      <c r="D15" s="6">
        <f t="shared" si="1"/>
        <v>0.32369996173323945</v>
      </c>
      <c r="E15" s="6">
        <f t="shared" si="1"/>
        <v>0.1009672721202407</v>
      </c>
      <c r="F15" s="6">
        <f t="shared" si="1"/>
        <v>2.5194664799630503E-2</v>
      </c>
      <c r="G15" s="6">
        <f t="shared" si="1"/>
        <v>5.2390832613050343E-3</v>
      </c>
      <c r="H15" s="6">
        <f t="shared" si="1"/>
        <v>9.3380291776089957E-4</v>
      </c>
      <c r="I15" s="6">
        <f t="shared" si="1"/>
        <v>1.4563414342003906E-4</v>
      </c>
      <c r="J15" s="6">
        <f t="shared" si="1"/>
        <v>2.0189179180972556E-5</v>
      </c>
      <c r="K15" s="6">
        <f t="shared" si="1"/>
        <v>2.5189330728799214E-6</v>
      </c>
      <c r="L15" s="10">
        <f t="shared" si="2"/>
        <v>3.4822019346432382</v>
      </c>
      <c r="M15" s="10">
        <f t="shared" si="3"/>
        <v>3.4822022531844965</v>
      </c>
    </row>
    <row r="16" spans="1:13" ht="15" thickBot="1" x14ac:dyDescent="0.35">
      <c r="A16" s="12">
        <v>1</v>
      </c>
      <c r="B16" s="7">
        <f t="shared" si="1"/>
        <v>1.3862943611198906</v>
      </c>
      <c r="C16" s="7">
        <f t="shared" si="1"/>
        <v>0.96090602783640278</v>
      </c>
      <c r="D16" s="7">
        <f t="shared" si="1"/>
        <v>0.44403286931857261</v>
      </c>
      <c r="E16" s="7">
        <f t="shared" si="1"/>
        <v>0.1538900657220556</v>
      </c>
      <c r="F16" s="7">
        <f t="shared" si="1"/>
        <v>4.2667386068571012E-2</v>
      </c>
      <c r="G16" s="7">
        <f t="shared" si="1"/>
        <v>9.8582594517642279E-3</v>
      </c>
      <c r="H16" s="7">
        <f t="shared" si="1"/>
        <v>1.9523499269196588E-3</v>
      </c>
      <c r="I16" s="7">
        <f t="shared" si="1"/>
        <v>3.3831646182769416E-4</v>
      </c>
      <c r="J16" s="7">
        <f t="shared" si="1"/>
        <v>5.2111800367307236E-5</v>
      </c>
      <c r="K16" s="7">
        <f t="shared" si="1"/>
        <v>7.2242294997003469E-6</v>
      </c>
      <c r="L16" s="13">
        <f t="shared" si="2"/>
        <v>3.9999989719358711</v>
      </c>
      <c r="M16" s="13">
        <f t="shared" si="3"/>
        <v>4</v>
      </c>
    </row>
    <row r="17" spans="2:4" ht="15" thickTop="1" x14ac:dyDescent="0.3"/>
    <row r="20" spans="2:4" x14ac:dyDescent="0.3">
      <c r="B20" s="9"/>
      <c r="C20" s="9"/>
      <c r="D20" s="9"/>
    </row>
    <row r="21" spans="2:4" x14ac:dyDescent="0.3">
      <c r="B21" s="9"/>
      <c r="C21" s="9"/>
      <c r="D21" s="9"/>
    </row>
    <row r="22" spans="2:4" x14ac:dyDescent="0.3">
      <c r="B22" s="9"/>
      <c r="C22" s="9"/>
      <c r="D22" s="9"/>
    </row>
  </sheetData>
  <mergeCells count="3">
    <mergeCell ref="B3:E3"/>
    <mergeCell ref="A1:B1"/>
    <mergeCell ref="A2:M2"/>
  </mergeCells>
  <conditionalFormatting sqref="B7:M16">
    <cfRule type="cellIs" dxfId="31" priority="3" operator="greaterThan">
      <formula>1.5</formula>
    </cfRule>
    <cfRule type="cellIs" dxfId="30" priority="4" operator="lessThan">
      <formula>0</formula>
    </cfRule>
  </conditionalFormatting>
  <conditionalFormatting sqref="C21">
    <cfRule type="cellIs" dxfId="29" priority="1" operator="greaterThan">
      <formula>1.5</formula>
    </cfRule>
    <cfRule type="cellIs" dxfId="28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M49"/>
  <sheetViews>
    <sheetView topLeftCell="A31" workbookViewId="0">
      <selection activeCell="B47" sqref="B47"/>
    </sheetView>
  </sheetViews>
  <sheetFormatPr defaultRowHeight="14.4" x14ac:dyDescent="0.3"/>
  <sheetData>
    <row r="1" spans="1:13" x14ac:dyDescent="0.3">
      <c r="A1" s="43" t="s">
        <v>31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33</v>
      </c>
      <c r="C3" s="43"/>
      <c r="D3" s="43"/>
      <c r="E3" s="43"/>
    </row>
    <row r="4" spans="1:13" x14ac:dyDescent="0.3">
      <c r="B4" s="43" t="s">
        <v>32</v>
      </c>
      <c r="C4" s="43"/>
      <c r="D4" s="43"/>
      <c r="E4" s="43"/>
    </row>
    <row r="5" spans="1:13" ht="15" thickBot="1" x14ac:dyDescent="0.35"/>
    <row r="6" spans="1:13" ht="30" thickTop="1" thickBot="1" x14ac:dyDescent="0.35">
      <c r="A6" s="24" t="s">
        <v>15</v>
      </c>
      <c r="B6" s="3">
        <v>0.1</v>
      </c>
      <c r="C6" s="3">
        <v>0.2</v>
      </c>
      <c r="D6" s="3">
        <v>0.3</v>
      </c>
      <c r="E6" s="3">
        <v>0.4</v>
      </c>
      <c r="F6" s="3">
        <v>0.5</v>
      </c>
      <c r="G6" s="3">
        <v>0.6</v>
      </c>
      <c r="H6" s="3">
        <v>0.7</v>
      </c>
      <c r="I6" s="3">
        <v>0.8</v>
      </c>
      <c r="J6" s="30"/>
    </row>
    <row r="7" spans="1:13" ht="15.6" thickTop="1" thickBot="1" x14ac:dyDescent="0.35">
      <c r="A7" s="25">
        <v>1</v>
      </c>
      <c r="B7" s="18">
        <f>(B$6^$A7)*$A7*SIN(PI()/4)</f>
        <v>7.0710678118654752E-2</v>
      </c>
      <c r="C7" s="18">
        <f t="shared" ref="C7:I22" si="0">(C$6^$A7)*$A7*SIN(PI()/4)</f>
        <v>0.1414213562373095</v>
      </c>
      <c r="D7" s="18">
        <f t="shared" si="0"/>
        <v>0.21213203435596423</v>
      </c>
      <c r="E7" s="18">
        <f t="shared" si="0"/>
        <v>0.28284271247461901</v>
      </c>
      <c r="F7" s="18">
        <f t="shared" si="0"/>
        <v>0.35355339059327373</v>
      </c>
      <c r="G7" s="18">
        <f t="shared" si="0"/>
        <v>0.42426406871192845</v>
      </c>
      <c r="H7" s="18">
        <f t="shared" si="0"/>
        <v>0.49497474683058318</v>
      </c>
      <c r="I7" s="18">
        <f t="shared" si="0"/>
        <v>0.56568542494923801</v>
      </c>
      <c r="J7" s="8"/>
    </row>
    <row r="8" spans="1:13" ht="15.6" thickTop="1" thickBot="1" x14ac:dyDescent="0.35">
      <c r="A8" s="6">
        <v>2</v>
      </c>
      <c r="B8" s="18">
        <f t="shared" ref="B8:I46" si="1">(B$6^$A8)*$A8*SIN(PI()/4)</f>
        <v>1.4142135623730952E-2</v>
      </c>
      <c r="C8" s="18">
        <f t="shared" si="0"/>
        <v>5.656854249492381E-2</v>
      </c>
      <c r="D8" s="18">
        <f t="shared" si="0"/>
        <v>0.12727922061357855</v>
      </c>
      <c r="E8" s="18">
        <f t="shared" si="0"/>
        <v>0.22627416997969524</v>
      </c>
      <c r="F8" s="18">
        <f t="shared" si="0"/>
        <v>0.35355339059327373</v>
      </c>
      <c r="G8" s="18">
        <f t="shared" si="0"/>
        <v>0.50911688245431419</v>
      </c>
      <c r="H8" s="18">
        <f t="shared" si="0"/>
        <v>0.69296464556281645</v>
      </c>
      <c r="I8" s="18">
        <f t="shared" si="0"/>
        <v>0.90509667991878096</v>
      </c>
      <c r="J8" s="8"/>
    </row>
    <row r="9" spans="1:13" ht="15.6" thickTop="1" thickBot="1" x14ac:dyDescent="0.35">
      <c r="A9" s="26">
        <v>3</v>
      </c>
      <c r="B9" s="18">
        <f t="shared" si="1"/>
        <v>2.1213203435596429E-3</v>
      </c>
      <c r="C9" s="18">
        <f t="shared" si="0"/>
        <v>1.6970562748477143E-2</v>
      </c>
      <c r="D9" s="18">
        <f t="shared" si="0"/>
        <v>5.7275649276110348E-2</v>
      </c>
      <c r="E9" s="18">
        <f t="shared" si="0"/>
        <v>0.13576450198781714</v>
      </c>
      <c r="F9" s="18">
        <f t="shared" si="0"/>
        <v>0.2651650429449553</v>
      </c>
      <c r="G9" s="18">
        <f t="shared" si="0"/>
        <v>0.45820519420888278</v>
      </c>
      <c r="H9" s="18">
        <f t="shared" si="0"/>
        <v>0.72761287784095707</v>
      </c>
      <c r="I9" s="18">
        <f t="shared" si="0"/>
        <v>1.0861160159025371</v>
      </c>
      <c r="J9" s="8"/>
    </row>
    <row r="10" spans="1:13" ht="15.6" thickTop="1" thickBot="1" x14ac:dyDescent="0.35">
      <c r="A10" s="6">
        <v>4</v>
      </c>
      <c r="B10" s="18">
        <f t="shared" si="1"/>
        <v>2.8284271247461912E-4</v>
      </c>
      <c r="C10" s="18">
        <f t="shared" si="0"/>
        <v>4.525483399593906E-3</v>
      </c>
      <c r="D10" s="18">
        <f t="shared" si="0"/>
        <v>2.2910259710444136E-2</v>
      </c>
      <c r="E10" s="18">
        <f t="shared" si="0"/>
        <v>7.2407734393502496E-2</v>
      </c>
      <c r="F10" s="18">
        <f t="shared" si="0"/>
        <v>0.17677669529663687</v>
      </c>
      <c r="G10" s="18">
        <f t="shared" si="0"/>
        <v>0.36656415536710618</v>
      </c>
      <c r="H10" s="18">
        <f t="shared" si="0"/>
        <v>0.67910535265156002</v>
      </c>
      <c r="I10" s="18">
        <f t="shared" si="0"/>
        <v>1.1585237502960399</v>
      </c>
      <c r="J10" s="8"/>
    </row>
    <row r="11" spans="1:13" ht="15.6" thickTop="1" thickBot="1" x14ac:dyDescent="0.35">
      <c r="A11" s="6">
        <v>5</v>
      </c>
      <c r="B11" s="18">
        <f t="shared" si="1"/>
        <v>3.5355339059327397E-5</v>
      </c>
      <c r="C11" s="18">
        <f t="shared" si="0"/>
        <v>1.1313708498984767E-3</v>
      </c>
      <c r="D11" s="18">
        <f t="shared" si="0"/>
        <v>8.5913473914165511E-3</v>
      </c>
      <c r="E11" s="18">
        <f t="shared" si="0"/>
        <v>3.6203867196751255E-2</v>
      </c>
      <c r="F11" s="18">
        <f t="shared" si="0"/>
        <v>0.11048543456039804</v>
      </c>
      <c r="G11" s="18">
        <f t="shared" si="0"/>
        <v>0.27492311652532964</v>
      </c>
      <c r="H11" s="18">
        <f t="shared" si="0"/>
        <v>0.59421718357011499</v>
      </c>
      <c r="I11" s="18">
        <f t="shared" si="0"/>
        <v>1.1585237502960402</v>
      </c>
      <c r="J11" s="8"/>
    </row>
    <row r="12" spans="1:13" ht="15.6" thickTop="1" thickBot="1" x14ac:dyDescent="0.35">
      <c r="A12" s="6">
        <v>6</v>
      </c>
      <c r="B12" s="18">
        <f t="shared" si="1"/>
        <v>4.2426406871192874E-6</v>
      </c>
      <c r="C12" s="18">
        <f t="shared" si="0"/>
        <v>2.7152900397563439E-4</v>
      </c>
      <c r="D12" s="18">
        <f t="shared" si="0"/>
        <v>3.0928850609099581E-3</v>
      </c>
      <c r="E12" s="18">
        <f t="shared" si="0"/>
        <v>1.7377856254440601E-2</v>
      </c>
      <c r="F12" s="18">
        <f t="shared" si="0"/>
        <v>6.6291260736238825E-2</v>
      </c>
      <c r="G12" s="18">
        <f t="shared" si="0"/>
        <v>0.19794464389823732</v>
      </c>
      <c r="H12" s="18">
        <f t="shared" si="0"/>
        <v>0.49914243419889653</v>
      </c>
      <c r="I12" s="18">
        <f t="shared" si="0"/>
        <v>1.1121828002841985</v>
      </c>
      <c r="J12" s="8"/>
    </row>
    <row r="13" spans="1:13" ht="15.6" thickTop="1" thickBot="1" x14ac:dyDescent="0.35">
      <c r="A13" s="6">
        <v>7</v>
      </c>
      <c r="B13" s="18">
        <f t="shared" si="1"/>
        <v>4.9497474683058357E-7</v>
      </c>
      <c r="C13" s="18">
        <f t="shared" si="0"/>
        <v>6.3356767594314697E-5</v>
      </c>
      <c r="D13" s="18">
        <f t="shared" si="0"/>
        <v>1.0825097713184854E-3</v>
      </c>
      <c r="E13" s="18">
        <f t="shared" si="0"/>
        <v>8.1096662520722812E-3</v>
      </c>
      <c r="F13" s="18">
        <f t="shared" si="0"/>
        <v>3.8669902096139311E-2</v>
      </c>
      <c r="G13" s="18">
        <f t="shared" si="0"/>
        <v>0.13856125072876613</v>
      </c>
      <c r="H13" s="18">
        <f t="shared" si="0"/>
        <v>0.40763298792909874</v>
      </c>
      <c r="I13" s="18">
        <f t="shared" si="0"/>
        <v>1.038037280265252</v>
      </c>
      <c r="J13" s="8"/>
    </row>
    <row r="14" spans="1:13" ht="15.6" thickTop="1" thickBot="1" x14ac:dyDescent="0.35">
      <c r="A14" s="6">
        <v>8</v>
      </c>
      <c r="B14" s="18">
        <f t="shared" si="1"/>
        <v>5.6568542494923847E-8</v>
      </c>
      <c r="C14" s="18">
        <f t="shared" si="0"/>
        <v>1.4481546878700505E-5</v>
      </c>
      <c r="D14" s="18">
        <f t="shared" si="0"/>
        <v>3.7114620730919497E-4</v>
      </c>
      <c r="E14" s="18">
        <f t="shared" si="0"/>
        <v>3.7072760009473293E-3</v>
      </c>
      <c r="F14" s="18">
        <f t="shared" si="0"/>
        <v>2.2097086912079608E-2</v>
      </c>
      <c r="G14" s="18">
        <f t="shared" si="0"/>
        <v>9.5013429071153913E-2</v>
      </c>
      <c r="H14" s="18">
        <f t="shared" si="0"/>
        <v>0.32610639034327898</v>
      </c>
      <c r="I14" s="18">
        <f t="shared" si="0"/>
        <v>0.94906265624251629</v>
      </c>
      <c r="J14" s="8"/>
    </row>
    <row r="15" spans="1:13" ht="15.6" thickTop="1" thickBot="1" x14ac:dyDescent="0.35">
      <c r="A15" s="6">
        <v>9</v>
      </c>
      <c r="B15" s="18">
        <f t="shared" si="1"/>
        <v>6.3639610306789327E-9</v>
      </c>
      <c r="C15" s="18">
        <f t="shared" si="0"/>
        <v>3.2583480477076136E-6</v>
      </c>
      <c r="D15" s="18">
        <f t="shared" si="0"/>
        <v>1.2526184496685331E-4</v>
      </c>
      <c r="E15" s="18">
        <f t="shared" si="0"/>
        <v>1.6682742004262981E-3</v>
      </c>
      <c r="F15" s="18">
        <f t="shared" si="0"/>
        <v>1.242961138804478E-2</v>
      </c>
      <c r="G15" s="18">
        <f t="shared" si="0"/>
        <v>6.4134064623028897E-2</v>
      </c>
      <c r="H15" s="18">
        <f t="shared" si="0"/>
        <v>0.25680878239533217</v>
      </c>
      <c r="I15" s="18">
        <f t="shared" si="0"/>
        <v>0.85415639061826465</v>
      </c>
      <c r="J15" s="8"/>
    </row>
    <row r="16" spans="1:13" ht="15.6" thickTop="1" thickBot="1" x14ac:dyDescent="0.35">
      <c r="A16" s="7">
        <v>10</v>
      </c>
      <c r="B16" s="18">
        <f t="shared" si="1"/>
        <v>7.0710678118654828E-10</v>
      </c>
      <c r="C16" s="18">
        <f t="shared" si="0"/>
        <v>7.2407734393502544E-7</v>
      </c>
      <c r="D16" s="18">
        <f t="shared" si="0"/>
        <v>4.1753948322284434E-5</v>
      </c>
      <c r="E16" s="18">
        <f t="shared" si="0"/>
        <v>7.4145520018946605E-4</v>
      </c>
      <c r="F16" s="18">
        <f t="shared" si="0"/>
        <v>6.9053396600248776E-3</v>
      </c>
      <c r="G16" s="18">
        <f t="shared" si="0"/>
        <v>4.275604308201926E-2</v>
      </c>
      <c r="H16" s="18">
        <f t="shared" si="0"/>
        <v>0.19974016408525838</v>
      </c>
      <c r="I16" s="18">
        <f t="shared" si="0"/>
        <v>0.75925012499401323</v>
      </c>
      <c r="J16" s="8"/>
    </row>
    <row r="17" spans="1:10" ht="15.6" thickTop="1" thickBot="1" x14ac:dyDescent="0.35">
      <c r="A17" s="6">
        <v>11</v>
      </c>
      <c r="B17" s="18">
        <f t="shared" si="1"/>
        <v>7.7781745930520294E-11</v>
      </c>
      <c r="C17" s="18">
        <f t="shared" si="0"/>
        <v>1.5929701566570556E-7</v>
      </c>
      <c r="D17" s="18">
        <f t="shared" si="0"/>
        <v>1.3778802946353864E-5</v>
      </c>
      <c r="E17" s="18">
        <f t="shared" si="0"/>
        <v>3.2624028808336499E-4</v>
      </c>
      <c r="F17" s="18">
        <f t="shared" si="0"/>
        <v>3.7979368130136824E-3</v>
      </c>
      <c r="G17" s="18">
        <f t="shared" si="0"/>
        <v>2.8218988434132713E-2</v>
      </c>
      <c r="H17" s="18">
        <f t="shared" si="0"/>
        <v>0.15379992634564893</v>
      </c>
      <c r="I17" s="18">
        <f t="shared" si="0"/>
        <v>0.6681401099947315</v>
      </c>
      <c r="J17" s="8"/>
    </row>
    <row r="18" spans="1:10" ht="15.6" thickTop="1" thickBot="1" x14ac:dyDescent="0.35">
      <c r="A18" s="6">
        <v>12</v>
      </c>
      <c r="B18" s="18">
        <f t="shared" si="1"/>
        <v>8.4852813742385806E-12</v>
      </c>
      <c r="C18" s="18">
        <f t="shared" si="0"/>
        <v>3.4755712508881226E-8</v>
      </c>
      <c r="D18" s="18">
        <f t="shared" si="0"/>
        <v>4.5094264188067187E-6</v>
      </c>
      <c r="E18" s="18">
        <f t="shared" si="0"/>
        <v>1.423593984363775E-4</v>
      </c>
      <c r="F18" s="18">
        <f t="shared" si="0"/>
        <v>2.0716018980074633E-3</v>
      </c>
      <c r="G18" s="18">
        <f t="shared" si="0"/>
        <v>1.847061061143232E-2</v>
      </c>
      <c r="H18" s="18">
        <f t="shared" si="0"/>
        <v>0.11744721648213188</v>
      </c>
      <c r="I18" s="18">
        <f t="shared" si="0"/>
        <v>0.58310409599540225</v>
      </c>
      <c r="J18" s="8"/>
    </row>
    <row r="19" spans="1:10" ht="15.6" thickTop="1" thickBot="1" x14ac:dyDescent="0.35">
      <c r="A19" s="26">
        <v>13</v>
      </c>
      <c r="B19" s="18">
        <f t="shared" si="1"/>
        <v>9.1923881554251302E-13</v>
      </c>
      <c r="C19" s="18">
        <f t="shared" si="0"/>
        <v>7.5304043769242667E-9</v>
      </c>
      <c r="D19" s="18">
        <f t="shared" si="0"/>
        <v>1.4655635861121836E-6</v>
      </c>
      <c r="E19" s="18">
        <f t="shared" si="0"/>
        <v>6.1689072655763592E-5</v>
      </c>
      <c r="F19" s="18">
        <f t="shared" si="0"/>
        <v>1.1221176947540427E-3</v>
      </c>
      <c r="G19" s="18">
        <f t="shared" si="0"/>
        <v>1.2005896897431008E-2</v>
      </c>
      <c r="H19" s="18">
        <f t="shared" si="0"/>
        <v>8.9064139165616674E-2</v>
      </c>
      <c r="I19" s="18">
        <f t="shared" si="0"/>
        <v>0.50535688319601535</v>
      </c>
      <c r="J19" s="8"/>
    </row>
    <row r="20" spans="1:10" ht="15.6" thickTop="1" thickBot="1" x14ac:dyDescent="0.35">
      <c r="A20" s="6">
        <v>14</v>
      </c>
      <c r="B20" s="18">
        <f t="shared" si="1"/>
        <v>9.8994949366116797E-14</v>
      </c>
      <c r="C20" s="18">
        <f t="shared" si="0"/>
        <v>1.6219332504144576E-9</v>
      </c>
      <c r="D20" s="18">
        <f t="shared" si="0"/>
        <v>4.7348977397470539E-7</v>
      </c>
      <c r="E20" s="18">
        <f t="shared" si="0"/>
        <v>2.6573754374790473E-5</v>
      </c>
      <c r="F20" s="18">
        <f t="shared" si="0"/>
        <v>6.0421722025217673E-4</v>
      </c>
      <c r="G20" s="18">
        <f t="shared" si="0"/>
        <v>7.7576564568015731E-3</v>
      </c>
      <c r="H20" s="18">
        <f t="shared" si="0"/>
        <v>6.7140658755618726E-2</v>
      </c>
      <c r="I20" s="18">
        <f t="shared" si="0"/>
        <v>0.43538439167656712</v>
      </c>
      <c r="J20" s="8"/>
    </row>
    <row r="21" spans="1:10" ht="15.6" thickTop="1" thickBot="1" x14ac:dyDescent="0.35">
      <c r="A21" s="6">
        <v>15</v>
      </c>
      <c r="B21" s="18">
        <f t="shared" si="1"/>
        <v>1.0606601717798229E-14</v>
      </c>
      <c r="C21" s="18">
        <f t="shared" si="0"/>
        <v>3.4755712508881237E-10</v>
      </c>
      <c r="D21" s="18">
        <f t="shared" si="0"/>
        <v>1.5219314163472676E-7</v>
      </c>
      <c r="E21" s="18">
        <f t="shared" si="0"/>
        <v>1.1388751874910204E-5</v>
      </c>
      <c r="F21" s="18">
        <f t="shared" si="0"/>
        <v>3.2368779656366612E-4</v>
      </c>
      <c r="G21" s="18">
        <f t="shared" si="0"/>
        <v>4.9870648650867265E-3</v>
      </c>
      <c r="H21" s="18">
        <f t="shared" si="0"/>
        <v>5.0355494066714038E-2</v>
      </c>
      <c r="I21" s="18">
        <f t="shared" si="0"/>
        <v>0.37318662143705755</v>
      </c>
      <c r="J21" s="8"/>
    </row>
    <row r="22" spans="1:10" ht="15.6" thickTop="1" thickBot="1" x14ac:dyDescent="0.35">
      <c r="A22" s="6">
        <v>16</v>
      </c>
      <c r="B22" s="18">
        <f t="shared" si="1"/>
        <v>1.1313708498984779E-15</v>
      </c>
      <c r="C22" s="18">
        <f t="shared" si="0"/>
        <v>7.4145520018946646E-11</v>
      </c>
      <c r="D22" s="18">
        <f t="shared" si="0"/>
        <v>4.8701805323112552E-8</v>
      </c>
      <c r="E22" s="18">
        <f t="shared" si="0"/>
        <v>4.8592007999616874E-6</v>
      </c>
      <c r="F22" s="18">
        <f t="shared" si="0"/>
        <v>1.7263349150062194E-4</v>
      </c>
      <c r="G22" s="18">
        <f t="shared" si="0"/>
        <v>3.1917215136555042E-3</v>
      </c>
      <c r="H22" s="18">
        <f t="shared" si="0"/>
        <v>3.7598768903146479E-2</v>
      </c>
      <c r="I22" s="18">
        <f t="shared" si="0"/>
        <v>0.31845258362628914</v>
      </c>
      <c r="J22" s="8"/>
    </row>
    <row r="23" spans="1:10" ht="15.6" thickTop="1" thickBot="1" x14ac:dyDescent="0.35">
      <c r="A23" s="6">
        <v>17</v>
      </c>
      <c r="B23" s="18">
        <f t="shared" si="1"/>
        <v>1.2020815280171329E-16</v>
      </c>
      <c r="C23" s="18">
        <f t="shared" si="1"/>
        <v>1.5755923004026164E-11</v>
      </c>
      <c r="D23" s="18">
        <f t="shared" si="1"/>
        <v>1.5523700446742125E-8</v>
      </c>
      <c r="E23" s="18">
        <f t="shared" si="1"/>
        <v>2.0651603399837173E-6</v>
      </c>
      <c r="F23" s="18">
        <f t="shared" si="1"/>
        <v>9.1711542359705408E-5</v>
      </c>
      <c r="G23" s="18">
        <f t="shared" si="1"/>
        <v>2.0347224649553837E-3</v>
      </c>
      <c r="H23" s="18">
        <f t="shared" si="1"/>
        <v>2.796408437171519E-2</v>
      </c>
      <c r="I23" s="18">
        <f t="shared" si="1"/>
        <v>0.2706846960823458</v>
      </c>
      <c r="J23" s="8"/>
    </row>
    <row r="24" spans="1:10" ht="15.6" thickTop="1" thickBot="1" x14ac:dyDescent="0.35">
      <c r="A24" s="26">
        <v>18</v>
      </c>
      <c r="B24" s="18">
        <f t="shared" si="1"/>
        <v>1.2727922061357878E-17</v>
      </c>
      <c r="C24" s="18">
        <f t="shared" si="1"/>
        <v>3.3365484008525997E-12</v>
      </c>
      <c r="D24" s="18">
        <f t="shared" si="1"/>
        <v>4.9310577889651458E-9</v>
      </c>
      <c r="E24" s="18">
        <f t="shared" si="1"/>
        <v>8.7465614399310389E-7</v>
      </c>
      <c r="F24" s="18">
        <f t="shared" si="1"/>
        <v>4.8553169484549924E-5</v>
      </c>
      <c r="G24" s="18">
        <f t="shared" si="1"/>
        <v>1.2926472130304792E-3</v>
      </c>
      <c r="H24" s="18">
        <f t="shared" si="1"/>
        <v>2.0726321357859494E-2</v>
      </c>
      <c r="I24" s="18">
        <f t="shared" si="1"/>
        <v>0.22928586021092823</v>
      </c>
      <c r="J24" s="8"/>
    </row>
    <row r="25" spans="1:10" ht="15.6" thickTop="1" thickBot="1" x14ac:dyDescent="0.35">
      <c r="A25" s="26">
        <v>19</v>
      </c>
      <c r="B25" s="18">
        <f t="shared" si="1"/>
        <v>1.3435028842544429E-18</v>
      </c>
      <c r="C25" s="18">
        <f t="shared" si="1"/>
        <v>7.0438244017999336E-13</v>
      </c>
      <c r="D25" s="18">
        <f t="shared" si="1"/>
        <v>1.5615016331722962E-9</v>
      </c>
      <c r="E25" s="18">
        <f t="shared" si="1"/>
        <v>3.6929926079708836E-7</v>
      </c>
      <c r="F25" s="18">
        <f t="shared" si="1"/>
        <v>2.5625283894623568E-5</v>
      </c>
      <c r="G25" s="18">
        <f t="shared" si="1"/>
        <v>8.1867656825263685E-4</v>
      </c>
      <c r="H25" s="18">
        <f t="shared" si="1"/>
        <v>1.531444855886285E-2</v>
      </c>
      <c r="I25" s="18">
        <f t="shared" si="1"/>
        <v>0.19361917084478386</v>
      </c>
      <c r="J25" s="8"/>
    </row>
    <row r="26" spans="1:10" ht="15.6" thickTop="1" thickBot="1" x14ac:dyDescent="0.35">
      <c r="A26" s="27">
        <v>20</v>
      </c>
      <c r="B26" s="18">
        <f t="shared" si="1"/>
        <v>1.4142135623730979E-19</v>
      </c>
      <c r="C26" s="18">
        <f t="shared" si="1"/>
        <v>1.4829104003789335E-13</v>
      </c>
      <c r="D26" s="18">
        <f t="shared" si="1"/>
        <v>4.9310577889651468E-10</v>
      </c>
      <c r="E26" s="18">
        <f t="shared" si="1"/>
        <v>1.5549442559877406E-7</v>
      </c>
      <c r="F26" s="18">
        <f t="shared" si="1"/>
        <v>1.3486991523486089E-5</v>
      </c>
      <c r="G26" s="18">
        <f t="shared" si="1"/>
        <v>5.1705888521219178E-4</v>
      </c>
      <c r="H26" s="18">
        <f t="shared" si="1"/>
        <v>1.1284330517056834E-2</v>
      </c>
      <c r="I26" s="18">
        <f t="shared" si="1"/>
        <v>0.16304772281666011</v>
      </c>
      <c r="J26" s="8"/>
    </row>
    <row r="27" spans="1:10" ht="15.6" thickTop="1" thickBot="1" x14ac:dyDescent="0.35">
      <c r="A27" s="26">
        <v>21</v>
      </c>
      <c r="B27" s="18">
        <f t="shared" si="1"/>
        <v>1.4849242404917533E-20</v>
      </c>
      <c r="C27" s="18">
        <f t="shared" si="1"/>
        <v>3.1141118407957613E-14</v>
      </c>
      <c r="D27" s="18">
        <f t="shared" si="1"/>
        <v>1.5532832035240208E-10</v>
      </c>
      <c r="E27" s="18">
        <f t="shared" si="1"/>
        <v>6.5307658751485124E-8</v>
      </c>
      <c r="F27" s="18">
        <f t="shared" si="1"/>
        <v>7.0806705498301969E-6</v>
      </c>
      <c r="G27" s="18">
        <f t="shared" si="1"/>
        <v>3.2574709768368073E-4</v>
      </c>
      <c r="H27" s="18">
        <f t="shared" si="1"/>
        <v>8.2939829300367734E-3</v>
      </c>
      <c r="I27" s="18">
        <f t="shared" si="1"/>
        <v>0.13696008716599453</v>
      </c>
      <c r="J27" s="8"/>
    </row>
    <row r="28" spans="1:10" ht="15.6" thickTop="1" thickBot="1" x14ac:dyDescent="0.35">
      <c r="A28" s="26">
        <v>22</v>
      </c>
      <c r="B28" s="18">
        <f t="shared" si="1"/>
        <v>1.5556349186104079E-21</v>
      </c>
      <c r="C28" s="18">
        <f t="shared" si="1"/>
        <v>6.5248057616673084E-15</v>
      </c>
      <c r="D28" s="18">
        <f t="shared" si="1"/>
        <v>4.8817472110754935E-11</v>
      </c>
      <c r="E28" s="18">
        <f t="shared" si="1"/>
        <v>2.7367018905384238E-8</v>
      </c>
      <c r="F28" s="18">
        <f t="shared" si="1"/>
        <v>3.7089226689586743E-6</v>
      </c>
      <c r="G28" s="18">
        <f t="shared" si="1"/>
        <v>2.0475531854402787E-4</v>
      </c>
      <c r="H28" s="18">
        <f t="shared" si="1"/>
        <v>6.0822541486936325E-3</v>
      </c>
      <c r="I28" s="18">
        <f t="shared" si="1"/>
        <v>0.11478559686292873</v>
      </c>
      <c r="J28" s="8"/>
    </row>
    <row r="29" spans="1:10" ht="15.6" thickTop="1" thickBot="1" x14ac:dyDescent="0.35">
      <c r="A29" s="26">
        <v>23</v>
      </c>
      <c r="B29" s="18">
        <f t="shared" si="1"/>
        <v>1.6263455967290629E-22</v>
      </c>
      <c r="C29" s="18">
        <f t="shared" si="1"/>
        <v>1.3642775683486191E-15</v>
      </c>
      <c r="D29" s="18">
        <f t="shared" si="1"/>
        <v>1.5310934434736778E-11</v>
      </c>
      <c r="E29" s="18">
        <f t="shared" si="1"/>
        <v>1.1444389724069773E-8</v>
      </c>
      <c r="F29" s="18">
        <f t="shared" si="1"/>
        <v>1.9387550315011254E-6</v>
      </c>
      <c r="G29" s="18">
        <f t="shared" si="1"/>
        <v>1.2843742708670841E-4</v>
      </c>
      <c r="H29" s="18">
        <f t="shared" si="1"/>
        <v>4.4511041724530666E-3</v>
      </c>
      <c r="I29" s="18">
        <f t="shared" si="1"/>
        <v>9.6002499194449489E-2</v>
      </c>
      <c r="J29" s="8"/>
    </row>
    <row r="30" spans="1:10" ht="15.6" thickTop="1" thickBot="1" x14ac:dyDescent="0.35">
      <c r="A30" s="26">
        <v>24</v>
      </c>
      <c r="B30" s="18">
        <f t="shared" si="1"/>
        <v>1.6970562748477184E-23</v>
      </c>
      <c r="C30" s="18">
        <f t="shared" si="1"/>
        <v>2.8471879687275538E-16</v>
      </c>
      <c r="D30" s="18">
        <f t="shared" si="1"/>
        <v>4.7929881708741208E-12</v>
      </c>
      <c r="E30" s="18">
        <f t="shared" si="1"/>
        <v>4.7767887543943416E-9</v>
      </c>
      <c r="F30" s="18">
        <f t="shared" si="1"/>
        <v>1.0115243642614567E-6</v>
      </c>
      <c r="G30" s="18">
        <f t="shared" si="1"/>
        <v>8.0412997828200033E-5</v>
      </c>
      <c r="H30" s="18">
        <f t="shared" si="1"/>
        <v>3.2512413085744141E-3</v>
      </c>
      <c r="I30" s="18">
        <f t="shared" si="1"/>
        <v>8.0141216718844818E-2</v>
      </c>
      <c r="J30" s="8"/>
    </row>
    <row r="31" spans="1:10" ht="15.6" thickTop="1" thickBot="1" x14ac:dyDescent="0.35">
      <c r="A31" s="26">
        <v>25</v>
      </c>
      <c r="B31" s="18">
        <f t="shared" si="1"/>
        <v>1.7677669529663731E-24</v>
      </c>
      <c r="C31" s="18">
        <f t="shared" si="1"/>
        <v>5.9316416015157366E-17</v>
      </c>
      <c r="D31" s="18">
        <f t="shared" si="1"/>
        <v>1.4978088033981631E-12</v>
      </c>
      <c r="E31" s="18">
        <f t="shared" si="1"/>
        <v>1.9903286476643088E-9</v>
      </c>
      <c r="F31" s="18">
        <f t="shared" si="1"/>
        <v>5.2683560638617531E-7</v>
      </c>
      <c r="G31" s="18">
        <f t="shared" si="1"/>
        <v>5.0258123642625034E-5</v>
      </c>
      <c r="H31" s="18">
        <f t="shared" si="1"/>
        <v>2.3706967875021766E-3</v>
      </c>
      <c r="I31" s="18">
        <f t="shared" si="1"/>
        <v>6.6784347265704008E-2</v>
      </c>
      <c r="J31" s="8"/>
    </row>
    <row r="32" spans="1:10" ht="15.6" thickTop="1" thickBot="1" x14ac:dyDescent="0.35">
      <c r="A32" s="26">
        <v>26</v>
      </c>
      <c r="B32" s="18">
        <f t="shared" si="1"/>
        <v>1.8384776310850286E-25</v>
      </c>
      <c r="C32" s="18">
        <f t="shared" si="1"/>
        <v>1.2337814531152736E-17</v>
      </c>
      <c r="D32" s="18">
        <f t="shared" si="1"/>
        <v>4.6731634666022686E-13</v>
      </c>
      <c r="E32" s="18">
        <f t="shared" si="1"/>
        <v>8.2797671742835269E-10</v>
      </c>
      <c r="F32" s="18">
        <f t="shared" si="1"/>
        <v>2.739545153208112E-7</v>
      </c>
      <c r="G32" s="18">
        <f t="shared" si="1"/>
        <v>3.1361069152998018E-5</v>
      </c>
      <c r="H32" s="18">
        <f t="shared" si="1"/>
        <v>1.7258672613015848E-3</v>
      </c>
      <c r="I32" s="18">
        <f t="shared" si="1"/>
        <v>5.5564576925065751E-2</v>
      </c>
      <c r="J32" s="8"/>
    </row>
    <row r="33" spans="1:10" ht="15.6" thickTop="1" thickBot="1" x14ac:dyDescent="0.35">
      <c r="A33" s="26">
        <v>27</v>
      </c>
      <c r="B33" s="18">
        <f t="shared" si="1"/>
        <v>1.9091883092036833E-26</v>
      </c>
      <c r="C33" s="18">
        <f t="shared" si="1"/>
        <v>2.5624691718547986E-18</v>
      </c>
      <c r="D33" s="18">
        <f t="shared" si="1"/>
        <v>1.4558701569030143E-13</v>
      </c>
      <c r="E33" s="18">
        <f t="shared" si="1"/>
        <v>3.4392879031639261E-10</v>
      </c>
      <c r="F33" s="18">
        <f t="shared" si="1"/>
        <v>1.4224561372426734E-7</v>
      </c>
      <c r="G33" s="18">
        <f t="shared" si="1"/>
        <v>1.954035847225261E-5</v>
      </c>
      <c r="H33" s="18">
        <f t="shared" si="1"/>
        <v>1.2545727399461519E-3</v>
      </c>
      <c r="I33" s="18">
        <f t="shared" si="1"/>
        <v>4.6161340830054617E-2</v>
      </c>
      <c r="J33" s="8"/>
    </row>
    <row r="34" spans="1:10" ht="15.6" thickTop="1" thickBot="1" x14ac:dyDescent="0.35">
      <c r="A34" s="26">
        <v>28</v>
      </c>
      <c r="B34" s="18">
        <f t="shared" si="1"/>
        <v>1.9798989873223391E-27</v>
      </c>
      <c r="C34" s="18">
        <f t="shared" si="1"/>
        <v>5.3147508749581031E-19</v>
      </c>
      <c r="D34" s="18">
        <f t="shared" si="1"/>
        <v>4.5293738214760444E-14</v>
      </c>
      <c r="E34" s="18">
        <f t="shared" si="1"/>
        <v>1.4266675746457774E-10</v>
      </c>
      <c r="F34" s="18">
        <f t="shared" si="1"/>
        <v>7.3756984894064542E-8</v>
      </c>
      <c r="G34" s="18">
        <f t="shared" si="1"/>
        <v>1.2158445271623846E-5</v>
      </c>
      <c r="H34" s="18">
        <f t="shared" si="1"/>
        <v>9.1072687788683597E-4</v>
      </c>
      <c r="I34" s="18">
        <f t="shared" si="1"/>
        <v>3.8296816096045329E-2</v>
      </c>
      <c r="J34" s="8"/>
    </row>
    <row r="35" spans="1:10" ht="15.6" thickTop="1" thickBot="1" x14ac:dyDescent="0.35">
      <c r="A35" s="26">
        <v>29</v>
      </c>
      <c r="B35" s="18">
        <f t="shared" si="1"/>
        <v>2.0506096654409942E-28</v>
      </c>
      <c r="C35" s="18">
        <f t="shared" si="1"/>
        <v>1.1009126812413215E-19</v>
      </c>
      <c r="D35" s="18">
        <f t="shared" si="1"/>
        <v>1.4073411516729139E-14</v>
      </c>
      <c r="E35" s="18">
        <f t="shared" si="1"/>
        <v>5.9104799521039355E-11</v>
      </c>
      <c r="F35" s="18">
        <f t="shared" si="1"/>
        <v>3.8195581462997714E-8</v>
      </c>
      <c r="G35" s="18">
        <f t="shared" si="1"/>
        <v>7.5556052759376764E-6</v>
      </c>
      <c r="H35" s="18">
        <f t="shared" si="1"/>
        <v>6.6027698646795594E-4</v>
      </c>
      <c r="I35" s="18">
        <f t="shared" si="1"/>
        <v>3.1731647622437562E-2</v>
      </c>
      <c r="J35" s="8"/>
    </row>
    <row r="36" spans="1:10" ht="15.6" thickTop="1" thickBot="1" x14ac:dyDescent="0.35">
      <c r="A36" s="27">
        <v>30</v>
      </c>
      <c r="B36" s="18">
        <f t="shared" si="1"/>
        <v>2.121320343559649E-29</v>
      </c>
      <c r="C36" s="18">
        <f t="shared" si="1"/>
        <v>2.2777503749820442E-20</v>
      </c>
      <c r="D36" s="18">
        <f t="shared" si="1"/>
        <v>4.3676104707090423E-15</v>
      </c>
      <c r="E36" s="18">
        <f t="shared" si="1"/>
        <v>2.4457158422499041E-11</v>
      </c>
      <c r="F36" s="18">
        <f t="shared" si="1"/>
        <v>1.9756335239481575E-8</v>
      </c>
      <c r="G36" s="18">
        <f t="shared" si="1"/>
        <v>4.6896860333406256E-6</v>
      </c>
      <c r="H36" s="18">
        <f t="shared" si="1"/>
        <v>4.7813161089058884E-4</v>
      </c>
      <c r="I36" s="18">
        <f t="shared" si="1"/>
        <v>2.6260673894431083E-2</v>
      </c>
      <c r="J36" s="8"/>
    </row>
    <row r="37" spans="1:10" ht="15.6" thickTop="1" thickBot="1" x14ac:dyDescent="0.35">
      <c r="A37" s="26">
        <v>31</v>
      </c>
      <c r="B37" s="18">
        <f t="shared" si="1"/>
        <v>2.1920310216783045E-30</v>
      </c>
      <c r="C37" s="18">
        <f t="shared" si="1"/>
        <v>4.7073507749628924E-21</v>
      </c>
      <c r="D37" s="18">
        <f t="shared" si="1"/>
        <v>1.3539592459198031E-15</v>
      </c>
      <c r="E37" s="18">
        <f t="shared" si="1"/>
        <v>1.0108958814632939E-11</v>
      </c>
      <c r="F37" s="18">
        <f t="shared" si="1"/>
        <v>1.0207439873732148E-8</v>
      </c>
      <c r="G37" s="18">
        <f t="shared" si="1"/>
        <v>2.9076053406711879E-6</v>
      </c>
      <c r="H37" s="18">
        <f t="shared" si="1"/>
        <v>3.4584853187752585E-4</v>
      </c>
      <c r="I37" s="18">
        <f t="shared" si="1"/>
        <v>2.17088237527297E-2</v>
      </c>
      <c r="J37" s="8"/>
    </row>
    <row r="38" spans="1:10" ht="15.6" thickTop="1" thickBot="1" x14ac:dyDescent="0.35">
      <c r="A38" s="26">
        <v>32</v>
      </c>
      <c r="B38" s="18">
        <f t="shared" si="1"/>
        <v>2.2627416997969597E-31</v>
      </c>
      <c r="C38" s="18">
        <f t="shared" si="1"/>
        <v>9.7184015999233919E-22</v>
      </c>
      <c r="D38" s="18">
        <f t="shared" si="1"/>
        <v>4.1929060518806798E-16</v>
      </c>
      <c r="E38" s="18">
        <f t="shared" si="1"/>
        <v>4.1740217041065044E-12</v>
      </c>
      <c r="F38" s="18">
        <f t="shared" si="1"/>
        <v>5.2683560638617535E-9</v>
      </c>
      <c r="G38" s="18">
        <f t="shared" si="1"/>
        <v>1.8008394368027999E-6</v>
      </c>
      <c r="H38" s="18">
        <f t="shared" si="1"/>
        <v>2.4990345529214773E-4</v>
      </c>
      <c r="I38" s="18">
        <f t="shared" si="1"/>
        <v>1.7927286711931625E-2</v>
      </c>
      <c r="J38" s="8"/>
    </row>
    <row r="39" spans="1:10" ht="15.6" thickTop="1" thickBot="1" x14ac:dyDescent="0.35">
      <c r="A39" s="26">
        <v>33</v>
      </c>
      <c r="B39" s="18">
        <f t="shared" si="1"/>
        <v>2.3334523779156149E-32</v>
      </c>
      <c r="C39" s="18">
        <f t="shared" si="1"/>
        <v>2.0044203299841997E-22</v>
      </c>
      <c r="D39" s="18">
        <f t="shared" si="1"/>
        <v>1.2971803098005853E-16</v>
      </c>
      <c r="E39" s="18">
        <f t="shared" si="1"/>
        <v>1.7217839529439332E-12</v>
      </c>
      <c r="F39" s="18">
        <f t="shared" si="1"/>
        <v>2.7164960954287165E-9</v>
      </c>
      <c r="G39" s="18">
        <f t="shared" si="1"/>
        <v>1.1142694015217324E-6</v>
      </c>
      <c r="H39" s="18">
        <f t="shared" si="1"/>
        <v>1.8039905678901916E-4</v>
      </c>
      <c r="I39" s="18">
        <f t="shared" si="1"/>
        <v>1.4790011537343592E-2</v>
      </c>
      <c r="J39" s="8"/>
    </row>
    <row r="40" spans="1:10" ht="15.6" thickTop="1" thickBot="1" x14ac:dyDescent="0.35">
      <c r="A40" s="26">
        <v>34</v>
      </c>
      <c r="B40" s="18">
        <f t="shared" si="1"/>
        <v>2.4041630560342707E-33</v>
      </c>
      <c r="C40" s="18">
        <f t="shared" si="1"/>
        <v>4.1303206799674433E-23</v>
      </c>
      <c r="D40" s="18">
        <f t="shared" si="1"/>
        <v>4.0094664121109E-17</v>
      </c>
      <c r="E40" s="18">
        <f t="shared" si="1"/>
        <v>7.0958368969810606E-13</v>
      </c>
      <c r="F40" s="18">
        <f t="shared" si="1"/>
        <v>1.3994070794632783E-9</v>
      </c>
      <c r="G40" s="18">
        <f t="shared" si="1"/>
        <v>6.8882108457707096E-7</v>
      </c>
      <c r="H40" s="18">
        <f t="shared" si="1"/>
        <v>1.3010598641147438E-4</v>
      </c>
      <c r="I40" s="18">
        <f t="shared" si="1"/>
        <v>1.2190554964113511E-2</v>
      </c>
      <c r="J40" s="8"/>
    </row>
    <row r="41" spans="1:10" ht="15.6" thickTop="1" thickBot="1" x14ac:dyDescent="0.35">
      <c r="A41" s="26">
        <v>35</v>
      </c>
      <c r="B41" s="18">
        <f t="shared" si="1"/>
        <v>2.4748737341529254E-34</v>
      </c>
      <c r="C41" s="18">
        <f t="shared" si="1"/>
        <v>8.5036013999329704E-24</v>
      </c>
      <c r="D41" s="18">
        <f t="shared" si="1"/>
        <v>1.2382175684460133E-17</v>
      </c>
      <c r="E41" s="18">
        <f t="shared" si="1"/>
        <v>2.9218151928745539E-13</v>
      </c>
      <c r="F41" s="18">
        <f t="shared" si="1"/>
        <v>7.202830556060991E-10</v>
      </c>
      <c r="G41" s="18">
        <f t="shared" si="1"/>
        <v>4.2544831694466151E-7</v>
      </c>
      <c r="H41" s="18">
        <f t="shared" si="1"/>
        <v>9.3752843149444773E-5</v>
      </c>
      <c r="I41" s="18">
        <f t="shared" si="1"/>
        <v>1.0039280558681713E-2</v>
      </c>
      <c r="J41" s="8"/>
    </row>
    <row r="42" spans="1:10" ht="15.6" thickTop="1" thickBot="1" x14ac:dyDescent="0.35">
      <c r="A42" s="26">
        <v>36</v>
      </c>
      <c r="B42" s="18">
        <f t="shared" si="1"/>
        <v>2.545584412271581E-35</v>
      </c>
      <c r="C42" s="18">
        <f t="shared" si="1"/>
        <v>1.7493122879862114E-24</v>
      </c>
      <c r="D42" s="18">
        <f t="shared" si="1"/>
        <v>3.8207856397762692E-18</v>
      </c>
      <c r="E42" s="18">
        <f t="shared" si="1"/>
        <v>1.2021182507826739E-13</v>
      </c>
      <c r="F42" s="18">
        <f t="shared" si="1"/>
        <v>3.7043128574027957E-10</v>
      </c>
      <c r="G42" s="18">
        <f t="shared" si="1"/>
        <v>2.6256238988584821E-7</v>
      </c>
      <c r="H42" s="18">
        <f t="shared" si="1"/>
        <v>6.7502047067600229E-5</v>
      </c>
      <c r="I42" s="18">
        <f t="shared" si="1"/>
        <v>8.2608937168580972E-3</v>
      </c>
      <c r="J42" s="8"/>
    </row>
    <row r="43" spans="1:10" ht="15.6" thickTop="1" thickBot="1" x14ac:dyDescent="0.35">
      <c r="A43" s="26">
        <v>37</v>
      </c>
      <c r="B43" s="18">
        <f t="shared" si="1"/>
        <v>2.6162950903902362E-36</v>
      </c>
      <c r="C43" s="18">
        <f t="shared" si="1"/>
        <v>3.595808591971657E-25</v>
      </c>
      <c r="D43" s="18">
        <f t="shared" si="1"/>
        <v>1.1780755722643498E-18</v>
      </c>
      <c r="E43" s="18">
        <f t="shared" si="1"/>
        <v>4.942041697662104E-14</v>
      </c>
      <c r="F43" s="18">
        <f t="shared" si="1"/>
        <v>1.9036052183875477E-10</v>
      </c>
      <c r="G43" s="18">
        <f t="shared" si="1"/>
        <v>1.6191347376293975E-7</v>
      </c>
      <c r="H43" s="18">
        <f t="shared" si="1"/>
        <v>4.8563972751412388E-5</v>
      </c>
      <c r="I43" s="18">
        <f t="shared" si="1"/>
        <v>6.7922903894166581E-3</v>
      </c>
      <c r="J43" s="8"/>
    </row>
    <row r="44" spans="1:10" ht="15.6" thickTop="1" thickBot="1" x14ac:dyDescent="0.35">
      <c r="A44" s="26">
        <v>38</v>
      </c>
      <c r="B44" s="18">
        <f t="shared" si="1"/>
        <v>2.6870057685088913E-37</v>
      </c>
      <c r="C44" s="18">
        <f t="shared" si="1"/>
        <v>7.3859852159417824E-26</v>
      </c>
      <c r="D44" s="18">
        <f t="shared" si="1"/>
        <v>3.629746357787456E-19</v>
      </c>
      <c r="E44" s="18">
        <f t="shared" si="1"/>
        <v>2.030244156877405E-14</v>
      </c>
      <c r="F44" s="18">
        <f t="shared" si="1"/>
        <v>9.7752700403684876E-11</v>
      </c>
      <c r="G44" s="18">
        <f t="shared" si="1"/>
        <v>9.9773708156622325E-8</v>
      </c>
      <c r="H44" s="18">
        <f t="shared" si="1"/>
        <v>3.4913558788853225E-5</v>
      </c>
      <c r="I44" s="18">
        <f t="shared" si="1"/>
        <v>5.5806926442774707E-3</v>
      </c>
      <c r="J44" s="8"/>
    </row>
    <row r="45" spans="1:10" ht="15.6" thickTop="1" thickBot="1" x14ac:dyDescent="0.35">
      <c r="A45" s="26">
        <v>39</v>
      </c>
      <c r="B45" s="18">
        <f t="shared" si="1"/>
        <v>2.7577164466275466E-38</v>
      </c>
      <c r="C45" s="18">
        <f t="shared" si="1"/>
        <v>1.5160706495880502E-26</v>
      </c>
      <c r="D45" s="18">
        <f t="shared" si="1"/>
        <v>1.1175797996345587E-19</v>
      </c>
      <c r="E45" s="18">
        <f t="shared" si="1"/>
        <v>8.334686538759874E-15</v>
      </c>
      <c r="F45" s="18">
        <f t="shared" si="1"/>
        <v>5.0162569943996191E-11</v>
      </c>
      <c r="G45" s="18">
        <f t="shared" si="1"/>
        <v>6.1439599233288478E-8</v>
      </c>
      <c r="H45" s="18">
        <f t="shared" si="1"/>
        <v>2.5082635656202447E-5</v>
      </c>
      <c r="I45" s="18">
        <f t="shared" si="1"/>
        <v>4.5820423816172922E-3</v>
      </c>
      <c r="J45" s="8"/>
    </row>
    <row r="46" spans="1:10" ht="15.6" thickTop="1" thickBot="1" x14ac:dyDescent="0.35">
      <c r="A46" s="26">
        <v>40</v>
      </c>
      <c r="B46" s="18">
        <f t="shared" si="1"/>
        <v>2.8284271247462022E-39</v>
      </c>
      <c r="C46" s="18">
        <f t="shared" si="1"/>
        <v>3.1098885119754882E-27</v>
      </c>
      <c r="D46" s="18">
        <f t="shared" si="1"/>
        <v>3.4387070757986419E-20</v>
      </c>
      <c r="E46" s="18">
        <f t="shared" si="1"/>
        <v>3.4193585800040515E-15</v>
      </c>
      <c r="F46" s="18">
        <f t="shared" si="1"/>
        <v>2.5724394843074968E-11</v>
      </c>
      <c r="G46" s="18">
        <f t="shared" si="1"/>
        <v>3.7808984143562138E-8</v>
      </c>
      <c r="H46" s="18">
        <f t="shared" si="1"/>
        <v>1.800804611214535E-5</v>
      </c>
      <c r="I46" s="18">
        <f t="shared" si="1"/>
        <v>3.7596245182500865E-3</v>
      </c>
      <c r="J46" s="8"/>
    </row>
    <row r="47" spans="1:10" ht="15.6" thickTop="1" thickBot="1" x14ac:dyDescent="0.35">
      <c r="A47" s="28" t="s">
        <v>3</v>
      </c>
      <c r="B47" s="22">
        <f>SUM(B7:B46)</f>
        <v>8.7297133479820654E-2</v>
      </c>
      <c r="C47" s="22">
        <f t="shared" ref="C47:I47" si="2">SUM(C7:C46)</f>
        <v>0.22097086912079611</v>
      </c>
      <c r="D47" s="22">
        <f t="shared" si="2"/>
        <v>0.43292251909380453</v>
      </c>
      <c r="E47" s="22">
        <f t="shared" si="2"/>
        <v>0.7856742013183835</v>
      </c>
      <c r="F47" s="22">
        <f t="shared" si="2"/>
        <v>1.4142135623460848</v>
      </c>
      <c r="G47" s="22">
        <f t="shared" si="2"/>
        <v>2.651650369191485</v>
      </c>
      <c r="H47" s="22">
        <f t="shared" si="2"/>
        <v>5.4996738888899186</v>
      </c>
      <c r="I47" s="22">
        <f t="shared" si="2"/>
        <v>14.12521731339884</v>
      </c>
      <c r="J47" s="8"/>
    </row>
    <row r="48" spans="1:10" ht="15.6" thickTop="1" thickBot="1" x14ac:dyDescent="0.35">
      <c r="A48" s="27" t="s">
        <v>4</v>
      </c>
      <c r="B48" s="12">
        <f>(B$6*SIN(PI()/4))/(1-2*B$6*COS(PI()/4)+B$6^2)</f>
        <v>8.1409643935447765E-2</v>
      </c>
      <c r="C48" s="12">
        <f t="shared" ref="C48:I48" si="3">(C$6*SIN(PI()/4))/(1-2*C$6*COS(PI()/4)+C$6^2)</f>
        <v>0.18677936350519359</v>
      </c>
      <c r="D48" s="12">
        <f t="shared" si="3"/>
        <v>0.31864290987798932</v>
      </c>
      <c r="E48" s="12">
        <f t="shared" si="3"/>
        <v>0.47591414437456914</v>
      </c>
      <c r="F48" s="12">
        <f t="shared" si="3"/>
        <v>0.65123928305091028</v>
      </c>
      <c r="G48" s="12">
        <f t="shared" si="3"/>
        <v>0.82949640000727931</v>
      </c>
      <c r="H48" s="12">
        <f t="shared" si="3"/>
        <v>0.9898495063120466</v>
      </c>
      <c r="I48" s="12">
        <f t="shared" si="3"/>
        <v>1.1121765727275472</v>
      </c>
      <c r="J48" s="8"/>
    </row>
    <row r="49" ht="15" thickTop="1" x14ac:dyDescent="0.3"/>
  </sheetData>
  <mergeCells count="4">
    <mergeCell ref="A1:B1"/>
    <mergeCell ref="A2:M2"/>
    <mergeCell ref="B3:E3"/>
    <mergeCell ref="B4:E4"/>
  </mergeCells>
  <conditionalFormatting sqref="B7:J48">
    <cfRule type="cellIs" dxfId="11" priority="1" operator="greaterThan">
      <formula>1.5</formula>
    </cfRule>
    <cfRule type="cellIs" dxfId="10" priority="2" operator="less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M49"/>
  <sheetViews>
    <sheetView topLeftCell="A28" workbookViewId="0">
      <selection activeCell="B47" sqref="B47"/>
    </sheetView>
  </sheetViews>
  <sheetFormatPr defaultRowHeight="14.4" x14ac:dyDescent="0.3"/>
  <sheetData>
    <row r="1" spans="1:13" x14ac:dyDescent="0.3">
      <c r="A1" s="43" t="s">
        <v>34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35</v>
      </c>
      <c r="C3" s="43"/>
      <c r="D3" s="43"/>
      <c r="E3" s="43"/>
    </row>
    <row r="4" spans="1:13" x14ac:dyDescent="0.3">
      <c r="B4" s="43" t="s">
        <v>36</v>
      </c>
      <c r="C4" s="43"/>
      <c r="D4" s="43"/>
      <c r="E4" s="43"/>
    </row>
    <row r="5" spans="1:13" ht="15" thickBot="1" x14ac:dyDescent="0.35"/>
    <row r="6" spans="1:13" ht="30" thickTop="1" thickBot="1" x14ac:dyDescent="0.35">
      <c r="A6" s="24" t="s">
        <v>15</v>
      </c>
      <c r="B6" s="3">
        <f>PI()/5</f>
        <v>0.62831853071795862</v>
      </c>
      <c r="C6" s="3">
        <f>2*PI()/5</f>
        <v>1.2566370614359172</v>
      </c>
      <c r="D6" s="3">
        <f>3*PI()/5</f>
        <v>1.8849555921538759</v>
      </c>
      <c r="E6" s="3">
        <f>4*PI()/5</f>
        <v>2.5132741228718345</v>
      </c>
      <c r="F6" s="30"/>
      <c r="G6" s="17"/>
      <c r="H6" s="17"/>
      <c r="I6" s="17"/>
    </row>
    <row r="7" spans="1:13" ht="15" thickTop="1" x14ac:dyDescent="0.3">
      <c r="A7" s="25">
        <v>1</v>
      </c>
      <c r="B7" s="18">
        <f>((-1)^($A7+1))*SIN($A7*B$6)/FACT($A7)</f>
        <v>0.58778525229247314</v>
      </c>
      <c r="C7" s="19">
        <f t="shared" ref="C7:E22" si="0">((-1)^($A7+1))*SIN($A7*C$6)/FACT($A7)</f>
        <v>0.95105651629515353</v>
      </c>
      <c r="D7" s="19">
        <f t="shared" si="0"/>
        <v>0.95105651629515364</v>
      </c>
      <c r="E7" s="20">
        <f t="shared" si="0"/>
        <v>0.58778525229247325</v>
      </c>
      <c r="F7" s="8"/>
      <c r="G7" s="9"/>
      <c r="H7" s="9"/>
      <c r="I7" s="9"/>
    </row>
    <row r="8" spans="1:13" x14ac:dyDescent="0.3">
      <c r="A8" s="6">
        <v>2</v>
      </c>
      <c r="B8" s="8">
        <f t="shared" ref="B8:E23" si="1">((-1)^($A8+1))*SIN($A8*B$6)/FACT($A8)</f>
        <v>-0.47552825814757677</v>
      </c>
      <c r="C8" s="9">
        <f t="shared" si="0"/>
        <v>-0.29389262614623662</v>
      </c>
      <c r="D8" s="9">
        <f t="shared" si="0"/>
        <v>0.29389262614623651</v>
      </c>
      <c r="E8" s="10">
        <f t="shared" si="0"/>
        <v>0.47552825814757682</v>
      </c>
      <c r="F8" s="8"/>
      <c r="G8" s="9"/>
      <c r="H8" s="9"/>
      <c r="I8" s="9"/>
    </row>
    <row r="9" spans="1:13" x14ac:dyDescent="0.3">
      <c r="A9" s="26">
        <v>3</v>
      </c>
      <c r="B9" s="8">
        <f t="shared" si="1"/>
        <v>0.15850941938252561</v>
      </c>
      <c r="C9" s="9">
        <f t="shared" si="0"/>
        <v>-9.7964208715412171E-2</v>
      </c>
      <c r="D9" s="9">
        <f t="shared" si="0"/>
        <v>-9.7964208715412227E-2</v>
      </c>
      <c r="E9" s="10">
        <f t="shared" si="0"/>
        <v>0.15850941938252558</v>
      </c>
      <c r="F9" s="8"/>
      <c r="G9" s="9"/>
      <c r="H9" s="9"/>
      <c r="I9" s="9"/>
    </row>
    <row r="10" spans="1:13" x14ac:dyDescent="0.3">
      <c r="A10" s="6">
        <v>4</v>
      </c>
      <c r="B10" s="8">
        <f t="shared" si="1"/>
        <v>-2.4491052178853053E-2</v>
      </c>
      <c r="C10" s="9">
        <f t="shared" si="0"/>
        <v>3.9627354845631402E-2</v>
      </c>
      <c r="D10" s="9">
        <f t="shared" si="0"/>
        <v>-3.9627354845631395E-2</v>
      </c>
      <c r="E10" s="10">
        <f t="shared" si="0"/>
        <v>2.4491052178853032E-2</v>
      </c>
      <c r="F10" s="8"/>
      <c r="G10" s="9"/>
      <c r="H10" s="9"/>
      <c r="I10" s="9"/>
    </row>
    <row r="11" spans="1:13" x14ac:dyDescent="0.3">
      <c r="A11" s="6">
        <v>5</v>
      </c>
      <c r="B11" s="8">
        <f t="shared" si="1"/>
        <v>1.0209570457571833E-18</v>
      </c>
      <c r="C11" s="9">
        <f t="shared" si="0"/>
        <v>-2.0419140915143666E-18</v>
      </c>
      <c r="D11" s="9">
        <f t="shared" si="0"/>
        <v>3.06287113727155E-18</v>
      </c>
      <c r="E11" s="10">
        <f t="shared" si="0"/>
        <v>-4.0838281830287331E-18</v>
      </c>
      <c r="F11" s="8"/>
      <c r="G11" s="9"/>
      <c r="H11" s="9"/>
      <c r="I11" s="9"/>
    </row>
    <row r="12" spans="1:13" x14ac:dyDescent="0.3">
      <c r="A12" s="6">
        <v>6</v>
      </c>
      <c r="B12" s="8">
        <f t="shared" si="1"/>
        <v>8.1636840596176804E-4</v>
      </c>
      <c r="C12" s="9">
        <f t="shared" si="0"/>
        <v>-1.3209118281877132E-3</v>
      </c>
      <c r="D12" s="9">
        <f t="shared" si="0"/>
        <v>1.3209118281877136E-3</v>
      </c>
      <c r="E12" s="10">
        <f t="shared" si="0"/>
        <v>-8.1636840596176891E-4</v>
      </c>
      <c r="F12" s="8"/>
      <c r="G12" s="9"/>
      <c r="H12" s="9"/>
      <c r="I12" s="9"/>
    </row>
    <row r="13" spans="1:13" x14ac:dyDescent="0.3">
      <c r="A13" s="6">
        <v>7</v>
      </c>
      <c r="B13" s="8">
        <f t="shared" si="1"/>
        <v>-1.887016897411019E-4</v>
      </c>
      <c r="C13" s="9">
        <f t="shared" si="0"/>
        <v>1.1662405799453837E-4</v>
      </c>
      <c r="D13" s="9">
        <f t="shared" si="0"/>
        <v>1.1662405799453824E-4</v>
      </c>
      <c r="E13" s="10">
        <f t="shared" si="0"/>
        <v>-1.8870168974110193E-4</v>
      </c>
      <c r="F13" s="8"/>
      <c r="G13" s="9"/>
      <c r="H13" s="9"/>
      <c r="I13" s="9"/>
    </row>
    <row r="14" spans="1:13" x14ac:dyDescent="0.3">
      <c r="A14" s="6">
        <v>8</v>
      </c>
      <c r="B14" s="8">
        <f t="shared" si="1"/>
        <v>2.3587711217637738E-5</v>
      </c>
      <c r="C14" s="9">
        <f t="shared" si="0"/>
        <v>1.4578007249317281E-5</v>
      </c>
      <c r="D14" s="9">
        <f t="shared" si="0"/>
        <v>-1.4578007249317301E-5</v>
      </c>
      <c r="E14" s="10">
        <f t="shared" si="0"/>
        <v>-2.3587711217637731E-5</v>
      </c>
      <c r="F14" s="8"/>
      <c r="G14" s="9"/>
      <c r="H14" s="9"/>
      <c r="I14" s="9"/>
    </row>
    <row r="15" spans="1:13" x14ac:dyDescent="0.3">
      <c r="A15" s="6">
        <v>9</v>
      </c>
      <c r="B15" s="8">
        <f t="shared" si="1"/>
        <v>-1.6197785832574773E-6</v>
      </c>
      <c r="C15" s="9">
        <f t="shared" si="0"/>
        <v>-2.620856801959749E-6</v>
      </c>
      <c r="D15" s="9">
        <f t="shared" si="0"/>
        <v>-2.6208568019597481E-6</v>
      </c>
      <c r="E15" s="10">
        <f t="shared" si="0"/>
        <v>-1.6197785832574748E-6</v>
      </c>
      <c r="F15" s="8"/>
      <c r="G15" s="9"/>
      <c r="H15" s="9"/>
      <c r="I15" s="9"/>
    </row>
    <row r="16" spans="1:13" ht="15" thickBot="1" x14ac:dyDescent="0.35">
      <c r="A16" s="7">
        <v>10</v>
      </c>
      <c r="B16" s="11">
        <f t="shared" si="1"/>
        <v>6.7523614137379856E-23</v>
      </c>
      <c r="C16" s="12">
        <f t="shared" si="0"/>
        <v>1.3504722827475971E-22</v>
      </c>
      <c r="D16" s="12">
        <f t="shared" si="0"/>
        <v>2.0257084241213955E-22</v>
      </c>
      <c r="E16" s="13">
        <f t="shared" si="0"/>
        <v>2.7009445654951943E-22</v>
      </c>
      <c r="F16" s="8"/>
      <c r="G16" s="9"/>
      <c r="H16" s="9"/>
      <c r="I16" s="9"/>
    </row>
    <row r="17" spans="1:9" ht="15" thickTop="1" x14ac:dyDescent="0.3">
      <c r="A17" s="6">
        <v>11</v>
      </c>
      <c r="B17" s="8">
        <f t="shared" si="1"/>
        <v>1.4725259847795237E-8</v>
      </c>
      <c r="C17" s="9">
        <f t="shared" si="0"/>
        <v>2.3825970926906802E-8</v>
      </c>
      <c r="D17" s="9">
        <f t="shared" si="0"/>
        <v>2.3825970926906812E-8</v>
      </c>
      <c r="E17" s="10">
        <f t="shared" si="0"/>
        <v>1.4725259847795265E-8</v>
      </c>
      <c r="F17" s="8"/>
      <c r="G17" s="9"/>
      <c r="H17" s="9"/>
      <c r="I17" s="9"/>
    </row>
    <row r="18" spans="1:9" x14ac:dyDescent="0.3">
      <c r="A18" s="6">
        <v>12</v>
      </c>
      <c r="B18" s="8">
        <f t="shared" si="1"/>
        <v>-1.9854975772422338E-9</v>
      </c>
      <c r="C18" s="9">
        <f t="shared" si="0"/>
        <v>-1.2271049873162712E-9</v>
      </c>
      <c r="D18" s="9">
        <f t="shared" si="0"/>
        <v>1.2271049873162689E-9</v>
      </c>
      <c r="E18" s="10">
        <f t="shared" si="0"/>
        <v>1.9854975772422346E-9</v>
      </c>
      <c r="F18" s="8"/>
      <c r="G18" s="9"/>
      <c r="H18" s="9"/>
      <c r="I18" s="9"/>
    </row>
    <row r="19" spans="1:9" x14ac:dyDescent="0.3">
      <c r="A19" s="26">
        <v>13</v>
      </c>
      <c r="B19" s="8">
        <f t="shared" si="1"/>
        <v>1.5273058286478723E-10</v>
      </c>
      <c r="C19" s="9">
        <f t="shared" si="0"/>
        <v>-9.43926913320207E-11</v>
      </c>
      <c r="D19" s="9">
        <f t="shared" si="0"/>
        <v>-9.4392691332020907E-11</v>
      </c>
      <c r="E19" s="10">
        <f t="shared" si="0"/>
        <v>1.5273058286478715E-10</v>
      </c>
      <c r="F19" s="8"/>
      <c r="G19" s="9"/>
      <c r="H19" s="9"/>
      <c r="I19" s="9"/>
    </row>
    <row r="20" spans="1:9" x14ac:dyDescent="0.3">
      <c r="A20" s="6">
        <v>14</v>
      </c>
      <c r="B20" s="8">
        <f t="shared" si="1"/>
        <v>-6.7423350951443445E-12</v>
      </c>
      <c r="C20" s="9">
        <f t="shared" si="0"/>
        <v>1.0909327347484803E-11</v>
      </c>
      <c r="D20" s="9">
        <f t="shared" si="0"/>
        <v>-1.0909327347484798E-11</v>
      </c>
      <c r="E20" s="10">
        <f t="shared" si="0"/>
        <v>6.7423350951443292E-12</v>
      </c>
      <c r="F20" s="8"/>
      <c r="G20" s="9"/>
      <c r="H20" s="9"/>
      <c r="I20" s="9"/>
    </row>
    <row r="21" spans="1:9" x14ac:dyDescent="0.3">
      <c r="A21" s="6">
        <v>15</v>
      </c>
      <c r="B21" s="8">
        <f t="shared" si="1"/>
        <v>2.8106732491416856E-28</v>
      </c>
      <c r="C21" s="9">
        <f t="shared" si="0"/>
        <v>-5.6213464982833711E-28</v>
      </c>
      <c r="D21" s="9">
        <f t="shared" si="0"/>
        <v>8.4320197474250562E-28</v>
      </c>
      <c r="E21" s="10">
        <f t="shared" si="0"/>
        <v>-1.1242692996566742E-27</v>
      </c>
      <c r="F21" s="8"/>
      <c r="G21" s="9"/>
      <c r="H21" s="9"/>
      <c r="I21" s="9"/>
    </row>
    <row r="22" spans="1:9" x14ac:dyDescent="0.3">
      <c r="A22" s="6">
        <v>16</v>
      </c>
      <c r="B22" s="8">
        <f t="shared" si="1"/>
        <v>2.8093062896434741E-14</v>
      </c>
      <c r="C22" s="9">
        <f t="shared" si="0"/>
        <v>-4.5455530614519994E-14</v>
      </c>
      <c r="D22" s="9">
        <f t="shared" si="0"/>
        <v>4.5455530614520026E-14</v>
      </c>
      <c r="E22" s="10">
        <f t="shared" si="0"/>
        <v>-2.8093062896434817E-14</v>
      </c>
      <c r="F22" s="8"/>
      <c r="G22" s="9"/>
      <c r="H22" s="9"/>
      <c r="I22" s="9"/>
    </row>
    <row r="23" spans="1:9" x14ac:dyDescent="0.3">
      <c r="A23" s="6">
        <v>17</v>
      </c>
      <c r="B23" s="8">
        <f t="shared" si="1"/>
        <v>-2.6738547420305881E-15</v>
      </c>
      <c r="C23" s="9">
        <f t="shared" si="1"/>
        <v>1.6525331115549875E-15</v>
      </c>
      <c r="D23" s="9">
        <f t="shared" si="1"/>
        <v>1.6525331115549749E-15</v>
      </c>
      <c r="E23" s="10">
        <f t="shared" si="1"/>
        <v>-2.6738547420305901E-15</v>
      </c>
      <c r="F23" s="8"/>
      <c r="G23" s="9"/>
      <c r="H23" s="9"/>
      <c r="I23" s="9"/>
    </row>
    <row r="24" spans="1:9" x14ac:dyDescent="0.3">
      <c r="A24" s="26">
        <v>18</v>
      </c>
      <c r="B24" s="8">
        <f t="shared" ref="B24:E46" si="2">((-1)^($A24+1))*SIN($A24*B$6)/FACT($A24)</f>
        <v>1.4854748566836605E-16</v>
      </c>
      <c r="C24" s="9">
        <f t="shared" si="2"/>
        <v>9.1807395086387993E-17</v>
      </c>
      <c r="D24" s="9">
        <f t="shared" si="2"/>
        <v>-9.1807395086388276E-17</v>
      </c>
      <c r="E24" s="10">
        <f t="shared" si="2"/>
        <v>-1.4854748566836593E-16</v>
      </c>
    </row>
    <row r="25" spans="1:9" x14ac:dyDescent="0.3">
      <c r="A25" s="6">
        <v>19</v>
      </c>
      <c r="B25" s="8">
        <f t="shared" si="2"/>
        <v>-4.8319681624414815E-18</v>
      </c>
      <c r="C25" s="9">
        <f t="shared" si="2"/>
        <v>-7.8182887193876886E-18</v>
      </c>
      <c r="D25" s="9">
        <f t="shared" si="2"/>
        <v>-7.8182887193876901E-18</v>
      </c>
      <c r="E25" s="10">
        <f t="shared" si="2"/>
        <v>-4.8319681624414661E-18</v>
      </c>
    </row>
    <row r="26" spans="1:9" ht="15" thickBot="1" x14ac:dyDescent="0.35">
      <c r="A26" s="7">
        <v>20</v>
      </c>
      <c r="B26" s="11">
        <f t="shared" si="2"/>
        <v>2.014299714153828E-34</v>
      </c>
      <c r="C26" s="12">
        <f t="shared" si="2"/>
        <v>4.028599428307656E-34</v>
      </c>
      <c r="D26" s="12">
        <f t="shared" si="2"/>
        <v>6.0428991424614836E-34</v>
      </c>
      <c r="E26" s="13">
        <f t="shared" si="2"/>
        <v>8.0571988566153121E-34</v>
      </c>
    </row>
    <row r="27" spans="1:9" ht="15" thickTop="1" x14ac:dyDescent="0.3">
      <c r="A27" s="6">
        <v>21</v>
      </c>
      <c r="B27" s="8">
        <f t="shared" si="2"/>
        <v>1.1504686101051132E-20</v>
      </c>
      <c r="C27" s="9">
        <f t="shared" si="2"/>
        <v>1.8614973141399247E-20</v>
      </c>
      <c r="D27" s="9">
        <f t="shared" si="2"/>
        <v>1.8614973141399283E-20</v>
      </c>
      <c r="E27" s="10">
        <f t="shared" si="2"/>
        <v>1.1504686101051172E-20</v>
      </c>
    </row>
    <row r="28" spans="1:9" x14ac:dyDescent="0.3">
      <c r="A28" s="6">
        <v>22</v>
      </c>
      <c r="B28" s="8">
        <f t="shared" si="2"/>
        <v>-8.461351427908749E-22</v>
      </c>
      <c r="C28" s="9">
        <f t="shared" si="2"/>
        <v>-5.2294027732050719E-22</v>
      </c>
      <c r="D28" s="9">
        <f t="shared" si="2"/>
        <v>5.2294027732050522E-22</v>
      </c>
      <c r="E28" s="10">
        <f t="shared" si="2"/>
        <v>8.4613514279087565E-22</v>
      </c>
    </row>
    <row r="29" spans="1:9" x14ac:dyDescent="0.3">
      <c r="A29" s="6">
        <v>23</v>
      </c>
      <c r="B29" s="8">
        <f t="shared" si="2"/>
        <v>3.6788484469168484E-23</v>
      </c>
      <c r="C29" s="9">
        <f t="shared" si="2"/>
        <v>-2.273653379654372E-23</v>
      </c>
      <c r="D29" s="9">
        <f t="shared" si="2"/>
        <v>-2.2736533796543693E-23</v>
      </c>
      <c r="E29" s="10">
        <f t="shared" si="2"/>
        <v>3.6788484469168454E-23</v>
      </c>
    </row>
    <row r="30" spans="1:9" x14ac:dyDescent="0.3">
      <c r="A30" s="6">
        <v>24</v>
      </c>
      <c r="B30" s="8">
        <f t="shared" si="2"/>
        <v>-9.4735557485599052E-25</v>
      </c>
      <c r="C30" s="9">
        <f t="shared" si="2"/>
        <v>1.5328535195486874E-24</v>
      </c>
      <c r="D30" s="9">
        <f t="shared" si="2"/>
        <v>-1.5328535195486858E-24</v>
      </c>
      <c r="E30" s="10">
        <f t="shared" si="2"/>
        <v>9.4735557485598684E-25</v>
      </c>
    </row>
    <row r="31" spans="1:9" x14ac:dyDescent="0.3">
      <c r="A31" s="6">
        <v>25</v>
      </c>
      <c r="B31" s="8">
        <f t="shared" si="2"/>
        <v>3.9492355898931636E-41</v>
      </c>
      <c r="C31" s="9">
        <f t="shared" si="2"/>
        <v>-7.8984711797863272E-41</v>
      </c>
      <c r="D31" s="9">
        <f t="shared" si="2"/>
        <v>3.475187523155899E-40</v>
      </c>
      <c r="E31" s="10">
        <f t="shared" si="2"/>
        <v>-1.5796942359572654E-40</v>
      </c>
    </row>
    <row r="32" spans="1:9" x14ac:dyDescent="0.3">
      <c r="A32" s="6">
        <v>26</v>
      </c>
      <c r="B32" s="8">
        <f t="shared" si="2"/>
        <v>1.4574701151630596E-27</v>
      </c>
      <c r="C32" s="9">
        <f t="shared" si="2"/>
        <v>-2.3582361839210551E-27</v>
      </c>
      <c r="D32" s="9">
        <f t="shared" si="2"/>
        <v>2.3582361839210576E-27</v>
      </c>
      <c r="E32" s="10">
        <f t="shared" si="2"/>
        <v>-1.4574701151630659E-27</v>
      </c>
    </row>
    <row r="33" spans="1:5" x14ac:dyDescent="0.3">
      <c r="A33" s="6">
        <v>27</v>
      </c>
      <c r="B33" s="8">
        <f t="shared" si="2"/>
        <v>-8.7342080885965043E-29</v>
      </c>
      <c r="C33" s="9">
        <f t="shared" si="2"/>
        <v>5.3980374635669036E-29</v>
      </c>
      <c r="D33" s="9">
        <f t="shared" si="2"/>
        <v>5.3980374635669048E-29</v>
      </c>
      <c r="E33" s="10">
        <f t="shared" si="2"/>
        <v>-8.7342080885965133E-29</v>
      </c>
    </row>
    <row r="34" spans="1:5" x14ac:dyDescent="0.3">
      <c r="A34" s="26">
        <v>28</v>
      </c>
      <c r="B34" s="8">
        <f t="shared" si="2"/>
        <v>3.1193600316416104E-30</v>
      </c>
      <c r="C34" s="9">
        <f t="shared" si="2"/>
        <v>1.9278705227024587E-30</v>
      </c>
      <c r="D34" s="9">
        <f t="shared" si="2"/>
        <v>-1.9278705227024678E-30</v>
      </c>
      <c r="E34" s="10">
        <f t="shared" si="2"/>
        <v>-3.1193600316416069E-30</v>
      </c>
    </row>
    <row r="35" spans="1:5" x14ac:dyDescent="0.3">
      <c r="A35" s="6">
        <v>29</v>
      </c>
      <c r="B35" s="8">
        <f t="shared" si="2"/>
        <v>-6.6478293886291864E-32</v>
      </c>
      <c r="C35" s="9">
        <f t="shared" si="2"/>
        <v>-1.0756413902212451E-31</v>
      </c>
      <c r="D35" s="9">
        <f t="shared" si="2"/>
        <v>-1.0756413902212427E-31</v>
      </c>
      <c r="E35" s="10">
        <f t="shared" si="2"/>
        <v>-6.6478293886291535E-32</v>
      </c>
    </row>
    <row r="36" spans="1:5" ht="15" thickBot="1" x14ac:dyDescent="0.35">
      <c r="A36" s="6">
        <v>30</v>
      </c>
      <c r="B36" s="8">
        <f t="shared" si="2"/>
        <v>2.7712767110810506E-48</v>
      </c>
      <c r="C36" s="9">
        <f t="shared" si="2"/>
        <v>5.5425534221621012E-48</v>
      </c>
      <c r="D36" s="9">
        <f t="shared" si="2"/>
        <v>8.313830133243153E-48</v>
      </c>
      <c r="E36" s="10">
        <f t="shared" si="2"/>
        <v>1.1085106844324202E-47</v>
      </c>
    </row>
    <row r="37" spans="1:5" ht="15" thickTop="1" x14ac:dyDescent="0.3">
      <c r="A37" s="25">
        <v>31</v>
      </c>
      <c r="B37" s="18">
        <f t="shared" si="2"/>
        <v>7.14820364368728E-35</v>
      </c>
      <c r="C37" s="19">
        <f t="shared" si="2"/>
        <v>1.156603645399187E-34</v>
      </c>
      <c r="D37" s="19">
        <f t="shared" si="2"/>
        <v>1.1566036453991872E-34</v>
      </c>
      <c r="E37" s="20">
        <f t="shared" si="2"/>
        <v>7.1482036436873185E-35</v>
      </c>
    </row>
    <row r="38" spans="1:5" x14ac:dyDescent="0.3">
      <c r="A38" s="6">
        <v>32</v>
      </c>
      <c r="B38" s="8">
        <f t="shared" si="2"/>
        <v>-3.61438639187246E-36</v>
      </c>
      <c r="C38" s="9">
        <f t="shared" si="2"/>
        <v>-2.2338136386522824E-36</v>
      </c>
      <c r="D38" s="9">
        <f t="shared" si="2"/>
        <v>2.2338136386522707E-36</v>
      </c>
      <c r="E38" s="10">
        <f t="shared" si="2"/>
        <v>3.6143863918724647E-36</v>
      </c>
    </row>
    <row r="39" spans="1:5" x14ac:dyDescent="0.3">
      <c r="A39" s="26">
        <v>33</v>
      </c>
      <c r="B39" s="8">
        <f t="shared" si="2"/>
        <v>1.0952686035977155E-37</v>
      </c>
      <c r="C39" s="9">
        <f t="shared" si="2"/>
        <v>-6.7691322383402187E-38</v>
      </c>
      <c r="D39" s="9">
        <f t="shared" si="2"/>
        <v>-6.7691322383402887E-38</v>
      </c>
      <c r="E39" s="10">
        <f t="shared" si="2"/>
        <v>1.095268603597714E-37</v>
      </c>
    </row>
    <row r="40" spans="1:5" x14ac:dyDescent="0.3">
      <c r="A40" s="6">
        <v>34</v>
      </c>
      <c r="B40" s="8">
        <f t="shared" si="2"/>
        <v>-1.9909212465706601E-39</v>
      </c>
      <c r="C40" s="9">
        <f t="shared" si="2"/>
        <v>3.2213782458756366E-39</v>
      </c>
      <c r="D40" s="9">
        <f t="shared" si="2"/>
        <v>-3.2213782458756248E-39</v>
      </c>
      <c r="E40" s="10">
        <f t="shared" si="2"/>
        <v>1.9909212465706491E-39</v>
      </c>
    </row>
    <row r="41" spans="1:5" x14ac:dyDescent="0.3">
      <c r="A41" s="6">
        <v>35</v>
      </c>
      <c r="B41" s="8">
        <f t="shared" si="2"/>
        <v>8.2995416423516817E-56</v>
      </c>
      <c r="C41" s="9">
        <f t="shared" si="2"/>
        <v>-1.6599083284703363E-55</v>
      </c>
      <c r="D41" s="9">
        <f t="shared" si="2"/>
        <v>-9.4830919549398869E-56</v>
      </c>
      <c r="E41" s="10">
        <f t="shared" si="2"/>
        <v>-3.3198166569406727E-55</v>
      </c>
    </row>
    <row r="42" spans="1:5" x14ac:dyDescent="0.3">
      <c r="A42" s="6">
        <v>36</v>
      </c>
      <c r="B42" s="8">
        <f t="shared" si="2"/>
        <v>1.5800962274370277E-42</v>
      </c>
      <c r="C42" s="9">
        <f t="shared" si="2"/>
        <v>-2.5566494014885962E-42</v>
      </c>
      <c r="D42" s="9">
        <f t="shared" si="2"/>
        <v>2.5566494014886E-42</v>
      </c>
      <c r="E42" s="10">
        <f t="shared" si="2"/>
        <v>-1.5800962274370373E-42</v>
      </c>
    </row>
    <row r="43" spans="1:5" x14ac:dyDescent="0.3">
      <c r="A43" s="6">
        <v>37</v>
      </c>
      <c r="B43" s="8">
        <f t="shared" si="2"/>
        <v>-6.9098632472664803E-44</v>
      </c>
      <c r="C43" s="9">
        <f t="shared" si="2"/>
        <v>4.2705303444244155E-44</v>
      </c>
      <c r="D43" s="9">
        <f t="shared" si="2"/>
        <v>4.2705303444243677E-44</v>
      </c>
      <c r="E43" s="10">
        <f t="shared" si="2"/>
        <v>-6.9098632472664903E-44</v>
      </c>
    </row>
    <row r="44" spans="1:5" x14ac:dyDescent="0.3">
      <c r="A44" s="6">
        <v>38</v>
      </c>
      <c r="B44" s="8">
        <f t="shared" si="2"/>
        <v>1.8183850650701278E-45</v>
      </c>
      <c r="C44" s="9">
        <f t="shared" si="2"/>
        <v>1.1238237748485248E-45</v>
      </c>
      <c r="D44" s="9">
        <f t="shared" si="2"/>
        <v>-1.1238237748485212E-45</v>
      </c>
      <c r="E44" s="10">
        <f t="shared" si="2"/>
        <v>-1.818385065070125E-45</v>
      </c>
    </row>
    <row r="45" spans="1:5" x14ac:dyDescent="0.3">
      <c r="A45" s="6">
        <v>39</v>
      </c>
      <c r="B45" s="8">
        <f t="shared" si="2"/>
        <v>-2.8815994226885356E-47</v>
      </c>
      <c r="C45" s="9">
        <f t="shared" si="2"/>
        <v>-4.6625258078721223E-47</v>
      </c>
      <c r="D45" s="9">
        <f t="shared" si="2"/>
        <v>-4.6625258078721204E-47</v>
      </c>
      <c r="E45" s="10">
        <f t="shared" si="2"/>
        <v>-2.8815994226885166E-47</v>
      </c>
    </row>
    <row r="46" spans="1:5" ht="15" thickBot="1" x14ac:dyDescent="0.35">
      <c r="A46" s="7">
        <v>40</v>
      </c>
      <c r="B46" s="11">
        <f t="shared" si="2"/>
        <v>1.2012506494857609E-63</v>
      </c>
      <c r="C46" s="12">
        <f t="shared" si="2"/>
        <v>2.4025012989715218E-63</v>
      </c>
      <c r="D46" s="12">
        <f t="shared" si="2"/>
        <v>3.6037519484572823E-63</v>
      </c>
      <c r="E46" s="13">
        <f t="shared" si="2"/>
        <v>4.8050025979430436E-63</v>
      </c>
    </row>
    <row r="47" spans="1:5" ht="15.6" thickTop="1" thickBot="1" x14ac:dyDescent="0.35">
      <c r="A47" s="31" t="s">
        <v>3</v>
      </c>
      <c r="B47" s="29">
        <f>SUM(B7:B46)</f>
        <v>0.24692500888320004</v>
      </c>
      <c r="C47" s="22">
        <f t="shared" ref="C47:E47" si="3">SUM(C7:C46)</f>
        <v>0.59763472817472929</v>
      </c>
      <c r="D47" s="22">
        <f t="shared" si="3"/>
        <v>1.1087779408502985</v>
      </c>
      <c r="E47" s="23">
        <f t="shared" si="3"/>
        <v>1.2452837212861245</v>
      </c>
    </row>
    <row r="48" spans="1:5" ht="15.6" thickTop="1" thickBot="1" x14ac:dyDescent="0.35">
      <c r="A48" s="31" t="s">
        <v>4</v>
      </c>
      <c r="B48" s="11">
        <f>B$6/2</f>
        <v>0.31415926535897931</v>
      </c>
      <c r="C48" s="12">
        <f t="shared" ref="C48:E48" si="4">C$6/2</f>
        <v>0.62831853071795862</v>
      </c>
      <c r="D48" s="12">
        <f t="shared" si="4"/>
        <v>0.94247779607693793</v>
      </c>
      <c r="E48" s="13">
        <f t="shared" si="4"/>
        <v>1.2566370614359172</v>
      </c>
    </row>
    <row r="49" ht="15" thickTop="1" x14ac:dyDescent="0.3"/>
  </sheetData>
  <mergeCells count="4">
    <mergeCell ref="A1:B1"/>
    <mergeCell ref="A2:M2"/>
    <mergeCell ref="B3:E3"/>
    <mergeCell ref="B4:E4"/>
  </mergeCells>
  <conditionalFormatting sqref="B7:I21 F22:I23 B22:E48">
    <cfRule type="cellIs" dxfId="9" priority="1" operator="greaterThan">
      <formula>1.5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M24"/>
  <sheetViews>
    <sheetView workbookViewId="0">
      <selection activeCell="B22" sqref="B22"/>
    </sheetView>
  </sheetViews>
  <sheetFormatPr defaultRowHeight="14.4" x14ac:dyDescent="0.3"/>
  <sheetData>
    <row r="1" spans="1:13" x14ac:dyDescent="0.3">
      <c r="A1" s="43" t="s">
        <v>38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39</v>
      </c>
      <c r="C3" s="43"/>
      <c r="D3" s="43"/>
      <c r="E3" s="43"/>
    </row>
    <row r="4" spans="1:13" x14ac:dyDescent="0.3">
      <c r="B4" s="43" t="s">
        <v>37</v>
      </c>
      <c r="C4" s="43"/>
      <c r="D4" s="43"/>
      <c r="E4" s="43"/>
    </row>
    <row r="5" spans="1:13" ht="15" thickBot="1" x14ac:dyDescent="0.35"/>
    <row r="6" spans="1:13" ht="30" thickTop="1" thickBot="1" x14ac:dyDescent="0.35">
      <c r="A6" s="24" t="s">
        <v>15</v>
      </c>
      <c r="B6" s="32">
        <v>1</v>
      </c>
      <c r="C6" s="15">
        <v>1.1000000000000001</v>
      </c>
      <c r="D6" s="15">
        <v>1.2</v>
      </c>
      <c r="E6" s="15">
        <v>1.3</v>
      </c>
      <c r="F6" s="15">
        <v>1.4</v>
      </c>
      <c r="G6" s="15">
        <v>1.5</v>
      </c>
      <c r="H6" s="15">
        <v>1.6</v>
      </c>
      <c r="I6" s="15">
        <v>1.7</v>
      </c>
      <c r="J6" s="15">
        <v>1.8</v>
      </c>
      <c r="K6" s="15">
        <v>1.9</v>
      </c>
      <c r="L6" s="16">
        <v>2</v>
      </c>
    </row>
    <row r="7" spans="1:13" ht="15" thickTop="1" x14ac:dyDescent="0.3">
      <c r="A7" s="25">
        <v>1</v>
      </c>
      <c r="B7" s="18">
        <f>(B$6^$A7)/FACT($A7)</f>
        <v>1</v>
      </c>
      <c r="C7" s="19">
        <f t="shared" ref="C7:L21" si="0">(C$6^$A7)/FACT($A7)</f>
        <v>1.1000000000000001</v>
      </c>
      <c r="D7" s="19">
        <f t="shared" si="0"/>
        <v>1.2</v>
      </c>
      <c r="E7" s="19">
        <f t="shared" si="0"/>
        <v>1.3</v>
      </c>
      <c r="F7" s="19">
        <f t="shared" si="0"/>
        <v>1.4</v>
      </c>
      <c r="G7" s="19">
        <f t="shared" si="0"/>
        <v>1.5</v>
      </c>
      <c r="H7" s="19">
        <f t="shared" si="0"/>
        <v>1.6</v>
      </c>
      <c r="I7" s="19">
        <f t="shared" si="0"/>
        <v>1.7</v>
      </c>
      <c r="J7" s="19">
        <f t="shared" si="0"/>
        <v>1.8</v>
      </c>
      <c r="K7" s="19">
        <f t="shared" si="0"/>
        <v>1.9</v>
      </c>
      <c r="L7" s="20">
        <f t="shared" si="0"/>
        <v>2</v>
      </c>
    </row>
    <row r="8" spans="1:13" x14ac:dyDescent="0.3">
      <c r="A8" s="6">
        <v>2</v>
      </c>
      <c r="B8" s="8">
        <f t="shared" ref="B8:B21" si="1">(B$6^$A8)/FACT($A8)</f>
        <v>0.5</v>
      </c>
      <c r="C8" s="9">
        <f t="shared" si="0"/>
        <v>0.60500000000000009</v>
      </c>
      <c r="D8" s="9">
        <f t="shared" si="0"/>
        <v>0.72</v>
      </c>
      <c r="E8" s="9">
        <f t="shared" si="0"/>
        <v>0.84500000000000008</v>
      </c>
      <c r="F8" s="9">
        <f t="shared" si="0"/>
        <v>0.97999999999999987</v>
      </c>
      <c r="G8" s="9">
        <f t="shared" si="0"/>
        <v>1.125</v>
      </c>
      <c r="H8" s="9">
        <f t="shared" si="0"/>
        <v>1.2800000000000002</v>
      </c>
      <c r="I8" s="9">
        <f t="shared" si="0"/>
        <v>1.4449999999999998</v>
      </c>
      <c r="J8" s="9">
        <f t="shared" si="0"/>
        <v>1.62</v>
      </c>
      <c r="K8" s="9">
        <f t="shared" si="0"/>
        <v>1.8049999999999999</v>
      </c>
      <c r="L8" s="10">
        <f t="shared" si="0"/>
        <v>2</v>
      </c>
    </row>
    <row r="9" spans="1:13" x14ac:dyDescent="0.3">
      <c r="A9" s="26">
        <v>3</v>
      </c>
      <c r="B9" s="8">
        <f t="shared" si="1"/>
        <v>0.16666666666666666</v>
      </c>
      <c r="C9" s="9">
        <f t="shared" si="0"/>
        <v>0.22183333333333341</v>
      </c>
      <c r="D9" s="9">
        <f t="shared" si="0"/>
        <v>0.28799999999999998</v>
      </c>
      <c r="E9" s="9">
        <f t="shared" si="0"/>
        <v>0.36616666666666675</v>
      </c>
      <c r="F9" s="9">
        <f t="shared" si="0"/>
        <v>0.4573333333333332</v>
      </c>
      <c r="G9" s="9">
        <f t="shared" si="0"/>
        <v>0.5625</v>
      </c>
      <c r="H9" s="9">
        <f t="shared" si="0"/>
        <v>0.68266666666666687</v>
      </c>
      <c r="I9" s="9">
        <f t="shared" si="0"/>
        <v>0.81883333333333319</v>
      </c>
      <c r="J9" s="9">
        <f t="shared" si="0"/>
        <v>0.97200000000000009</v>
      </c>
      <c r="K9" s="9">
        <f t="shared" si="0"/>
        <v>1.1431666666666664</v>
      </c>
      <c r="L9" s="10">
        <f t="shared" si="0"/>
        <v>1.3333333333333333</v>
      </c>
    </row>
    <row r="10" spans="1:13" x14ac:dyDescent="0.3">
      <c r="A10" s="6">
        <v>4</v>
      </c>
      <c r="B10" s="8">
        <f t="shared" si="1"/>
        <v>4.1666666666666664E-2</v>
      </c>
      <c r="C10" s="9">
        <f t="shared" si="0"/>
        <v>6.1004166666666686E-2</v>
      </c>
      <c r="D10" s="9">
        <f t="shared" si="0"/>
        <v>8.6399999999999991E-2</v>
      </c>
      <c r="E10" s="9">
        <f t="shared" si="0"/>
        <v>0.11900416666666669</v>
      </c>
      <c r="F10" s="9">
        <f t="shared" si="0"/>
        <v>0.16006666666666661</v>
      </c>
      <c r="G10" s="9">
        <f t="shared" si="0"/>
        <v>0.2109375</v>
      </c>
      <c r="H10" s="9">
        <f t="shared" si="0"/>
        <v>0.27306666666666679</v>
      </c>
      <c r="I10" s="9">
        <f t="shared" si="0"/>
        <v>0.34800416666666661</v>
      </c>
      <c r="J10" s="9">
        <f t="shared" si="0"/>
        <v>0.43740000000000007</v>
      </c>
      <c r="K10" s="9">
        <f t="shared" si="0"/>
        <v>0.54300416666666662</v>
      </c>
      <c r="L10" s="10">
        <f t="shared" si="0"/>
        <v>0.66666666666666663</v>
      </c>
    </row>
    <row r="11" spans="1:13" x14ac:dyDescent="0.3">
      <c r="A11" s="6">
        <v>5</v>
      </c>
      <c r="B11" s="8">
        <f t="shared" si="1"/>
        <v>8.3333333333333332E-3</v>
      </c>
      <c r="C11" s="9">
        <f t="shared" si="0"/>
        <v>1.3420916666666671E-2</v>
      </c>
      <c r="D11" s="9">
        <f t="shared" si="0"/>
        <v>2.0735999999999997E-2</v>
      </c>
      <c r="E11" s="9">
        <f t="shared" si="0"/>
        <v>3.0941083333333341E-2</v>
      </c>
      <c r="F11" s="9">
        <f t="shared" si="0"/>
        <v>4.4818666666666652E-2</v>
      </c>
      <c r="G11" s="9">
        <f t="shared" si="0"/>
        <v>6.3281249999999997E-2</v>
      </c>
      <c r="H11" s="9">
        <f t="shared" si="0"/>
        <v>8.738133333333338E-2</v>
      </c>
      <c r="I11" s="9">
        <f t="shared" si="0"/>
        <v>0.11832141666666664</v>
      </c>
      <c r="J11" s="9">
        <f t="shared" si="0"/>
        <v>0.15746400000000005</v>
      </c>
      <c r="K11" s="9">
        <f t="shared" si="0"/>
        <v>0.20634158333333333</v>
      </c>
      <c r="L11" s="10">
        <f t="shared" si="0"/>
        <v>0.26666666666666666</v>
      </c>
    </row>
    <row r="12" spans="1:13" x14ac:dyDescent="0.3">
      <c r="A12" s="6">
        <v>6</v>
      </c>
      <c r="B12" s="8">
        <f t="shared" si="1"/>
        <v>1.3888888888888889E-3</v>
      </c>
      <c r="C12" s="9">
        <f t="shared" si="0"/>
        <v>2.4605013888888902E-3</v>
      </c>
      <c r="D12" s="9">
        <f t="shared" si="0"/>
        <v>4.1471999999999993E-3</v>
      </c>
      <c r="E12" s="9">
        <f t="shared" si="0"/>
        <v>6.7039013888888915E-3</v>
      </c>
      <c r="F12" s="9">
        <f t="shared" si="0"/>
        <v>1.0457688888888884E-2</v>
      </c>
      <c r="G12" s="9">
        <f t="shared" si="0"/>
        <v>1.5820312499999999E-2</v>
      </c>
      <c r="H12" s="9">
        <f t="shared" si="0"/>
        <v>2.3301688888888901E-2</v>
      </c>
      <c r="I12" s="9">
        <f t="shared" si="0"/>
        <v>3.3524401388888875E-2</v>
      </c>
      <c r="J12" s="9">
        <f t="shared" si="0"/>
        <v>4.7239200000000016E-2</v>
      </c>
      <c r="K12" s="9">
        <f t="shared" si="0"/>
        <v>6.5341501388888876E-2</v>
      </c>
      <c r="L12" s="10">
        <f t="shared" si="0"/>
        <v>8.8888888888888892E-2</v>
      </c>
    </row>
    <row r="13" spans="1:13" x14ac:dyDescent="0.3">
      <c r="A13" s="6">
        <v>7</v>
      </c>
      <c r="B13" s="8">
        <f t="shared" si="1"/>
        <v>1.9841269841269841E-4</v>
      </c>
      <c r="C13" s="9">
        <f t="shared" si="0"/>
        <v>3.8665021825396849E-4</v>
      </c>
      <c r="D13" s="9">
        <f t="shared" si="0"/>
        <v>7.1094857142857133E-4</v>
      </c>
      <c r="E13" s="9">
        <f t="shared" si="0"/>
        <v>1.2450102579365085E-3</v>
      </c>
      <c r="F13" s="9">
        <f t="shared" si="0"/>
        <v>2.0915377777777763E-3</v>
      </c>
      <c r="G13" s="9">
        <f t="shared" si="0"/>
        <v>3.3900669642857144E-3</v>
      </c>
      <c r="H13" s="9">
        <f t="shared" si="0"/>
        <v>5.3261003174603213E-3</v>
      </c>
      <c r="I13" s="9">
        <f t="shared" si="0"/>
        <v>8.1416403373015846E-3</v>
      </c>
      <c r="J13" s="9">
        <f t="shared" si="0"/>
        <v>1.2147222857142861E-2</v>
      </c>
      <c r="K13" s="9">
        <f t="shared" si="0"/>
        <v>1.7735550376984127E-2</v>
      </c>
      <c r="L13" s="10">
        <f t="shared" si="0"/>
        <v>2.5396825396825397E-2</v>
      </c>
    </row>
    <row r="14" spans="1:13" x14ac:dyDescent="0.3">
      <c r="A14" s="6">
        <v>8</v>
      </c>
      <c r="B14" s="8">
        <f t="shared" si="1"/>
        <v>2.4801587301587302E-5</v>
      </c>
      <c r="C14" s="9">
        <f t="shared" si="0"/>
        <v>5.3164405009920662E-5</v>
      </c>
      <c r="D14" s="9">
        <f t="shared" si="0"/>
        <v>1.066422857142857E-4</v>
      </c>
      <c r="E14" s="9">
        <f t="shared" si="0"/>
        <v>2.0231416691468261E-4</v>
      </c>
      <c r="F14" s="9">
        <f t="shared" si="0"/>
        <v>3.6601911111111091E-4</v>
      </c>
      <c r="G14" s="9">
        <f t="shared" si="0"/>
        <v>6.3563755580357145E-4</v>
      </c>
      <c r="H14" s="9">
        <f t="shared" si="0"/>
        <v>1.0652200634920644E-3</v>
      </c>
      <c r="I14" s="9">
        <f t="shared" si="0"/>
        <v>1.7300985716765867E-3</v>
      </c>
      <c r="J14" s="9">
        <f t="shared" si="0"/>
        <v>2.733125142857144E-3</v>
      </c>
      <c r="K14" s="9">
        <f t="shared" si="0"/>
        <v>4.2121932145337297E-3</v>
      </c>
      <c r="L14" s="10">
        <f t="shared" si="0"/>
        <v>6.3492063492063492E-3</v>
      </c>
    </row>
    <row r="15" spans="1:13" x14ac:dyDescent="0.3">
      <c r="A15" s="6">
        <v>9</v>
      </c>
      <c r="B15" s="8">
        <f t="shared" si="1"/>
        <v>2.7557319223985893E-6</v>
      </c>
      <c r="C15" s="9">
        <f t="shared" si="0"/>
        <v>6.4978717234347482E-6</v>
      </c>
      <c r="D15" s="9">
        <f t="shared" si="0"/>
        <v>1.4218971428571427E-5</v>
      </c>
      <c r="E15" s="9">
        <f t="shared" si="0"/>
        <v>2.9223157443231932E-5</v>
      </c>
      <c r="F15" s="9">
        <f t="shared" si="0"/>
        <v>5.6936306172839467E-5</v>
      </c>
      <c r="G15" s="9">
        <f t="shared" si="0"/>
        <v>1.0593959263392857E-4</v>
      </c>
      <c r="H15" s="9">
        <f t="shared" si="0"/>
        <v>1.8937245573192257E-4</v>
      </c>
      <c r="I15" s="9">
        <f t="shared" si="0"/>
        <v>3.2679639687224413E-4</v>
      </c>
      <c r="J15" s="9">
        <f t="shared" si="0"/>
        <v>5.4662502857142877E-4</v>
      </c>
      <c r="K15" s="9">
        <f t="shared" si="0"/>
        <v>8.8924078973489848E-4</v>
      </c>
      <c r="L15" s="10">
        <f t="shared" si="0"/>
        <v>1.4109347442680777E-3</v>
      </c>
    </row>
    <row r="16" spans="1:13" ht="15" thickBot="1" x14ac:dyDescent="0.35">
      <c r="A16" s="7">
        <v>10</v>
      </c>
      <c r="B16" s="11">
        <f t="shared" si="1"/>
        <v>2.7557319223985888E-7</v>
      </c>
      <c r="C16" s="12">
        <f t="shared" si="0"/>
        <v>7.1476588957782243E-7</v>
      </c>
      <c r="D16" s="12">
        <f t="shared" si="0"/>
        <v>1.7062765714285713E-6</v>
      </c>
      <c r="E16" s="12">
        <f t="shared" si="0"/>
        <v>3.7990104676201513E-6</v>
      </c>
      <c r="F16" s="12">
        <f t="shared" si="0"/>
        <v>7.9710828641975259E-6</v>
      </c>
      <c r="G16" s="12">
        <f t="shared" si="0"/>
        <v>1.5890938895089285E-5</v>
      </c>
      <c r="H16" s="12">
        <f t="shared" si="0"/>
        <v>3.0299592917107616E-5</v>
      </c>
      <c r="I16" s="12">
        <f t="shared" si="0"/>
        <v>5.5555387468281499E-5</v>
      </c>
      <c r="J16" s="12">
        <f t="shared" si="0"/>
        <v>9.8392505142857193E-5</v>
      </c>
      <c r="K16" s="12">
        <f t="shared" si="0"/>
        <v>1.6895575004963073E-4</v>
      </c>
      <c r="L16" s="13">
        <f t="shared" si="0"/>
        <v>2.821869488536155E-4</v>
      </c>
    </row>
    <row r="17" spans="1:12" ht="15" thickTop="1" x14ac:dyDescent="0.3">
      <c r="A17" s="6">
        <v>11</v>
      </c>
      <c r="B17" s="8">
        <f t="shared" si="1"/>
        <v>2.505210838544172E-8</v>
      </c>
      <c r="C17" s="9">
        <f t="shared" si="0"/>
        <v>7.1476588957782253E-8</v>
      </c>
      <c r="D17" s="9">
        <f t="shared" si="0"/>
        <v>1.8613926233766229E-7</v>
      </c>
      <c r="E17" s="9">
        <f t="shared" si="0"/>
        <v>4.4897396435510883E-7</v>
      </c>
      <c r="F17" s="9">
        <f t="shared" si="0"/>
        <v>1.0145014554433212E-6</v>
      </c>
      <c r="G17" s="9">
        <f t="shared" si="0"/>
        <v>2.1669462129667207E-6</v>
      </c>
      <c r="H17" s="9">
        <f t="shared" si="0"/>
        <v>4.4072135152156537E-6</v>
      </c>
      <c r="I17" s="9">
        <f t="shared" si="0"/>
        <v>8.5858326087344129E-6</v>
      </c>
      <c r="J17" s="9">
        <f t="shared" si="0"/>
        <v>1.6100591750649358E-5</v>
      </c>
      <c r="K17" s="9">
        <f t="shared" si="0"/>
        <v>2.9183265917663487E-5</v>
      </c>
      <c r="L17" s="10">
        <f t="shared" si="0"/>
        <v>5.1306717973384643E-5</v>
      </c>
    </row>
    <row r="18" spans="1:12" x14ac:dyDescent="0.3">
      <c r="A18" s="6">
        <v>12</v>
      </c>
      <c r="B18" s="8">
        <f t="shared" si="1"/>
        <v>2.08767569878681E-9</v>
      </c>
      <c r="C18" s="9">
        <f t="shared" si="0"/>
        <v>6.5520206544633728E-9</v>
      </c>
      <c r="D18" s="9">
        <f t="shared" si="0"/>
        <v>1.8613926233766231E-8</v>
      </c>
      <c r="E18" s="9">
        <f t="shared" si="0"/>
        <v>4.8638846138470127E-8</v>
      </c>
      <c r="F18" s="9">
        <f t="shared" si="0"/>
        <v>1.1835850313505413E-7</v>
      </c>
      <c r="G18" s="9">
        <f t="shared" si="0"/>
        <v>2.7086827662084009E-7</v>
      </c>
      <c r="H18" s="9">
        <f t="shared" si="0"/>
        <v>5.8762846869542064E-7</v>
      </c>
      <c r="I18" s="9">
        <f t="shared" si="0"/>
        <v>1.2163262862373752E-6</v>
      </c>
      <c r="J18" s="9">
        <f t="shared" si="0"/>
        <v>2.4150887625974039E-6</v>
      </c>
      <c r="K18" s="9">
        <f t="shared" si="0"/>
        <v>4.6206837702967189E-6</v>
      </c>
      <c r="L18" s="10">
        <f t="shared" si="0"/>
        <v>8.5511196622307738E-6</v>
      </c>
    </row>
    <row r="19" spans="1:12" x14ac:dyDescent="0.3">
      <c r="A19" s="26">
        <v>13</v>
      </c>
      <c r="B19" s="8">
        <f t="shared" si="1"/>
        <v>1.6059043836821613E-10</v>
      </c>
      <c r="C19" s="9">
        <f t="shared" si="0"/>
        <v>5.5440174768536233E-10</v>
      </c>
      <c r="D19" s="9">
        <f t="shared" si="0"/>
        <v>1.718208575424575E-9</v>
      </c>
      <c r="E19" s="9">
        <f t="shared" si="0"/>
        <v>4.8638846138470136E-9</v>
      </c>
      <c r="F19" s="9">
        <f t="shared" si="0"/>
        <v>1.2746300337621213E-8</v>
      </c>
      <c r="G19" s="9">
        <f t="shared" si="0"/>
        <v>3.1254031917789239E-8</v>
      </c>
      <c r="H19" s="9">
        <f t="shared" si="0"/>
        <v>7.2323503839436389E-8</v>
      </c>
      <c r="I19" s="9">
        <f t="shared" si="0"/>
        <v>1.5905805281565675E-7</v>
      </c>
      <c r="J19" s="9">
        <f t="shared" si="0"/>
        <v>3.3439690559040984E-7</v>
      </c>
      <c r="K19" s="9">
        <f t="shared" si="0"/>
        <v>6.7533070488952045E-7</v>
      </c>
      <c r="L19" s="10">
        <f t="shared" si="0"/>
        <v>1.3155568711124266E-6</v>
      </c>
    </row>
    <row r="20" spans="1:12" x14ac:dyDescent="0.3">
      <c r="A20" s="6">
        <v>14</v>
      </c>
      <c r="B20" s="8">
        <f t="shared" si="1"/>
        <v>1.1470745597729725E-11</v>
      </c>
      <c r="C20" s="9">
        <f t="shared" si="0"/>
        <v>4.3560137318135619E-11</v>
      </c>
      <c r="D20" s="9">
        <f t="shared" si="0"/>
        <v>1.4727502075067786E-10</v>
      </c>
      <c r="E20" s="9">
        <f t="shared" si="0"/>
        <v>4.5164642842865122E-10</v>
      </c>
      <c r="F20" s="9">
        <f t="shared" si="0"/>
        <v>1.2746300337621213E-9</v>
      </c>
      <c r="G20" s="9">
        <f t="shared" si="0"/>
        <v>3.34864627690599E-9</v>
      </c>
      <c r="H20" s="9">
        <f t="shared" si="0"/>
        <v>8.2655432959355862E-9</v>
      </c>
      <c r="I20" s="9">
        <f t="shared" si="0"/>
        <v>1.9314192127615461E-8</v>
      </c>
      <c r="J20" s="9">
        <f t="shared" si="0"/>
        <v>4.2993887861624117E-8</v>
      </c>
      <c r="K20" s="9">
        <f t="shared" si="0"/>
        <v>9.165202423500634E-8</v>
      </c>
      <c r="L20" s="10">
        <f t="shared" si="0"/>
        <v>1.8793669587320381E-7</v>
      </c>
    </row>
    <row r="21" spans="1:12" ht="15" thickBot="1" x14ac:dyDescent="0.35">
      <c r="A21" s="6">
        <v>15</v>
      </c>
      <c r="B21" s="8">
        <f t="shared" si="1"/>
        <v>7.6471637318198164E-13</v>
      </c>
      <c r="C21" s="9">
        <f t="shared" si="0"/>
        <v>3.1944100699966118E-12</v>
      </c>
      <c r="D21" s="9">
        <f t="shared" si="0"/>
        <v>1.1782001660054229E-11</v>
      </c>
      <c r="E21" s="9">
        <f t="shared" si="0"/>
        <v>3.9142690463816444E-11</v>
      </c>
      <c r="F21" s="9">
        <f t="shared" si="0"/>
        <v>1.1896546981779797E-10</v>
      </c>
      <c r="G21" s="9">
        <f t="shared" si="0"/>
        <v>3.3486462769059901E-10</v>
      </c>
      <c r="H21" s="9">
        <f t="shared" si="0"/>
        <v>8.8165795156646284E-10</v>
      </c>
      <c r="I21" s="9">
        <f t="shared" si="0"/>
        <v>2.1889417744630852E-9</v>
      </c>
      <c r="J21" s="9">
        <f t="shared" si="0"/>
        <v>5.159266543394894E-9</v>
      </c>
      <c r="K21" s="9">
        <f t="shared" si="0"/>
        <v>1.1609256403100805E-8</v>
      </c>
      <c r="L21" s="10">
        <f t="shared" si="0"/>
        <v>2.5058226116427174E-8</v>
      </c>
    </row>
    <row r="22" spans="1:12" ht="15.6" thickTop="1" thickBot="1" x14ac:dyDescent="0.35">
      <c r="A22" s="31" t="s">
        <v>3</v>
      </c>
      <c r="B22" s="29">
        <f>1+SUM(B7:B21)</f>
        <v>2.7182818284589949</v>
      </c>
      <c r="C22" s="22">
        <f t="shared" ref="C22:L22" si="2">1+SUM(C7:C21)</f>
        <v>3.0041660239461989</v>
      </c>
      <c r="D22" s="22">
        <f t="shared" si="2"/>
        <v>3.3201169227355969</v>
      </c>
      <c r="E22" s="22">
        <f t="shared" si="2"/>
        <v>3.6692966676158019</v>
      </c>
      <c r="F22" s="22">
        <f t="shared" si="2"/>
        <v>4.0551999668333352</v>
      </c>
      <c r="G22" s="22">
        <f t="shared" si="2"/>
        <v>4.4816890703036503</v>
      </c>
      <c r="H22" s="22">
        <f t="shared" si="2"/>
        <v>4.9530324242978461</v>
      </c>
      <c r="I22" s="22">
        <f t="shared" si="2"/>
        <v>5.473947391468954</v>
      </c>
      <c r="J22" s="22">
        <f t="shared" si="2"/>
        <v>6.0496474637642876</v>
      </c>
      <c r="K22" s="22">
        <f t="shared" si="2"/>
        <v>6.685894440728533</v>
      </c>
      <c r="L22" s="23">
        <f t="shared" si="2"/>
        <v>7.3890560953841362</v>
      </c>
    </row>
    <row r="23" spans="1:12" ht="15.6" thickTop="1" thickBot="1" x14ac:dyDescent="0.35">
      <c r="A23" s="31" t="s">
        <v>4</v>
      </c>
      <c r="B23" s="29">
        <f>EXP(1)^B$6</f>
        <v>2.7182818284590451</v>
      </c>
      <c r="C23" s="22">
        <f t="shared" ref="C23:L23" si="3">EXP(1)^C$6</f>
        <v>3.0041660239464334</v>
      </c>
      <c r="D23" s="22">
        <f t="shared" si="3"/>
        <v>3.3201169227365472</v>
      </c>
      <c r="E23" s="22">
        <f t="shared" si="3"/>
        <v>3.6692966676192444</v>
      </c>
      <c r="F23" s="22">
        <f t="shared" si="3"/>
        <v>4.0551999668446745</v>
      </c>
      <c r="G23" s="22">
        <f t="shared" si="3"/>
        <v>4.4816890703380645</v>
      </c>
      <c r="H23" s="22">
        <f t="shared" si="3"/>
        <v>4.9530324243951149</v>
      </c>
      <c r="I23" s="22">
        <f t="shared" si="3"/>
        <v>5.4739473917271999</v>
      </c>
      <c r="J23" s="22">
        <f t="shared" si="3"/>
        <v>6.0496474644129465</v>
      </c>
      <c r="K23" s="22">
        <f t="shared" si="3"/>
        <v>6.6858944422792685</v>
      </c>
      <c r="L23" s="23">
        <f t="shared" si="3"/>
        <v>7.3890560989306495</v>
      </c>
    </row>
    <row r="24" spans="1:12" ht="15" thickTop="1" x14ac:dyDescent="0.3"/>
  </sheetData>
  <mergeCells count="4">
    <mergeCell ref="A1:B1"/>
    <mergeCell ref="A2:M2"/>
    <mergeCell ref="B3:E3"/>
    <mergeCell ref="B4:E4"/>
  </mergeCells>
  <conditionalFormatting sqref="B7:L23">
    <cfRule type="cellIs" dxfId="7" priority="1" operator="greaterThan">
      <formula>1.5</formula>
    </cfRule>
    <cfRule type="cellIs" dxfId="6" priority="2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M17"/>
  <sheetViews>
    <sheetView workbookViewId="0">
      <selection activeCell="L7" sqref="L7"/>
    </sheetView>
  </sheetViews>
  <sheetFormatPr defaultRowHeight="14.4" x14ac:dyDescent="0.3"/>
  <sheetData>
    <row r="1" spans="1:13" x14ac:dyDescent="0.3">
      <c r="A1" s="43" t="s">
        <v>40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42</v>
      </c>
      <c r="C3" s="43"/>
      <c r="D3" s="43"/>
      <c r="E3" s="43"/>
    </row>
    <row r="4" spans="1:13" x14ac:dyDescent="0.3">
      <c r="B4" s="43" t="s">
        <v>41</v>
      </c>
      <c r="C4" s="43"/>
      <c r="D4" s="43"/>
      <c r="E4" s="43"/>
    </row>
    <row r="5" spans="1:13" ht="15" thickBot="1" x14ac:dyDescent="0.35"/>
    <row r="6" spans="1:13" ht="30" thickTop="1" thickBot="1" x14ac:dyDescent="0.35">
      <c r="A6" s="14" t="s">
        <v>7</v>
      </c>
      <c r="B6" s="5">
        <v>1</v>
      </c>
      <c r="C6" s="5">
        <v>2</v>
      </c>
      <c r="D6" s="3">
        <v>3</v>
      </c>
      <c r="E6" s="2">
        <v>4</v>
      </c>
      <c r="F6" s="2">
        <v>5</v>
      </c>
      <c r="G6" s="2">
        <v>6</v>
      </c>
      <c r="H6" s="2">
        <v>7</v>
      </c>
      <c r="I6" s="5">
        <v>8</v>
      </c>
      <c r="J6" s="4">
        <v>9</v>
      </c>
      <c r="K6" s="4">
        <v>10</v>
      </c>
      <c r="L6" s="4" t="s">
        <v>3</v>
      </c>
      <c r="M6" s="4" t="s">
        <v>4</v>
      </c>
    </row>
    <row r="7" spans="1:13" ht="15" thickTop="1" x14ac:dyDescent="0.3">
      <c r="A7" s="18">
        <v>0.1</v>
      </c>
      <c r="B7" s="18">
        <f>((-1)^B$6)*((3*$A7)^(2*B$6))/FACT(2*B$6)</f>
        <v>-4.5000000000000012E-2</v>
      </c>
      <c r="C7" s="19">
        <f t="shared" ref="C7:K7" si="0">((-1)^C$6)*((3*$A7)^(2*C$6))/FACT(2*C$6)</f>
        <v>3.3750000000000018E-4</v>
      </c>
      <c r="D7" s="19">
        <f t="shared" si="0"/>
        <v>-1.0125000000000009E-6</v>
      </c>
      <c r="E7" s="19">
        <f t="shared" si="0"/>
        <v>1.6272321428571447E-9</v>
      </c>
      <c r="F7" s="19">
        <f t="shared" si="0"/>
        <v>-1.6272321428571449E-12</v>
      </c>
      <c r="G7" s="19">
        <f t="shared" si="0"/>
        <v>1.109476461038963E-15</v>
      </c>
      <c r="H7" s="19">
        <f t="shared" si="0"/>
        <v>-5.4864220600827846E-19</v>
      </c>
      <c r="I7" s="19">
        <f t="shared" si="0"/>
        <v>2.0574082725310447E-22</v>
      </c>
      <c r="J7" s="19">
        <f t="shared" si="0"/>
        <v>-6.0512008015618985E-26</v>
      </c>
      <c r="K7" s="20">
        <f t="shared" si="0"/>
        <v>1.4331791372120291E-29</v>
      </c>
      <c r="L7" s="25">
        <f>SUM(B7:K7)</f>
        <v>-4.4663510874393998E-2</v>
      </c>
      <c r="M7" s="25">
        <f>3*((COS(A7)^2)-1)</f>
        <v>-2.9900133238137228E-2</v>
      </c>
    </row>
    <row r="8" spans="1:13" x14ac:dyDescent="0.3">
      <c r="A8" s="8">
        <v>0.2</v>
      </c>
      <c r="B8" s="8">
        <f t="shared" ref="B8:K16" si="1">((-1)^B$6)*((3*$A8)^(2*B$6))/FACT(2*B$6)</f>
        <v>-0.18000000000000005</v>
      </c>
      <c r="C8" s="9">
        <f t="shared" si="1"/>
        <v>5.4000000000000029E-3</v>
      </c>
      <c r="D8" s="9">
        <f t="shared" si="1"/>
        <v>-6.4800000000000057E-5</v>
      </c>
      <c r="E8" s="9">
        <f t="shared" si="1"/>
        <v>4.1657142857142904E-7</v>
      </c>
      <c r="F8" s="9">
        <f t="shared" si="1"/>
        <v>-1.6662857142857164E-9</v>
      </c>
      <c r="G8" s="9">
        <f t="shared" si="1"/>
        <v>4.5444155844155925E-12</v>
      </c>
      <c r="H8" s="9">
        <f t="shared" si="1"/>
        <v>-8.9889539032396344E-15</v>
      </c>
      <c r="I8" s="9">
        <f t="shared" si="1"/>
        <v>1.3483430854859455E-17</v>
      </c>
      <c r="J8" s="9">
        <f t="shared" si="1"/>
        <v>-1.5862859829246423E-20</v>
      </c>
      <c r="K8" s="10">
        <f t="shared" si="1"/>
        <v>1.5027972469812406E-23</v>
      </c>
      <c r="L8" s="6">
        <f t="shared" ref="L8:L16" si="2">SUM(B8:K8)</f>
        <v>-0.17466438509032176</v>
      </c>
      <c r="M8" s="6">
        <f t="shared" ref="M8:M16" si="3">3*((COS(A8)^2)-1)</f>
        <v>-0.11840850899567235</v>
      </c>
    </row>
    <row r="9" spans="1:13" x14ac:dyDescent="0.3">
      <c r="A9" s="21">
        <v>0.3</v>
      </c>
      <c r="B9" s="8">
        <f t="shared" si="1"/>
        <v>-0.40499999999999992</v>
      </c>
      <c r="C9" s="9">
        <f t="shared" si="1"/>
        <v>2.7337499999999987E-2</v>
      </c>
      <c r="D9" s="9">
        <f t="shared" si="1"/>
        <v>-7.3811249999999949E-4</v>
      </c>
      <c r="E9" s="9">
        <f t="shared" si="1"/>
        <v>1.0676270089285705E-5</v>
      </c>
      <c r="F9" s="9">
        <f t="shared" si="1"/>
        <v>-9.6086430803571318E-8</v>
      </c>
      <c r="G9" s="9">
        <f t="shared" si="1"/>
        <v>5.8962127993100568E-10</v>
      </c>
      <c r="H9" s="9">
        <f t="shared" si="1"/>
        <v>-2.6241386634292003E-12</v>
      </c>
      <c r="I9" s="9">
        <f t="shared" si="1"/>
        <v>8.8564679890735488E-15</v>
      </c>
      <c r="J9" s="9">
        <f t="shared" si="1"/>
        <v>-2.3443591735782917E-17</v>
      </c>
      <c r="K9" s="10">
        <f t="shared" si="1"/>
        <v>4.9971866594695157E-20</v>
      </c>
      <c r="L9" s="6">
        <f t="shared" si="2"/>
        <v>-0.37839003172933539</v>
      </c>
      <c r="M9" s="6">
        <f t="shared" si="3"/>
        <v>-0.26199657763548267</v>
      </c>
    </row>
    <row r="10" spans="1:13" x14ac:dyDescent="0.3">
      <c r="A10" s="8">
        <v>0.4</v>
      </c>
      <c r="B10" s="8">
        <f t="shared" si="1"/>
        <v>-0.7200000000000002</v>
      </c>
      <c r="C10" s="9">
        <f t="shared" si="1"/>
        <v>8.6400000000000046E-2</v>
      </c>
      <c r="D10" s="9">
        <f t="shared" si="1"/>
        <v>-4.1472000000000037E-3</v>
      </c>
      <c r="E10" s="9">
        <f t="shared" si="1"/>
        <v>1.0664228571428583E-4</v>
      </c>
      <c r="F10" s="9">
        <f t="shared" si="1"/>
        <v>-1.7062765714285736E-6</v>
      </c>
      <c r="G10" s="9">
        <f t="shared" si="1"/>
        <v>1.8613926233766267E-8</v>
      </c>
      <c r="H10" s="9">
        <f t="shared" si="1"/>
        <v>-1.4727502075067817E-10</v>
      </c>
      <c r="I10" s="9">
        <f t="shared" si="1"/>
        <v>8.8365012450406922E-13</v>
      </c>
      <c r="J10" s="9">
        <f t="shared" si="1"/>
        <v>-4.1583535270779744E-15</v>
      </c>
      <c r="K10" s="10">
        <f t="shared" si="1"/>
        <v>1.5757971260506014E-17</v>
      </c>
      <c r="L10" s="6">
        <f t="shared" si="2"/>
        <v>-0.63764224552332649</v>
      </c>
      <c r="M10" s="6">
        <f t="shared" si="3"/>
        <v>-0.45493993597925175</v>
      </c>
    </row>
    <row r="11" spans="1:13" x14ac:dyDescent="0.3">
      <c r="A11" s="8">
        <v>0.5</v>
      </c>
      <c r="B11" s="8">
        <f t="shared" si="1"/>
        <v>-1.125</v>
      </c>
      <c r="C11" s="9">
        <f t="shared" si="1"/>
        <v>0.2109375</v>
      </c>
      <c r="D11" s="9">
        <f t="shared" si="1"/>
        <v>-1.5820312499999999E-2</v>
      </c>
      <c r="E11" s="9">
        <f t="shared" si="1"/>
        <v>6.3563755580357145E-4</v>
      </c>
      <c r="F11" s="9">
        <f t="shared" si="1"/>
        <v>-1.5890938895089285E-5</v>
      </c>
      <c r="G11" s="9">
        <f t="shared" si="1"/>
        <v>2.7086827662084009E-7</v>
      </c>
      <c r="H11" s="9">
        <f t="shared" si="1"/>
        <v>-3.34864627690599E-9</v>
      </c>
      <c r="I11" s="9">
        <f t="shared" si="1"/>
        <v>3.1393558845993659E-11</v>
      </c>
      <c r="J11" s="9">
        <f t="shared" si="1"/>
        <v>-2.3083499151465924E-13</v>
      </c>
      <c r="K11" s="10">
        <f t="shared" si="1"/>
        <v>1.3667861339683772E-15</v>
      </c>
      <c r="L11" s="6">
        <f t="shared" si="2"/>
        <v>-0.92926279833229719</v>
      </c>
      <c r="M11" s="6">
        <f t="shared" si="3"/>
        <v>-0.68954654119779035</v>
      </c>
    </row>
    <row r="12" spans="1:13" x14ac:dyDescent="0.3">
      <c r="A12" s="8">
        <v>0.6</v>
      </c>
      <c r="B12" s="8">
        <f t="shared" si="1"/>
        <v>-1.6199999999999997</v>
      </c>
      <c r="C12" s="9">
        <f t="shared" si="1"/>
        <v>0.43739999999999979</v>
      </c>
      <c r="D12" s="9">
        <f t="shared" si="1"/>
        <v>-4.7239199999999967E-2</v>
      </c>
      <c r="E12" s="9">
        <f t="shared" si="1"/>
        <v>2.7331251428571405E-3</v>
      </c>
      <c r="F12" s="9">
        <f t="shared" si="1"/>
        <v>-9.839250514285703E-5</v>
      </c>
      <c r="G12" s="9">
        <f t="shared" si="1"/>
        <v>2.4150887625973993E-6</v>
      </c>
      <c r="H12" s="9">
        <f t="shared" si="1"/>
        <v>-4.2993887861624018E-8</v>
      </c>
      <c r="I12" s="9">
        <f t="shared" si="1"/>
        <v>5.804174861319241E-10</v>
      </c>
      <c r="J12" s="9">
        <f t="shared" si="1"/>
        <v>-6.1455969119850771E-12</v>
      </c>
      <c r="K12" s="10">
        <f t="shared" si="1"/>
        <v>5.2399299986399069E-14</v>
      </c>
      <c r="L12" s="6">
        <f t="shared" si="2"/>
        <v>-1.2272020946930864</v>
      </c>
      <c r="M12" s="6">
        <f t="shared" si="3"/>
        <v>-0.95646336828498957</v>
      </c>
    </row>
    <row r="13" spans="1:13" x14ac:dyDescent="0.3">
      <c r="A13" s="8">
        <v>0.7</v>
      </c>
      <c r="B13" s="8">
        <f t="shared" si="1"/>
        <v>-2.2049999999999992</v>
      </c>
      <c r="C13" s="9">
        <f t="shared" si="1"/>
        <v>0.81033749999999938</v>
      </c>
      <c r="D13" s="9">
        <f t="shared" si="1"/>
        <v>-0.11911961249999987</v>
      </c>
      <c r="E13" s="9">
        <f t="shared" si="1"/>
        <v>9.3806694843749858E-3</v>
      </c>
      <c r="F13" s="9">
        <f t="shared" si="1"/>
        <v>-4.5965280473437415E-4</v>
      </c>
      <c r="G13" s="9">
        <f t="shared" si="1"/>
        <v>1.5356582339989313E-5</v>
      </c>
      <c r="H13" s="9">
        <f t="shared" si="1"/>
        <v>-3.7210180285358711E-7</v>
      </c>
      <c r="I13" s="9">
        <f t="shared" si="1"/>
        <v>6.8373706274346603E-9</v>
      </c>
      <c r="J13" s="9">
        <f t="shared" si="1"/>
        <v>-9.8538576689499484E-11</v>
      </c>
      <c r="K13" s="10">
        <f t="shared" si="1"/>
        <v>1.1435661136860329E-12</v>
      </c>
      <c r="L13" s="6">
        <f t="shared" si="2"/>
        <v>-1.5048461045998465</v>
      </c>
      <c r="M13" s="6">
        <f t="shared" si="3"/>
        <v>-1.2450492856496382</v>
      </c>
    </row>
    <row r="14" spans="1:13" x14ac:dyDescent="0.3">
      <c r="A14" s="8">
        <v>0.8</v>
      </c>
      <c r="B14" s="8">
        <f t="shared" si="1"/>
        <v>-2.8800000000000008</v>
      </c>
      <c r="C14" s="9">
        <f t="shared" si="1"/>
        <v>1.3824000000000007</v>
      </c>
      <c r="D14" s="9">
        <f t="shared" si="1"/>
        <v>-0.26542080000000023</v>
      </c>
      <c r="E14" s="9">
        <f t="shared" si="1"/>
        <v>2.7300425142857174E-2</v>
      </c>
      <c r="F14" s="9">
        <f t="shared" si="1"/>
        <v>-1.7472272091428593E-3</v>
      </c>
      <c r="G14" s="9">
        <f t="shared" si="1"/>
        <v>7.624264185350663E-5</v>
      </c>
      <c r="H14" s="9">
        <f t="shared" si="1"/>
        <v>-2.4129539399791111E-6</v>
      </c>
      <c r="I14" s="9">
        <f t="shared" si="1"/>
        <v>5.7910894559498681E-8</v>
      </c>
      <c r="J14" s="9">
        <f t="shared" si="1"/>
        <v>-1.0900874270023285E-9</v>
      </c>
      <c r="K14" s="10">
        <f t="shared" si="1"/>
        <v>1.6523430472456354E-11</v>
      </c>
      <c r="L14" s="6">
        <f t="shared" si="2"/>
        <v>-1.7373937155410417</v>
      </c>
      <c r="M14" s="6">
        <f t="shared" si="3"/>
        <v>-1.5437992834519334</v>
      </c>
    </row>
    <row r="15" spans="1:13" x14ac:dyDescent="0.3">
      <c r="A15" s="8">
        <v>0.9</v>
      </c>
      <c r="B15" s="8">
        <f t="shared" si="1"/>
        <v>-3.6450000000000005</v>
      </c>
      <c r="C15" s="9">
        <f t="shared" si="1"/>
        <v>2.2143375000000005</v>
      </c>
      <c r="D15" s="9">
        <f t="shared" si="1"/>
        <v>-0.53808401250000015</v>
      </c>
      <c r="E15" s="9">
        <f t="shared" si="1"/>
        <v>7.0047008055803606E-2</v>
      </c>
      <c r="F15" s="9">
        <f t="shared" si="1"/>
        <v>-5.673807652520093E-3</v>
      </c>
      <c r="G15" s="9">
        <f t="shared" si="1"/>
        <v>3.1334892262781429E-4</v>
      </c>
      <c r="H15" s="9">
        <f t="shared" si="1"/>
        <v>-1.2551173878883333E-5</v>
      </c>
      <c r="I15" s="9">
        <f t="shared" si="1"/>
        <v>3.8124190657108123E-7</v>
      </c>
      <c r="J15" s="9">
        <f t="shared" si="1"/>
        <v>-9.0825277741934069E-9</v>
      </c>
      <c r="K15" s="10">
        <f t="shared" si="1"/>
        <v>1.7424112493123669E-10</v>
      </c>
      <c r="L15" s="6">
        <f t="shared" si="2"/>
        <v>-1.9040721420143478</v>
      </c>
      <c r="M15" s="6">
        <f t="shared" si="3"/>
        <v>-1.8408031420396309</v>
      </c>
    </row>
    <row r="16" spans="1:13" ht="15" thickBot="1" x14ac:dyDescent="0.35">
      <c r="A16" s="11">
        <v>1</v>
      </c>
      <c r="B16" s="11">
        <f t="shared" si="1"/>
        <v>-4.5</v>
      </c>
      <c r="C16" s="12">
        <f t="shared" si="1"/>
        <v>3.375</v>
      </c>
      <c r="D16" s="12">
        <f t="shared" si="1"/>
        <v>-1.0125</v>
      </c>
      <c r="E16" s="12">
        <f t="shared" si="1"/>
        <v>0.16272321428571429</v>
      </c>
      <c r="F16" s="12">
        <f t="shared" si="1"/>
        <v>-1.6272321428571428E-2</v>
      </c>
      <c r="G16" s="12">
        <f t="shared" si="1"/>
        <v>1.109476461038961E-3</v>
      </c>
      <c r="H16" s="12">
        <f t="shared" si="1"/>
        <v>-5.4864220600827741E-5</v>
      </c>
      <c r="I16" s="12">
        <f t="shared" si="1"/>
        <v>2.0574082725310405E-6</v>
      </c>
      <c r="J16" s="12">
        <f t="shared" si="1"/>
        <v>-6.0512008015618833E-8</v>
      </c>
      <c r="K16" s="13">
        <f t="shared" si="1"/>
        <v>1.4331791372120251E-9</v>
      </c>
      <c r="L16" s="7">
        <f t="shared" si="2"/>
        <v>-1.9899924965729756</v>
      </c>
      <c r="M16" s="7">
        <f t="shared" si="3"/>
        <v>-2.1242202548207132</v>
      </c>
    </row>
    <row r="17" ht="15" thickTop="1" x14ac:dyDescent="0.3"/>
  </sheetData>
  <mergeCells count="4">
    <mergeCell ref="A1:B1"/>
    <mergeCell ref="A2:M2"/>
    <mergeCell ref="B3:E3"/>
    <mergeCell ref="B4:E4"/>
  </mergeCells>
  <conditionalFormatting sqref="B7:M16">
    <cfRule type="cellIs" dxfId="5" priority="1" operator="greaterThan">
      <formula>1.5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M17"/>
  <sheetViews>
    <sheetView topLeftCell="D1" workbookViewId="0">
      <selection activeCell="L7" sqref="L7"/>
    </sheetView>
  </sheetViews>
  <sheetFormatPr defaultRowHeight="14.4" x14ac:dyDescent="0.3"/>
  <cols>
    <col min="2" max="3" width="9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</cols>
  <sheetData>
    <row r="1" spans="1:13" x14ac:dyDescent="0.3">
      <c r="A1" s="43" t="s">
        <v>46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49</v>
      </c>
      <c r="C3" s="43"/>
      <c r="D3" s="43"/>
      <c r="E3" s="43"/>
    </row>
    <row r="4" spans="1:13" x14ac:dyDescent="0.3">
      <c r="B4" s="43" t="s">
        <v>43</v>
      </c>
      <c r="C4" s="43"/>
      <c r="D4" s="43"/>
      <c r="E4" s="43"/>
    </row>
    <row r="5" spans="1:13" ht="15" thickBot="1" x14ac:dyDescent="0.35"/>
    <row r="6" spans="1:13" ht="30" thickTop="1" thickBot="1" x14ac:dyDescent="0.35">
      <c r="A6" s="14" t="s">
        <v>7</v>
      </c>
      <c r="B6" s="2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4">
        <v>10</v>
      </c>
      <c r="L6" s="4" t="s">
        <v>3</v>
      </c>
      <c r="M6" s="4" t="s">
        <v>4</v>
      </c>
    </row>
    <row r="7" spans="1:13" ht="15" thickTop="1" x14ac:dyDescent="0.3">
      <c r="A7" s="18">
        <v>0.1</v>
      </c>
      <c r="B7" s="34">
        <f>((-1)^B$6)*($A7^(2*B$6))/FACT(2*B$6)</f>
        <v>-5.000000000000001E-3</v>
      </c>
      <c r="C7" s="35">
        <f t="shared" ref="C7:K7" si="0">((-1)^C$6)*($A7^(2*C$6))/FACT(2*C$6)</f>
        <v>4.1666666666666686E-6</v>
      </c>
      <c r="D7" s="35">
        <f t="shared" si="0"/>
        <v>-1.3888888888888896E-9</v>
      </c>
      <c r="E7" s="35">
        <f t="shared" si="0"/>
        <v>2.4801587301587324E-13</v>
      </c>
      <c r="F7" s="35">
        <f t="shared" si="0"/>
        <v>-2.755731922398592E-17</v>
      </c>
      <c r="G7" s="35">
        <f t="shared" si="0"/>
        <v>2.0876756987868129E-21</v>
      </c>
      <c r="H7" s="35">
        <f t="shared" si="0"/>
        <v>-1.147074559772974E-25</v>
      </c>
      <c r="I7" s="35">
        <f t="shared" si="0"/>
        <v>4.7794773323873932E-30</v>
      </c>
      <c r="J7" s="35">
        <f t="shared" si="0"/>
        <v>-1.5619206968586254E-34</v>
      </c>
      <c r="K7" s="36">
        <f t="shared" si="0"/>
        <v>4.1103176233121741E-39</v>
      </c>
      <c r="L7" s="25">
        <f>1+SUM(B7:K7)</f>
        <v>0.99500416527802571</v>
      </c>
      <c r="M7" s="25">
        <f>COS(A7)</f>
        <v>0.99500416527802582</v>
      </c>
    </row>
    <row r="8" spans="1:13" x14ac:dyDescent="0.3">
      <c r="A8" s="8">
        <v>0.2</v>
      </c>
      <c r="B8" s="37">
        <f t="shared" ref="B8:K16" si="1">((-1)^B$6)*($A8^(2*B$6))/FACT(2*B$6)</f>
        <v>-2.0000000000000004E-2</v>
      </c>
      <c r="C8" s="38">
        <f t="shared" si="1"/>
        <v>6.6666666666666697E-5</v>
      </c>
      <c r="D8" s="38">
        <f t="shared" si="1"/>
        <v>-8.8888888888888935E-8</v>
      </c>
      <c r="E8" s="38">
        <f t="shared" si="1"/>
        <v>6.3492063492063549E-11</v>
      </c>
      <c r="F8" s="38">
        <f t="shared" si="1"/>
        <v>-2.8218694885361582E-14</v>
      </c>
      <c r="G8" s="38">
        <f t="shared" si="1"/>
        <v>8.5511196622307855E-18</v>
      </c>
      <c r="H8" s="38">
        <f t="shared" si="1"/>
        <v>-1.8793669587320406E-21</v>
      </c>
      <c r="I8" s="38">
        <f t="shared" si="1"/>
        <v>3.132278264553402E-25</v>
      </c>
      <c r="J8" s="38">
        <f t="shared" si="1"/>
        <v>-4.094481391573075E-29</v>
      </c>
      <c r="K8" s="39">
        <f t="shared" si="1"/>
        <v>4.3099804121821862E-33</v>
      </c>
      <c r="L8" s="6">
        <f t="shared" ref="L8:L16" si="2">1+SUM(B8:K8)</f>
        <v>0.98006657784124163</v>
      </c>
      <c r="M8" s="6">
        <f t="shared" ref="M8:M16" si="3">COS(A8)</f>
        <v>0.98006657784124163</v>
      </c>
    </row>
    <row r="9" spans="1:13" x14ac:dyDescent="0.3">
      <c r="A9" s="21">
        <v>0.3</v>
      </c>
      <c r="B9" s="37">
        <f t="shared" si="1"/>
        <v>-4.4999999999999998E-2</v>
      </c>
      <c r="C9" s="38">
        <f t="shared" si="1"/>
        <v>3.3749999999999996E-4</v>
      </c>
      <c r="D9" s="38">
        <f t="shared" si="1"/>
        <v>-1.0124999999999998E-6</v>
      </c>
      <c r="E9" s="38">
        <f t="shared" si="1"/>
        <v>1.6272321428571426E-9</v>
      </c>
      <c r="F9" s="38">
        <f t="shared" si="1"/>
        <v>-1.6272321428571427E-12</v>
      </c>
      <c r="G9" s="38">
        <f t="shared" si="1"/>
        <v>1.1094764610389609E-15</v>
      </c>
      <c r="H9" s="38">
        <f t="shared" si="1"/>
        <v>-5.4864220600827731E-19</v>
      </c>
      <c r="I9" s="38">
        <f t="shared" si="1"/>
        <v>2.0574082725310396E-22</v>
      </c>
      <c r="J9" s="38">
        <f t="shared" si="1"/>
        <v>-6.0512008015618813E-26</v>
      </c>
      <c r="K9" s="39">
        <f t="shared" si="1"/>
        <v>1.4331791372120246E-29</v>
      </c>
      <c r="L9" s="6">
        <f t="shared" si="2"/>
        <v>0.95533648912560598</v>
      </c>
      <c r="M9" s="6">
        <f t="shared" si="3"/>
        <v>0.95533648912560598</v>
      </c>
    </row>
    <row r="10" spans="1:13" x14ac:dyDescent="0.3">
      <c r="A10" s="8">
        <v>0.4</v>
      </c>
      <c r="B10" s="37">
        <f t="shared" si="1"/>
        <v>-8.0000000000000016E-2</v>
      </c>
      <c r="C10" s="38">
        <f t="shared" si="1"/>
        <v>1.0666666666666672E-3</v>
      </c>
      <c r="D10" s="38">
        <f t="shared" si="1"/>
        <v>-5.6888888888888918E-6</v>
      </c>
      <c r="E10" s="38">
        <f t="shared" si="1"/>
        <v>1.6253968253968268E-8</v>
      </c>
      <c r="F10" s="38">
        <f t="shared" si="1"/>
        <v>-2.889594356261026E-11</v>
      </c>
      <c r="G10" s="38">
        <f t="shared" si="1"/>
        <v>3.5025386136497298E-14</v>
      </c>
      <c r="H10" s="38">
        <f t="shared" si="1"/>
        <v>-3.0791548251865753E-17</v>
      </c>
      <c r="I10" s="38">
        <f t="shared" si="1"/>
        <v>2.0527698834577175E-20</v>
      </c>
      <c r="J10" s="38">
        <f t="shared" si="1"/>
        <v>-1.0733437299125322E-23</v>
      </c>
      <c r="K10" s="39">
        <f t="shared" si="1"/>
        <v>4.5193420206843481E-27</v>
      </c>
      <c r="L10" s="6">
        <f t="shared" si="2"/>
        <v>0.9210609940028851</v>
      </c>
      <c r="M10" s="6">
        <f t="shared" si="3"/>
        <v>0.9210609940028851</v>
      </c>
    </row>
    <row r="11" spans="1:13" x14ac:dyDescent="0.3">
      <c r="A11" s="8">
        <v>0.5</v>
      </c>
      <c r="B11" s="37">
        <f t="shared" si="1"/>
        <v>-0.125</v>
      </c>
      <c r="C11" s="38">
        <f t="shared" si="1"/>
        <v>2.6041666666666665E-3</v>
      </c>
      <c r="D11" s="38">
        <f t="shared" si="1"/>
        <v>-2.170138888888889E-5</v>
      </c>
      <c r="E11" s="38">
        <f t="shared" si="1"/>
        <v>9.6881200396825397E-8</v>
      </c>
      <c r="F11" s="38">
        <f t="shared" si="1"/>
        <v>-2.6911444554673719E-10</v>
      </c>
      <c r="G11" s="38">
        <f t="shared" si="1"/>
        <v>5.0968644989912354E-13</v>
      </c>
      <c r="H11" s="38">
        <f t="shared" si="1"/>
        <v>-7.0011874986143338E-16</v>
      </c>
      <c r="I11" s="38">
        <f t="shared" si="1"/>
        <v>7.2929036443899311E-19</v>
      </c>
      <c r="J11" s="38">
        <f t="shared" si="1"/>
        <v>-5.9582546114296819E-22</v>
      </c>
      <c r="K11" s="39">
        <f t="shared" si="1"/>
        <v>3.919904349624791E-25</v>
      </c>
      <c r="L11" s="6">
        <f t="shared" si="2"/>
        <v>0.87758256189037276</v>
      </c>
      <c r="M11" s="6">
        <f t="shared" si="3"/>
        <v>0.87758256189037276</v>
      </c>
    </row>
    <row r="12" spans="1:13" x14ac:dyDescent="0.3">
      <c r="A12" s="8">
        <v>0.6</v>
      </c>
      <c r="B12" s="37">
        <f t="shared" si="1"/>
        <v>-0.18</v>
      </c>
      <c r="C12" s="38">
        <f t="shared" si="1"/>
        <v>5.3999999999999994E-3</v>
      </c>
      <c r="D12" s="38">
        <f t="shared" si="1"/>
        <v>-6.4799999999999989E-5</v>
      </c>
      <c r="E12" s="38">
        <f t="shared" si="1"/>
        <v>4.1657142857142851E-7</v>
      </c>
      <c r="F12" s="38">
        <f t="shared" si="1"/>
        <v>-1.6662857142857141E-9</v>
      </c>
      <c r="G12" s="38">
        <f t="shared" si="1"/>
        <v>4.5444155844155837E-12</v>
      </c>
      <c r="H12" s="38">
        <f t="shared" si="1"/>
        <v>-8.9889539032396154E-15</v>
      </c>
      <c r="I12" s="38">
        <f t="shared" si="1"/>
        <v>1.3483430854859421E-17</v>
      </c>
      <c r="J12" s="38">
        <f t="shared" si="1"/>
        <v>-1.5862859829246378E-20</v>
      </c>
      <c r="K12" s="39">
        <f t="shared" si="1"/>
        <v>1.5027972469812359E-23</v>
      </c>
      <c r="L12" s="6">
        <f t="shared" si="2"/>
        <v>0.82533561490967822</v>
      </c>
      <c r="M12" s="6">
        <f t="shared" si="3"/>
        <v>0.82533561490967833</v>
      </c>
    </row>
    <row r="13" spans="1:13" x14ac:dyDescent="0.3">
      <c r="A13" s="8">
        <v>0.7</v>
      </c>
      <c r="B13" s="37">
        <f t="shared" si="1"/>
        <v>-0.24499999999999997</v>
      </c>
      <c r="C13" s="38">
        <f t="shared" si="1"/>
        <v>1.0004166666666663E-2</v>
      </c>
      <c r="D13" s="38">
        <f t="shared" si="1"/>
        <v>-1.6340138888888881E-4</v>
      </c>
      <c r="E13" s="38">
        <f t="shared" si="1"/>
        <v>1.429762152777777E-6</v>
      </c>
      <c r="F13" s="38">
        <f t="shared" si="1"/>
        <v>-7.7842606095678963E-9</v>
      </c>
      <c r="G13" s="38">
        <f t="shared" si="1"/>
        <v>2.8896118929456574E-11</v>
      </c>
      <c r="H13" s="38">
        <f t="shared" si="1"/>
        <v>-7.7797243271613851E-14</v>
      </c>
      <c r="I13" s="38">
        <f t="shared" si="1"/>
        <v>1.5883603834621159E-16</v>
      </c>
      <c r="J13" s="38">
        <f t="shared" si="1"/>
        <v>-2.5434529016223418E-19</v>
      </c>
      <c r="K13" s="39">
        <f t="shared" si="1"/>
        <v>3.2797155836709143E-22</v>
      </c>
      <c r="L13" s="6">
        <f t="shared" si="2"/>
        <v>0.7648421872844885</v>
      </c>
      <c r="M13" s="6">
        <f t="shared" si="3"/>
        <v>0.7648421872844885</v>
      </c>
    </row>
    <row r="14" spans="1:13" x14ac:dyDescent="0.3">
      <c r="A14" s="8">
        <v>0.8</v>
      </c>
      <c r="B14" s="37">
        <f t="shared" si="1"/>
        <v>-0.32000000000000006</v>
      </c>
      <c r="C14" s="38">
        <f t="shared" si="1"/>
        <v>1.7066666666666674E-2</v>
      </c>
      <c r="D14" s="38">
        <f t="shared" si="1"/>
        <v>-3.6408888888888908E-4</v>
      </c>
      <c r="E14" s="38">
        <f t="shared" si="1"/>
        <v>4.1610158730158767E-6</v>
      </c>
      <c r="F14" s="38">
        <f t="shared" si="1"/>
        <v>-2.9589446208112906E-8</v>
      </c>
      <c r="G14" s="38">
        <f t="shared" si="1"/>
        <v>1.4346398161509293E-10</v>
      </c>
      <c r="H14" s="38">
        <f t="shared" si="1"/>
        <v>-5.044887265585685E-13</v>
      </c>
      <c r="I14" s="38">
        <f t="shared" si="1"/>
        <v>1.3453032708228498E-15</v>
      </c>
      <c r="J14" s="38">
        <f t="shared" si="1"/>
        <v>-2.8137061873419084E-18</v>
      </c>
      <c r="K14" s="39">
        <f t="shared" si="1"/>
        <v>4.738873578681111E-21</v>
      </c>
      <c r="L14" s="6">
        <f t="shared" si="2"/>
        <v>0.69670670934716528</v>
      </c>
      <c r="M14" s="6">
        <f t="shared" si="3"/>
        <v>0.69670670934716539</v>
      </c>
    </row>
    <row r="15" spans="1:13" x14ac:dyDescent="0.3">
      <c r="A15" s="8">
        <v>0.9</v>
      </c>
      <c r="B15" s="37">
        <f t="shared" si="1"/>
        <v>-0.40500000000000003</v>
      </c>
      <c r="C15" s="38">
        <f t="shared" si="1"/>
        <v>2.7337500000000004E-2</v>
      </c>
      <c r="D15" s="38">
        <f t="shared" si="1"/>
        <v>-7.3811250000000025E-4</v>
      </c>
      <c r="E15" s="38">
        <f t="shared" si="1"/>
        <v>1.0676270089285719E-5</v>
      </c>
      <c r="F15" s="38">
        <f t="shared" si="1"/>
        <v>-9.6086430803571477E-8</v>
      </c>
      <c r="G15" s="38">
        <f t="shared" si="1"/>
        <v>5.8962127993100682E-10</v>
      </c>
      <c r="H15" s="38">
        <f t="shared" si="1"/>
        <v>-2.6241386634292064E-12</v>
      </c>
      <c r="I15" s="38">
        <f t="shared" si="1"/>
        <v>8.8564679890735725E-15</v>
      </c>
      <c r="J15" s="38">
        <f t="shared" si="1"/>
        <v>-2.3443591735782985E-17</v>
      </c>
      <c r="K15" s="39">
        <f t="shared" si="1"/>
        <v>4.9971866594695325E-20</v>
      </c>
      <c r="L15" s="6">
        <f t="shared" si="2"/>
        <v>0.6216099682706645</v>
      </c>
      <c r="M15" s="6">
        <f t="shared" si="3"/>
        <v>0.62160996827066439</v>
      </c>
    </row>
    <row r="16" spans="1:13" ht="15" thickBot="1" x14ac:dyDescent="0.35">
      <c r="A16" s="11">
        <v>1</v>
      </c>
      <c r="B16" s="40">
        <f t="shared" si="1"/>
        <v>-0.5</v>
      </c>
      <c r="C16" s="41">
        <f t="shared" si="1"/>
        <v>4.1666666666666664E-2</v>
      </c>
      <c r="D16" s="41">
        <f t="shared" si="1"/>
        <v>-1.3888888888888889E-3</v>
      </c>
      <c r="E16" s="41">
        <f t="shared" si="1"/>
        <v>2.4801587301587302E-5</v>
      </c>
      <c r="F16" s="41">
        <f t="shared" si="1"/>
        <v>-2.7557319223985888E-7</v>
      </c>
      <c r="G16" s="41">
        <f t="shared" si="1"/>
        <v>2.08767569878681E-9</v>
      </c>
      <c r="H16" s="41">
        <f t="shared" si="1"/>
        <v>-1.1470745597729725E-11</v>
      </c>
      <c r="I16" s="41">
        <f t="shared" si="1"/>
        <v>4.7794773323873853E-14</v>
      </c>
      <c r="J16" s="41">
        <f t="shared" si="1"/>
        <v>-1.5619206968586225E-16</v>
      </c>
      <c r="K16" s="42">
        <f t="shared" si="1"/>
        <v>4.1103176233121648E-19</v>
      </c>
      <c r="L16" s="7">
        <f t="shared" si="2"/>
        <v>0.54030230586813977</v>
      </c>
      <c r="M16" s="7">
        <f t="shared" si="3"/>
        <v>0.54030230586813977</v>
      </c>
    </row>
    <row r="17" ht="15" thickTop="1" x14ac:dyDescent="0.3"/>
  </sheetData>
  <mergeCells count="4">
    <mergeCell ref="A1:B1"/>
    <mergeCell ref="A2:M2"/>
    <mergeCell ref="B3:E3"/>
    <mergeCell ref="B4:E4"/>
  </mergeCells>
  <conditionalFormatting sqref="B7:M16">
    <cfRule type="cellIs" dxfId="3" priority="1" operator="greaterThan">
      <formula>1.5</formula>
    </cfRule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M29"/>
  <sheetViews>
    <sheetView zoomScale="90" zoomScaleNormal="90" workbookViewId="0">
      <selection activeCell="B27" sqref="B27"/>
    </sheetView>
  </sheetViews>
  <sheetFormatPr defaultRowHeight="14.4" x14ac:dyDescent="0.3"/>
  <sheetData>
    <row r="1" spans="1:13" x14ac:dyDescent="0.3">
      <c r="A1" s="43" t="s">
        <v>47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44</v>
      </c>
      <c r="C3" s="43"/>
      <c r="D3" s="43"/>
      <c r="E3" s="43"/>
    </row>
    <row r="4" spans="1:13" x14ac:dyDescent="0.3">
      <c r="B4" t="s">
        <v>45</v>
      </c>
    </row>
    <row r="5" spans="1:13" ht="15" thickBot="1" x14ac:dyDescent="0.35"/>
    <row r="6" spans="1:13" ht="30" thickTop="1" thickBot="1" x14ac:dyDescent="0.35">
      <c r="A6" s="24" t="s">
        <v>15</v>
      </c>
      <c r="B6" s="2">
        <v>0.1</v>
      </c>
      <c r="C6" s="3">
        <v>0.2</v>
      </c>
      <c r="D6" s="3">
        <v>0.3</v>
      </c>
      <c r="E6" s="3">
        <v>0.4</v>
      </c>
      <c r="F6" s="3">
        <v>0.5</v>
      </c>
      <c r="G6" s="3">
        <v>0.6</v>
      </c>
      <c r="H6" s="3">
        <v>0.7</v>
      </c>
      <c r="I6" s="3">
        <v>0.8</v>
      </c>
      <c r="J6" s="3">
        <v>0.9</v>
      </c>
      <c r="K6" s="4">
        <v>1</v>
      </c>
    </row>
    <row r="7" spans="1:13" ht="15" thickTop="1" x14ac:dyDescent="0.3">
      <c r="A7" s="25">
        <v>1</v>
      </c>
      <c r="B7" s="18">
        <f>COS($A7*B$6)/FACT($A7)</f>
        <v>0.99500416527802582</v>
      </c>
      <c r="C7" s="19">
        <f t="shared" ref="C7:K22" si="0">COS($A7*C$6)/FACT($A7)</f>
        <v>0.98006657784124163</v>
      </c>
      <c r="D7" s="19">
        <f t="shared" si="0"/>
        <v>0.95533648912560598</v>
      </c>
      <c r="E7" s="19">
        <f t="shared" si="0"/>
        <v>0.9210609940028851</v>
      </c>
      <c r="F7" s="19">
        <f t="shared" si="0"/>
        <v>0.87758256189037276</v>
      </c>
      <c r="G7" s="19">
        <f t="shared" si="0"/>
        <v>0.82533561490967833</v>
      </c>
      <c r="H7" s="19">
        <f t="shared" si="0"/>
        <v>0.7648421872844885</v>
      </c>
      <c r="I7" s="19">
        <f t="shared" si="0"/>
        <v>0.69670670934716539</v>
      </c>
      <c r="J7" s="19">
        <f t="shared" si="0"/>
        <v>0.62160996827066439</v>
      </c>
      <c r="K7" s="20">
        <f t="shared" si="0"/>
        <v>0.54030230586813977</v>
      </c>
    </row>
    <row r="8" spans="1:13" x14ac:dyDescent="0.3">
      <c r="A8" s="6">
        <v>2</v>
      </c>
      <c r="B8" s="8">
        <f t="shared" ref="B8:K26" si="1">COS($A8*B$6)/FACT($A8)</f>
        <v>0.49003328892062081</v>
      </c>
      <c r="C8" s="9">
        <f t="shared" si="0"/>
        <v>0.46053049700144255</v>
      </c>
      <c r="D8" s="9">
        <f t="shared" si="0"/>
        <v>0.41266780745483916</v>
      </c>
      <c r="E8" s="9">
        <f t="shared" si="0"/>
        <v>0.34835335467358269</v>
      </c>
      <c r="F8" s="9">
        <f t="shared" si="0"/>
        <v>0.27015115293406988</v>
      </c>
      <c r="G8" s="9">
        <f t="shared" si="0"/>
        <v>0.18117887723833681</v>
      </c>
      <c r="H8" s="9">
        <f t="shared" si="0"/>
        <v>8.4983571450120518E-2</v>
      </c>
      <c r="I8" s="9">
        <f t="shared" si="0"/>
        <v>-1.4599761150644408E-2</v>
      </c>
      <c r="J8" s="9">
        <f t="shared" si="0"/>
        <v>-0.11360104734654355</v>
      </c>
      <c r="K8" s="10">
        <f t="shared" si="0"/>
        <v>-0.2080734182735712</v>
      </c>
    </row>
    <row r="9" spans="1:13" x14ac:dyDescent="0.3">
      <c r="A9" s="26">
        <v>3</v>
      </c>
      <c r="B9" s="8">
        <f t="shared" si="1"/>
        <v>0.15922274818760099</v>
      </c>
      <c r="C9" s="9">
        <f t="shared" si="0"/>
        <v>0.13755593581827971</v>
      </c>
      <c r="D9" s="9">
        <f t="shared" si="0"/>
        <v>0.10360166137844408</v>
      </c>
      <c r="E9" s="9">
        <f t="shared" si="0"/>
        <v>6.0392959079445564E-2</v>
      </c>
      <c r="F9" s="9">
        <f t="shared" si="0"/>
        <v>1.1789533611283818E-2</v>
      </c>
      <c r="G9" s="9">
        <f t="shared" si="0"/>
        <v>-3.786701578218115E-2</v>
      </c>
      <c r="H9" s="9">
        <f t="shared" si="0"/>
        <v>-8.4141017433309526E-2</v>
      </c>
      <c r="I9" s="9">
        <f t="shared" si="0"/>
        <v>-0.12289895259020762</v>
      </c>
      <c r="J9" s="9">
        <f t="shared" si="0"/>
        <v>-0.15067869033617687</v>
      </c>
      <c r="K9" s="10">
        <f t="shared" si="0"/>
        <v>-0.16499874943340756</v>
      </c>
    </row>
    <row r="10" spans="1:13" x14ac:dyDescent="0.3">
      <c r="A10" s="6">
        <v>4</v>
      </c>
      <c r="B10" s="8">
        <f t="shared" si="1"/>
        <v>3.8377541416786877E-2</v>
      </c>
      <c r="C10" s="9">
        <f t="shared" si="0"/>
        <v>2.9029446222798558E-2</v>
      </c>
      <c r="D10" s="9">
        <f t="shared" si="0"/>
        <v>1.5098239769861401E-2</v>
      </c>
      <c r="E10" s="9">
        <f t="shared" si="0"/>
        <v>-1.2166467625537006E-3</v>
      </c>
      <c r="F10" s="9">
        <f t="shared" si="0"/>
        <v>-1.7339451522797599E-2</v>
      </c>
      <c r="G10" s="9">
        <f t="shared" si="0"/>
        <v>-3.0724738147551892E-2</v>
      </c>
      <c r="H10" s="9">
        <f t="shared" si="0"/>
        <v>-3.9259264194527417E-2</v>
      </c>
      <c r="I10" s="9">
        <f t="shared" si="0"/>
        <v>-4.1595615658114711E-2</v>
      </c>
      <c r="J10" s="9">
        <f t="shared" si="0"/>
        <v>-3.7364934013922789E-2</v>
      </c>
      <c r="K10" s="10">
        <f t="shared" si="0"/>
        <v>-2.7235150869317163E-2</v>
      </c>
    </row>
    <row r="11" spans="1:13" x14ac:dyDescent="0.3">
      <c r="A11" s="6">
        <v>5</v>
      </c>
      <c r="B11" s="8">
        <f t="shared" si="1"/>
        <v>7.3131880157531063E-3</v>
      </c>
      <c r="C11" s="9">
        <f t="shared" si="0"/>
        <v>4.5025192155678318E-3</v>
      </c>
      <c r="D11" s="9">
        <f t="shared" si="0"/>
        <v>5.8947668056419085E-4</v>
      </c>
      <c r="E11" s="9">
        <f t="shared" si="0"/>
        <v>-3.4678903045595199E-3</v>
      </c>
      <c r="F11" s="9">
        <f t="shared" si="0"/>
        <v>-6.6761967962244472E-3</v>
      </c>
      <c r="G11" s="9">
        <f t="shared" si="0"/>
        <v>-8.2499374716703787E-3</v>
      </c>
      <c r="H11" s="9">
        <f t="shared" si="0"/>
        <v>-7.8038057274233026E-3</v>
      </c>
      <c r="I11" s="9">
        <f t="shared" si="0"/>
        <v>-5.4470301738634326E-3</v>
      </c>
      <c r="J11" s="9">
        <f t="shared" si="0"/>
        <v>-1.7566316619231641E-3</v>
      </c>
      <c r="K11" s="10">
        <f t="shared" si="0"/>
        <v>2.3638515455268855E-3</v>
      </c>
    </row>
    <row r="12" spans="1:13" x14ac:dyDescent="0.3">
      <c r="A12" s="6">
        <v>6</v>
      </c>
      <c r="B12" s="8">
        <f t="shared" si="1"/>
        <v>1.1462994651523309E-3</v>
      </c>
      <c r="C12" s="9">
        <f t="shared" si="0"/>
        <v>5.032746589953797E-4</v>
      </c>
      <c r="D12" s="9">
        <f t="shared" si="0"/>
        <v>-3.1555846485150957E-4</v>
      </c>
      <c r="E12" s="9">
        <f t="shared" si="0"/>
        <v>-1.0241579382517301E-3</v>
      </c>
      <c r="F12" s="9">
        <f t="shared" si="0"/>
        <v>-1.3749895786117298E-3</v>
      </c>
      <c r="G12" s="9">
        <f t="shared" si="0"/>
        <v>-1.2454978004640934E-3</v>
      </c>
      <c r="H12" s="9">
        <f t="shared" si="0"/>
        <v>-6.8091780741763922E-4</v>
      </c>
      <c r="I12" s="9">
        <f t="shared" si="0"/>
        <v>1.2152636588812121E-4</v>
      </c>
      <c r="J12" s="9">
        <f t="shared" si="0"/>
        <v>8.815178832536593E-4</v>
      </c>
      <c r="K12" s="10">
        <f t="shared" si="0"/>
        <v>1.3335698425699528E-3</v>
      </c>
    </row>
    <row r="13" spans="1:13" x14ac:dyDescent="0.3">
      <c r="A13" s="6">
        <v>7</v>
      </c>
      <c r="B13" s="8">
        <f t="shared" si="1"/>
        <v>1.5175440223898578E-4</v>
      </c>
      <c r="C13" s="9">
        <f t="shared" si="0"/>
        <v>3.3723639464333497E-5</v>
      </c>
      <c r="D13" s="9">
        <f t="shared" si="0"/>
        <v>-1.0016787789679713E-4</v>
      </c>
      <c r="E13" s="9">
        <f t="shared" si="0"/>
        <v>-1.8694887711679728E-4</v>
      </c>
      <c r="F13" s="9">
        <f t="shared" si="0"/>
        <v>-1.8580489827198341E-4</v>
      </c>
      <c r="G13" s="9">
        <f t="shared" si="0"/>
        <v>-9.7273972488234013E-5</v>
      </c>
      <c r="H13" s="9">
        <f t="shared" si="0"/>
        <v>3.7006422504479141E-5</v>
      </c>
      <c r="I13" s="9">
        <f t="shared" si="0"/>
        <v>1.5388211875203377E-4</v>
      </c>
      <c r="J13" s="9">
        <f t="shared" si="0"/>
        <v>1.9838465007607442E-4</v>
      </c>
      <c r="K13" s="10">
        <f t="shared" si="0"/>
        <v>1.4958378062367156E-4</v>
      </c>
    </row>
    <row r="14" spans="1:13" x14ac:dyDescent="0.3">
      <c r="A14" s="6">
        <v>8</v>
      </c>
      <c r="B14" s="8">
        <f t="shared" si="1"/>
        <v>1.7279432275475332E-5</v>
      </c>
      <c r="C14" s="9">
        <f t="shared" si="0"/>
        <v>-7.2419450152005986E-7</v>
      </c>
      <c r="D14" s="9">
        <f t="shared" si="0"/>
        <v>-1.8288534611638032E-5</v>
      </c>
      <c r="E14" s="9">
        <f t="shared" si="0"/>
        <v>-2.4759295034592092E-5</v>
      </c>
      <c r="F14" s="9">
        <f t="shared" si="0"/>
        <v>-1.6211399326974504E-5</v>
      </c>
      <c r="G14" s="9">
        <f t="shared" si="0"/>
        <v>2.1701136765735716E-6</v>
      </c>
      <c r="H14" s="9">
        <f t="shared" si="0"/>
        <v>1.9235264844004205E-5</v>
      </c>
      <c r="I14" s="9">
        <f t="shared" si="0"/>
        <v>2.4632562469201204E-5</v>
      </c>
      <c r="J14" s="9">
        <f t="shared" si="0"/>
        <v>1.5088078237407106E-5</v>
      </c>
      <c r="K14" s="10">
        <f t="shared" si="0"/>
        <v>-3.6086317908882326E-6</v>
      </c>
    </row>
    <row r="15" spans="1:13" x14ac:dyDescent="0.3">
      <c r="A15" s="6">
        <v>9</v>
      </c>
      <c r="B15" s="8">
        <f t="shared" si="1"/>
        <v>1.7129904328446439E-6</v>
      </c>
      <c r="C15" s="9">
        <f t="shared" si="0"/>
        <v>-6.2610806518156718E-7</v>
      </c>
      <c r="D15" s="9">
        <f t="shared" si="0"/>
        <v>-2.4913804619076857E-6</v>
      </c>
      <c r="E15" s="9">
        <f t="shared" si="0"/>
        <v>-2.4712257945716133E-6</v>
      </c>
      <c r="F15" s="9">
        <f t="shared" si="0"/>
        <v>-5.8089671359892996E-7</v>
      </c>
      <c r="G15" s="9">
        <f t="shared" si="0"/>
        <v>1.7490434191540837E-6</v>
      </c>
      <c r="H15" s="9">
        <f t="shared" si="0"/>
        <v>2.7553423621677005E-6</v>
      </c>
      <c r="I15" s="9">
        <f t="shared" si="0"/>
        <v>1.6764531374896785E-6</v>
      </c>
      <c r="J15" s="9">
        <f t="shared" si="0"/>
        <v>-6.7114239896326914E-7</v>
      </c>
      <c r="K15" s="10">
        <f t="shared" si="0"/>
        <v>-2.5108307481389908E-6</v>
      </c>
    </row>
    <row r="16" spans="1:13" ht="15" thickBot="1" x14ac:dyDescent="0.35">
      <c r="A16" s="7">
        <v>10</v>
      </c>
      <c r="B16" s="11">
        <f t="shared" si="1"/>
        <v>1.4889283120263993E-7</v>
      </c>
      <c r="C16" s="12">
        <f t="shared" si="0"/>
        <v>-1.1467891218781481E-7</v>
      </c>
      <c r="D16" s="12">
        <f t="shared" si="0"/>
        <v>-2.728153925816924E-7</v>
      </c>
      <c r="E16" s="12">
        <f t="shared" si="0"/>
        <v>-1.8012665918860559E-7</v>
      </c>
      <c r="F16" s="12">
        <f t="shared" si="0"/>
        <v>7.8169693965836163E-8</v>
      </c>
      <c r="G16" s="12">
        <f t="shared" si="0"/>
        <v>2.6459719098610173E-7</v>
      </c>
      <c r="H16" s="12">
        <f t="shared" si="0"/>
        <v>2.0775525086621049E-7</v>
      </c>
      <c r="I16" s="12">
        <f t="shared" si="0"/>
        <v>-4.0095908787647032E-8</v>
      </c>
      <c r="J16" s="12">
        <f t="shared" si="0"/>
        <v>-2.5108307481389906E-7</v>
      </c>
      <c r="K16" s="13">
        <f t="shared" si="0"/>
        <v>-2.312256197851776E-7</v>
      </c>
    </row>
    <row r="17" spans="1:11" ht="15" thickTop="1" x14ac:dyDescent="0.3">
      <c r="A17" s="6">
        <v>11</v>
      </c>
      <c r="B17" s="8">
        <f t="shared" si="1"/>
        <v>1.1363539197169546E-8</v>
      </c>
      <c r="C17" s="9">
        <f t="shared" si="0"/>
        <v>-1.4743193774434468E-8</v>
      </c>
      <c r="D17" s="9">
        <f t="shared" si="0"/>
        <v>-2.4738450224187933E-8</v>
      </c>
      <c r="E17" s="9">
        <f t="shared" si="0"/>
        <v>-7.6993363691082283E-9</v>
      </c>
      <c r="F17" s="9">
        <f t="shared" si="0"/>
        <v>1.7753671995031165E-8</v>
      </c>
      <c r="G17" s="9">
        <f t="shared" si="0"/>
        <v>2.38053298851243E-8</v>
      </c>
      <c r="H17" s="9">
        <f t="shared" si="0"/>
        <v>3.8423386152663852E-9</v>
      </c>
      <c r="I17" s="9">
        <f t="shared" si="0"/>
        <v>-2.031959009894721E-8</v>
      </c>
      <c r="J17" s="9">
        <f t="shared" si="0"/>
        <v>-2.227611313094639E-8</v>
      </c>
      <c r="K17" s="10">
        <f t="shared" si="0"/>
        <v>1.1087306567787962E-10</v>
      </c>
    </row>
    <row r="18" spans="1:11" x14ac:dyDescent="0.3">
      <c r="A18" s="6">
        <v>12</v>
      </c>
      <c r="B18" s="8">
        <f t="shared" si="1"/>
        <v>7.5648547828790846E-10</v>
      </c>
      <c r="C18" s="9">
        <f t="shared" si="0"/>
        <v>-1.5394389403735724E-9</v>
      </c>
      <c r="D18" s="9">
        <f t="shared" si="0"/>
        <v>-1.872140753463344E-9</v>
      </c>
      <c r="E18" s="9">
        <f t="shared" si="0"/>
        <v>1.826695013950836E-10</v>
      </c>
      <c r="F18" s="9">
        <f t="shared" si="0"/>
        <v>2.0045241741371345E-9</v>
      </c>
      <c r="G18" s="9">
        <f t="shared" si="0"/>
        <v>1.2700402556740003E-9</v>
      </c>
      <c r="H18" s="9">
        <f t="shared" si="0"/>
        <v>-1.0841063038551106E-9</v>
      </c>
      <c r="I18" s="9">
        <f t="shared" si="0"/>
        <v>-2.0557089074318888E-9</v>
      </c>
      <c r="J18" s="9">
        <f t="shared" si="0"/>
        <v>-4.0569782325431647E-10</v>
      </c>
      <c r="K18" s="10">
        <f t="shared" si="0"/>
        <v>1.7616934029708713E-9</v>
      </c>
    </row>
    <row r="19" spans="1:11" x14ac:dyDescent="0.3">
      <c r="A19" s="26">
        <v>13</v>
      </c>
      <c r="B19" s="8">
        <f t="shared" si="1"/>
        <v>4.2957754151806805E-11</v>
      </c>
      <c r="C19" s="9">
        <f t="shared" si="0"/>
        <v>-1.376081405363135E-10</v>
      </c>
      <c r="D19" s="9">
        <f t="shared" si="0"/>
        <v>-1.1657778695714974E-10</v>
      </c>
      <c r="E19" s="9">
        <f t="shared" si="0"/>
        <v>7.5239297626944993E-11</v>
      </c>
      <c r="F19" s="9">
        <f t="shared" si="0"/>
        <v>1.5683063492063869E-10</v>
      </c>
      <c r="G19" s="9">
        <f t="shared" si="0"/>
        <v>8.6647246404973872E-12</v>
      </c>
      <c r="H19" s="9">
        <f t="shared" si="0"/>
        <v>-1.5219502753726338E-10</v>
      </c>
      <c r="I19" s="9">
        <f t="shared" si="0"/>
        <v>-9.008870781790689E-11</v>
      </c>
      <c r="J19" s="9">
        <f t="shared" si="0"/>
        <v>1.0399777991007792E-10</v>
      </c>
      <c r="K19" s="10">
        <f t="shared" si="0"/>
        <v>1.4572727642891383E-10</v>
      </c>
    </row>
    <row r="20" spans="1:11" x14ac:dyDescent="0.3">
      <c r="A20" s="6">
        <v>14</v>
      </c>
      <c r="B20" s="8">
        <f t="shared" si="1"/>
        <v>1.9496498561816364E-12</v>
      </c>
      <c r="C20" s="9">
        <f t="shared" si="0"/>
        <v>-1.080799276630761E-11</v>
      </c>
      <c r="D20" s="9">
        <f t="shared" si="0"/>
        <v>-5.6236571581331874E-12</v>
      </c>
      <c r="E20" s="9">
        <f t="shared" si="0"/>
        <v>8.8963188866708382E-12</v>
      </c>
      <c r="F20" s="9">
        <f t="shared" si="0"/>
        <v>8.6478209651269761E-12</v>
      </c>
      <c r="G20" s="9">
        <f t="shared" si="0"/>
        <v>-5.9566280431599643E-12</v>
      </c>
      <c r="H20" s="9">
        <f t="shared" si="0"/>
        <v>-1.0672683064757686E-11</v>
      </c>
      <c r="I20" s="9">
        <f t="shared" si="0"/>
        <v>2.3286171479666731E-12</v>
      </c>
      <c r="J20" s="9">
        <f t="shared" si="0"/>
        <v>1.1464259871854482E-11</v>
      </c>
      <c r="K20" s="10">
        <f t="shared" si="0"/>
        <v>1.5684778438033162E-12</v>
      </c>
    </row>
    <row r="21" spans="1:11" x14ac:dyDescent="0.3">
      <c r="A21" s="6">
        <v>15</v>
      </c>
      <c r="B21" s="8">
        <f t="shared" si="1"/>
        <v>5.4093896308368188E-14</v>
      </c>
      <c r="C21" s="9">
        <f t="shared" si="0"/>
        <v>-7.5706347147766794E-13</v>
      </c>
      <c r="D21" s="9">
        <f t="shared" si="0"/>
        <v>-1.6119899922270227E-13</v>
      </c>
      <c r="E21" s="9">
        <f t="shared" si="0"/>
        <v>7.3425793924437151E-13</v>
      </c>
      <c r="F21" s="9">
        <f t="shared" si="0"/>
        <v>2.650777030715844E-13</v>
      </c>
      <c r="G21" s="9">
        <f t="shared" si="0"/>
        <v>-6.9675622936479924E-13</v>
      </c>
      <c r="H21" s="9">
        <f t="shared" si="0"/>
        <v>-3.6365087489119654E-13</v>
      </c>
      <c r="I21" s="9">
        <f t="shared" si="0"/>
        <v>6.45308938817169E-13</v>
      </c>
      <c r="J21" s="9">
        <f t="shared" si="0"/>
        <v>4.5494557197735942E-13</v>
      </c>
      <c r="K21" s="10">
        <f t="shared" si="0"/>
        <v>-5.8094578547158719E-13</v>
      </c>
    </row>
    <row r="22" spans="1:11" x14ac:dyDescent="0.3">
      <c r="A22" s="6">
        <v>16</v>
      </c>
      <c r="B22" s="8">
        <f t="shared" si="1"/>
        <v>-1.3955845495554982E-15</v>
      </c>
      <c r="C22" s="9">
        <f t="shared" si="0"/>
        <v>-4.7713272519517694E-14</v>
      </c>
      <c r="D22" s="9">
        <f t="shared" si="0"/>
        <v>4.181994079557733E-15</v>
      </c>
      <c r="E22" s="9">
        <f t="shared" si="0"/>
        <v>4.7469048060737884E-14</v>
      </c>
      <c r="F22" s="9">
        <f t="shared" si="0"/>
        <v>-6.9541411344986659E-15</v>
      </c>
      <c r="G22" s="9">
        <f t="shared" si="0"/>
        <v>-4.7062932862451681E-14</v>
      </c>
      <c r="H22" s="9">
        <f t="shared" si="0"/>
        <v>9.7025714498610563E-15</v>
      </c>
      <c r="I22" s="9">
        <f t="shared" si="0"/>
        <v>4.6496311959591539E-14</v>
      </c>
      <c r="J22" s="9">
        <f t="shared" si="0"/>
        <v>-1.2417911645844648E-14</v>
      </c>
      <c r="K22" s="10">
        <f t="shared" si="0"/>
        <v>-4.5771117783515001E-14</v>
      </c>
    </row>
    <row r="23" spans="1:11" x14ac:dyDescent="0.3">
      <c r="A23" s="6">
        <v>17</v>
      </c>
      <c r="B23" s="8">
        <f t="shared" si="1"/>
        <v>-3.6224078816963346E-16</v>
      </c>
      <c r="C23" s="9">
        <f t="shared" si="1"/>
        <v>-2.718111792015663E-15</v>
      </c>
      <c r="D23" s="9">
        <f t="shared" si="1"/>
        <v>1.0626682667315531E-15</v>
      </c>
      <c r="E23" s="9">
        <f t="shared" si="1"/>
        <v>2.4442738811538048E-15</v>
      </c>
      <c r="F23" s="9">
        <f t="shared" si="1"/>
        <v>-1.6925307310055971E-15</v>
      </c>
      <c r="G23" s="9">
        <f t="shared" si="1"/>
        <v>-2.0081273489217055E-15</v>
      </c>
      <c r="H23" s="9">
        <f t="shared" si="1"/>
        <v>2.2100030365112538E-15</v>
      </c>
      <c r="I23" s="9">
        <f t="shared" si="1"/>
        <v>1.438633901659967E-15</v>
      </c>
      <c r="J23" s="9">
        <f t="shared" si="1"/>
        <v>-2.58072315158281E-15</v>
      </c>
      <c r="K23" s="10">
        <f t="shared" si="1"/>
        <v>-7.7360996289509109E-16</v>
      </c>
    </row>
    <row r="24" spans="1:11" x14ac:dyDescent="0.3">
      <c r="A24" s="26">
        <v>18</v>
      </c>
      <c r="B24" s="8">
        <f t="shared" si="1"/>
        <v>-3.5487165407076537E-17</v>
      </c>
      <c r="C24" s="9">
        <f t="shared" si="1"/>
        <v>-1.4006655305544658E-16</v>
      </c>
      <c r="D24" s="9">
        <f t="shared" si="1"/>
        <v>9.9133993908352207E-17</v>
      </c>
      <c r="E24" s="9">
        <f t="shared" si="1"/>
        <v>9.5019650912907818E-17</v>
      </c>
      <c r="F24" s="9">
        <f t="shared" si="1"/>
        <v>-1.4231132135718941E-16</v>
      </c>
      <c r="G24" s="9">
        <f t="shared" si="1"/>
        <v>-3.0352790291119022E-17</v>
      </c>
      <c r="H24" s="9">
        <f t="shared" si="1"/>
        <v>1.5610375642503379E-16</v>
      </c>
      <c r="I24" s="9">
        <f t="shared" si="1"/>
        <v>-4.0581410607335454E-17</v>
      </c>
      <c r="J24" s="9">
        <f t="shared" si="1"/>
        <v>-1.3766339343386013E-16</v>
      </c>
      <c r="K24" s="10">
        <f t="shared" si="1"/>
        <v>1.0313623330879855E-16</v>
      </c>
    </row>
    <row r="25" spans="1:11" x14ac:dyDescent="0.3">
      <c r="A25" s="26">
        <v>19</v>
      </c>
      <c r="B25" s="8">
        <f t="shared" si="1"/>
        <v>-2.6576456082240303E-18</v>
      </c>
      <c r="C25" s="9">
        <f t="shared" si="1"/>
        <v>-6.502257051505451E-18</v>
      </c>
      <c r="D25" s="9">
        <f t="shared" si="1"/>
        <v>6.8618693398567472E-18</v>
      </c>
      <c r="E25" s="9">
        <f t="shared" si="1"/>
        <v>2.0655155179929651E-18</v>
      </c>
      <c r="F25" s="9">
        <f t="shared" si="1"/>
        <v>-8.1973885741803298E-18</v>
      </c>
      <c r="G25" s="9">
        <f t="shared" si="1"/>
        <v>3.2347448851242151E-18</v>
      </c>
      <c r="H25" s="9">
        <f t="shared" si="1"/>
        <v>6.1058700285288565E-18</v>
      </c>
      <c r="I25" s="9">
        <f t="shared" si="1"/>
        <v>-7.1826730388200967E-18</v>
      </c>
      <c r="J25" s="9">
        <f t="shared" si="1"/>
        <v>-1.4617035172442168E-18</v>
      </c>
      <c r="K25" s="10">
        <f t="shared" si="1"/>
        <v>8.127780032765584E-18</v>
      </c>
    </row>
    <row r="26" spans="1:11" ht="15" thickBot="1" x14ac:dyDescent="0.35">
      <c r="A26" s="27">
        <v>20</v>
      </c>
      <c r="B26" s="11">
        <f t="shared" si="1"/>
        <v>-1.7104956761453263E-19</v>
      </c>
      <c r="C26" s="12">
        <f t="shared" si="1"/>
        <v>-2.6866828942012791E-19</v>
      </c>
      <c r="D26" s="12">
        <f t="shared" si="1"/>
        <v>3.9466048505996923E-19</v>
      </c>
      <c r="E26" s="12">
        <f t="shared" si="1"/>
        <v>-5.9805135315606E-20</v>
      </c>
      <c r="F26" s="12">
        <f t="shared" si="1"/>
        <v>-3.4488504931824281E-19</v>
      </c>
      <c r="G26" s="12">
        <f t="shared" si="1"/>
        <v>3.4685077980798987E-19</v>
      </c>
      <c r="H26" s="12">
        <f t="shared" si="1"/>
        <v>5.620333977623395E-20</v>
      </c>
      <c r="I26" s="12">
        <f t="shared" si="1"/>
        <v>-3.9362846391051773E-19</v>
      </c>
      <c r="J26" s="12">
        <f t="shared" si="1"/>
        <v>2.7141114028631196E-19</v>
      </c>
      <c r="K26" s="13">
        <f t="shared" si="1"/>
        <v>1.6773468904291491E-19</v>
      </c>
    </row>
    <row r="27" spans="1:11" ht="15.6" thickTop="1" thickBot="1" x14ac:dyDescent="0.35">
      <c r="A27" s="28" t="s">
        <v>3</v>
      </c>
      <c r="B27" s="29">
        <f>1+SUM(B7:B26)</f>
        <v>2.691268139166703</v>
      </c>
      <c r="C27" s="22">
        <f t="shared" ref="C27:K27" si="2">1+SUM(C7:C26)</f>
        <v>2.6122204929844544</v>
      </c>
      <c r="D27" s="22">
        <f t="shared" si="2"/>
        <v>2.4868568686031516</v>
      </c>
      <c r="E27" s="22">
        <f t="shared" si="2"/>
        <v>2.3238842457941962</v>
      </c>
      <c r="F27" s="22">
        <f t="shared" si="2"/>
        <v>2.133930111437405</v>
      </c>
      <c r="G27" s="22">
        <f t="shared" si="2"/>
        <v>1.9283342378052786</v>
      </c>
      <c r="H27" s="22">
        <f t="shared" si="2"/>
        <v>1.7179999609519059</v>
      </c>
      <c r="I27" s="22">
        <f t="shared" si="2"/>
        <v>1.5124670047163074</v>
      </c>
      <c r="J27" s="22">
        <f t="shared" si="2"/>
        <v>1.3193027107322823</v>
      </c>
      <c r="K27" s="23">
        <f t="shared" si="2"/>
        <v>1.1438356437916404</v>
      </c>
    </row>
    <row r="28" spans="1:11" ht="15.6" thickTop="1" thickBot="1" x14ac:dyDescent="0.35">
      <c r="A28" s="33" t="s">
        <v>4</v>
      </c>
      <c r="B28" s="29">
        <f>((EXP(1))^(COS(B$6))*COS(SIN(B$6)))</f>
        <v>2.691268139166703</v>
      </c>
      <c r="C28" s="22">
        <f t="shared" ref="C28:K28" si="3">((EXP(1))^(COS(C$6))*COS(SIN(C$6)))</f>
        <v>2.6122204929844544</v>
      </c>
      <c r="D28" s="22">
        <f t="shared" si="3"/>
        <v>2.486856868603152</v>
      </c>
      <c r="E28" s="22">
        <f t="shared" si="3"/>
        <v>2.3238842457941966</v>
      </c>
      <c r="F28" s="22">
        <f t="shared" si="3"/>
        <v>2.133930111437405</v>
      </c>
      <c r="G28" s="22">
        <f t="shared" si="3"/>
        <v>1.9283342378052784</v>
      </c>
      <c r="H28" s="22">
        <f t="shared" si="3"/>
        <v>1.7179999609519054</v>
      </c>
      <c r="I28" s="22">
        <f t="shared" si="3"/>
        <v>1.5124670047163074</v>
      </c>
      <c r="J28" s="22">
        <f t="shared" si="3"/>
        <v>1.3193027107322821</v>
      </c>
      <c r="K28" s="23">
        <f t="shared" si="3"/>
        <v>1.1438356437916404</v>
      </c>
    </row>
    <row r="29" spans="1:11" ht="15" thickTop="1" x14ac:dyDescent="0.3"/>
  </sheetData>
  <mergeCells count="3">
    <mergeCell ref="A1:B1"/>
    <mergeCell ref="A2:M2"/>
    <mergeCell ref="B3:E3"/>
  </mergeCells>
  <conditionalFormatting sqref="B7:K28">
    <cfRule type="cellIs" dxfId="1" priority="1" operator="greaterThan">
      <formula>1.5</formula>
    </cfRule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49"/>
  <sheetViews>
    <sheetView zoomScaleNormal="100" workbookViewId="0">
      <selection activeCell="B48" sqref="B48"/>
    </sheetView>
  </sheetViews>
  <sheetFormatPr defaultRowHeight="14.4" x14ac:dyDescent="0.3"/>
  <sheetData>
    <row r="1" spans="1:14" x14ac:dyDescent="0.3">
      <c r="A1" s="43" t="s">
        <v>5</v>
      </c>
      <c r="B1" s="43"/>
    </row>
    <row r="2" spans="1:14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4" x14ac:dyDescent="0.3">
      <c r="B3" s="43" t="s">
        <v>10</v>
      </c>
      <c r="C3" s="43"/>
      <c r="D3" s="43"/>
      <c r="E3" s="43"/>
    </row>
    <row r="4" spans="1:14" x14ac:dyDescent="0.3">
      <c r="B4" s="43" t="s">
        <v>8</v>
      </c>
      <c r="C4" s="43"/>
    </row>
    <row r="5" spans="1:14" ht="15" thickBot="1" x14ac:dyDescent="0.35"/>
    <row r="6" spans="1:14" ht="30" customHeight="1" thickTop="1" thickBot="1" x14ac:dyDescent="0.35">
      <c r="A6" s="24" t="s">
        <v>9</v>
      </c>
      <c r="B6" s="3">
        <f>PI()/5</f>
        <v>0.62831853071795862</v>
      </c>
      <c r="C6" s="3">
        <f>2*PI()/5</f>
        <v>1.2566370614359172</v>
      </c>
      <c r="D6" s="3">
        <f>3*PI()/5</f>
        <v>1.8849555921538759</v>
      </c>
      <c r="E6" s="3">
        <f>4*PI()/5</f>
        <v>2.5132741228718345</v>
      </c>
      <c r="F6" s="3">
        <f>PI()</f>
        <v>3.1415926535897931</v>
      </c>
      <c r="G6" s="3">
        <f>6*PI()/5</f>
        <v>3.7699111843077517</v>
      </c>
      <c r="H6" s="3">
        <f>7*PI()/5</f>
        <v>4.3982297150257104</v>
      </c>
      <c r="I6" s="3">
        <f>8*PI()/5</f>
        <v>5.026548245743669</v>
      </c>
      <c r="J6" s="4">
        <f>9*PI()/5</f>
        <v>5.6548667764616276</v>
      </c>
      <c r="K6" s="17"/>
      <c r="L6" s="17"/>
    </row>
    <row r="7" spans="1:14" ht="15" thickTop="1" x14ac:dyDescent="0.3">
      <c r="A7" s="25">
        <v>1</v>
      </c>
      <c r="B7" s="19">
        <f>COS($A7*B$6)/$A7</f>
        <v>0.80901699437494745</v>
      </c>
      <c r="C7" s="19">
        <f t="shared" ref="C7:J22" si="0">COS($A7*C$6)/$A7</f>
        <v>0.30901699437494745</v>
      </c>
      <c r="D7" s="19">
        <f t="shared" si="0"/>
        <v>-0.30901699437494734</v>
      </c>
      <c r="E7" s="19">
        <f t="shared" si="0"/>
        <v>-0.80901699437494734</v>
      </c>
      <c r="F7" s="19">
        <f t="shared" si="0"/>
        <v>-1</v>
      </c>
      <c r="G7" s="19">
        <f t="shared" si="0"/>
        <v>-0.80901699437494756</v>
      </c>
      <c r="H7" s="19">
        <f t="shared" si="0"/>
        <v>-0.30901699437494756</v>
      </c>
      <c r="I7" s="19">
        <f t="shared" si="0"/>
        <v>0.30901699437494723</v>
      </c>
      <c r="J7" s="20">
        <f t="shared" si="0"/>
        <v>0.80901699437494734</v>
      </c>
      <c r="K7" s="9"/>
      <c r="L7" s="9"/>
      <c r="M7" s="9"/>
      <c r="N7" s="9"/>
    </row>
    <row r="8" spans="1:14" x14ac:dyDescent="0.3">
      <c r="A8" s="6">
        <v>2</v>
      </c>
      <c r="B8" s="9">
        <f t="shared" ref="B8:J46" si="1">COS($A8*B$6)/$A8</f>
        <v>0.15450849718747373</v>
      </c>
      <c r="C8" s="9">
        <f t="shared" si="0"/>
        <v>-0.40450849718747367</v>
      </c>
      <c r="D8" s="9">
        <f t="shared" si="0"/>
        <v>-0.40450849718747378</v>
      </c>
      <c r="E8" s="9">
        <f t="shared" si="0"/>
        <v>0.15450849718747361</v>
      </c>
      <c r="F8" s="9">
        <f t="shared" si="0"/>
        <v>0.5</v>
      </c>
      <c r="G8" s="9">
        <f t="shared" si="0"/>
        <v>0.15450849718747386</v>
      </c>
      <c r="H8" s="9">
        <f t="shared" si="0"/>
        <v>-0.40450849718747361</v>
      </c>
      <c r="I8" s="9">
        <f t="shared" si="0"/>
        <v>-0.40450849718747384</v>
      </c>
      <c r="J8" s="10">
        <f t="shared" si="0"/>
        <v>0.1545084971874735</v>
      </c>
      <c r="K8" s="9"/>
      <c r="L8" s="9"/>
      <c r="M8" s="9"/>
      <c r="N8" s="9"/>
    </row>
    <row r="9" spans="1:14" x14ac:dyDescent="0.3">
      <c r="A9" s="26">
        <v>3</v>
      </c>
      <c r="B9" s="9">
        <f t="shared" si="1"/>
        <v>-0.10300566479164912</v>
      </c>
      <c r="C9" s="9">
        <f t="shared" si="0"/>
        <v>-0.26967233145831587</v>
      </c>
      <c r="D9" s="9">
        <f t="shared" si="0"/>
        <v>0.26967233145831576</v>
      </c>
      <c r="E9" s="9">
        <f t="shared" si="0"/>
        <v>0.10300566479164924</v>
      </c>
      <c r="F9" s="9">
        <f t="shared" si="0"/>
        <v>-0.33333333333333331</v>
      </c>
      <c r="G9" s="9">
        <f t="shared" si="0"/>
        <v>0.10300566479164901</v>
      </c>
      <c r="H9" s="9">
        <f t="shared" si="0"/>
        <v>0.26967233145831587</v>
      </c>
      <c r="I9" s="9">
        <f t="shared" si="0"/>
        <v>-0.26967233145831571</v>
      </c>
      <c r="J9" s="10">
        <f t="shared" si="0"/>
        <v>-0.10300566479164935</v>
      </c>
      <c r="K9" s="9"/>
      <c r="L9" s="9"/>
      <c r="M9" s="9"/>
      <c r="N9" s="9"/>
    </row>
    <row r="10" spans="1:14" x14ac:dyDescent="0.3">
      <c r="A10" s="6">
        <v>4</v>
      </c>
      <c r="B10" s="9">
        <f t="shared" si="1"/>
        <v>-0.20225424859373684</v>
      </c>
      <c r="C10" s="9">
        <f t="shared" si="0"/>
        <v>7.7254248593736807E-2</v>
      </c>
      <c r="D10" s="9">
        <f t="shared" si="0"/>
        <v>7.7254248593736932E-2</v>
      </c>
      <c r="E10" s="9">
        <f t="shared" si="0"/>
        <v>-0.20225424859373692</v>
      </c>
      <c r="F10" s="9">
        <f t="shared" si="0"/>
        <v>0.25</v>
      </c>
      <c r="G10" s="9">
        <f t="shared" si="0"/>
        <v>-0.20225424859373678</v>
      </c>
      <c r="H10" s="9">
        <f t="shared" si="0"/>
        <v>7.7254248593736696E-2</v>
      </c>
      <c r="I10" s="9">
        <f t="shared" si="0"/>
        <v>7.7254248593737043E-2</v>
      </c>
      <c r="J10" s="10">
        <f t="shared" si="0"/>
        <v>-0.20225424859373697</v>
      </c>
      <c r="K10" s="9"/>
      <c r="L10" s="9"/>
      <c r="M10" s="9"/>
      <c r="N10" s="9"/>
    </row>
    <row r="11" spans="1:14" x14ac:dyDescent="0.3">
      <c r="A11" s="6">
        <v>5</v>
      </c>
      <c r="B11" s="9">
        <f t="shared" si="1"/>
        <v>-0.2</v>
      </c>
      <c r="C11" s="9">
        <f t="shared" si="0"/>
        <v>0.2</v>
      </c>
      <c r="D11" s="9">
        <f t="shared" si="0"/>
        <v>-0.2</v>
      </c>
      <c r="E11" s="9">
        <f t="shared" si="0"/>
        <v>0.2</v>
      </c>
      <c r="F11" s="9">
        <f t="shared" si="0"/>
        <v>-0.2</v>
      </c>
      <c r="G11" s="9">
        <f t="shared" si="0"/>
        <v>0.2</v>
      </c>
      <c r="H11" s="9">
        <f t="shared" si="0"/>
        <v>-0.2</v>
      </c>
      <c r="I11" s="9">
        <f t="shared" si="0"/>
        <v>0.2</v>
      </c>
      <c r="J11" s="10">
        <f t="shared" si="0"/>
        <v>-0.2</v>
      </c>
      <c r="K11" s="9"/>
      <c r="L11" s="9"/>
      <c r="M11" s="9"/>
      <c r="N11" s="9"/>
    </row>
    <row r="12" spans="1:14" x14ac:dyDescent="0.3">
      <c r="A12" s="6">
        <v>6</v>
      </c>
      <c r="B12" s="9">
        <f t="shared" si="1"/>
        <v>-0.13483616572915794</v>
      </c>
      <c r="C12" s="9">
        <f t="shared" si="0"/>
        <v>5.1502832395824621E-2</v>
      </c>
      <c r="D12" s="9">
        <f t="shared" si="0"/>
        <v>5.1502832395824504E-2</v>
      </c>
      <c r="E12" s="9">
        <f t="shared" si="0"/>
        <v>-0.13483616572915785</v>
      </c>
      <c r="F12" s="9">
        <f t="shared" si="0"/>
        <v>0.16666666666666666</v>
      </c>
      <c r="G12" s="9">
        <f t="shared" si="0"/>
        <v>-0.13483616572915799</v>
      </c>
      <c r="H12" s="9">
        <f t="shared" si="0"/>
        <v>5.1502832395824732E-2</v>
      </c>
      <c r="I12" s="9">
        <f t="shared" si="0"/>
        <v>5.1502832395824379E-2</v>
      </c>
      <c r="J12" s="10">
        <f t="shared" si="0"/>
        <v>-0.13483616572915777</v>
      </c>
      <c r="K12" s="9"/>
      <c r="L12" s="9"/>
      <c r="M12" s="9"/>
      <c r="N12" s="9"/>
    </row>
    <row r="13" spans="1:14" x14ac:dyDescent="0.3">
      <c r="A13" s="6">
        <v>7</v>
      </c>
      <c r="B13" s="9">
        <f t="shared" si="1"/>
        <v>-4.4145284910706795E-2</v>
      </c>
      <c r="C13" s="9">
        <f t="shared" si="0"/>
        <v>-0.11557385633927818</v>
      </c>
      <c r="D13" s="9">
        <f t="shared" si="0"/>
        <v>0.11557385633927823</v>
      </c>
      <c r="E13" s="9">
        <f t="shared" si="0"/>
        <v>4.4145284910706684E-2</v>
      </c>
      <c r="F13" s="9">
        <f t="shared" si="0"/>
        <v>-0.14285714285714285</v>
      </c>
      <c r="G13" s="9">
        <f t="shared" si="0"/>
        <v>4.4145284910706913E-2</v>
      </c>
      <c r="H13" s="9">
        <f t="shared" si="0"/>
        <v>0.11557385633927809</v>
      </c>
      <c r="I13" s="9">
        <f t="shared" si="0"/>
        <v>-0.11557385633927832</v>
      </c>
      <c r="J13" s="10">
        <f t="shared" si="0"/>
        <v>-4.414528491070608E-2</v>
      </c>
      <c r="K13" s="9"/>
      <c r="L13" s="9"/>
      <c r="M13" s="9"/>
      <c r="N13" s="9"/>
    </row>
    <row r="14" spans="1:14" x14ac:dyDescent="0.3">
      <c r="A14" s="6">
        <v>8</v>
      </c>
      <c r="B14" s="9">
        <f t="shared" si="1"/>
        <v>3.8627124296868404E-2</v>
      </c>
      <c r="C14" s="9">
        <f t="shared" si="0"/>
        <v>-0.10112712429686846</v>
      </c>
      <c r="D14" s="9">
        <f t="shared" si="0"/>
        <v>-0.10112712429686839</v>
      </c>
      <c r="E14" s="9">
        <f t="shared" si="0"/>
        <v>3.8627124296868522E-2</v>
      </c>
      <c r="F14" s="9">
        <f t="shared" si="0"/>
        <v>0.125</v>
      </c>
      <c r="G14" s="9">
        <f t="shared" si="0"/>
        <v>3.8627124296868286E-2</v>
      </c>
      <c r="H14" s="9">
        <f t="shared" si="0"/>
        <v>-0.10112712429686853</v>
      </c>
      <c r="I14" s="9">
        <f t="shared" si="0"/>
        <v>-0.10112712429686831</v>
      </c>
      <c r="J14" s="10">
        <f t="shared" si="0"/>
        <v>3.862712429686864E-2</v>
      </c>
      <c r="K14" s="9"/>
      <c r="L14" s="9"/>
      <c r="M14" s="9"/>
      <c r="N14" s="9"/>
    </row>
    <row r="15" spans="1:14" x14ac:dyDescent="0.3">
      <c r="A15" s="6">
        <v>9</v>
      </c>
      <c r="B15" s="9">
        <f t="shared" si="1"/>
        <v>8.9890777152771925E-2</v>
      </c>
      <c r="C15" s="9">
        <f t="shared" si="0"/>
        <v>3.4335221597216331E-2</v>
      </c>
      <c r="D15" s="9">
        <f t="shared" si="0"/>
        <v>-3.4335221597216449E-2</v>
      </c>
      <c r="E15" s="9">
        <f t="shared" si="0"/>
        <v>-8.9890777152771995E-2</v>
      </c>
      <c r="F15" s="9">
        <f t="shared" si="0"/>
        <v>-0.1111111111111111</v>
      </c>
      <c r="G15" s="9">
        <f t="shared" si="0"/>
        <v>-8.9890777152771856E-2</v>
      </c>
      <c r="H15" s="9">
        <f t="shared" si="0"/>
        <v>-3.4335221597215838E-2</v>
      </c>
      <c r="I15" s="9">
        <f t="shared" si="0"/>
        <v>3.4335221597216567E-2</v>
      </c>
      <c r="J15" s="10">
        <f t="shared" si="0"/>
        <v>8.9890777152771828E-2</v>
      </c>
      <c r="K15" s="9"/>
      <c r="L15" s="9"/>
      <c r="M15" s="9"/>
      <c r="N15" s="9"/>
    </row>
    <row r="16" spans="1:14" ht="15" thickBot="1" x14ac:dyDescent="0.35">
      <c r="A16" s="7">
        <v>10</v>
      </c>
      <c r="B16" s="12">
        <f t="shared" si="1"/>
        <v>0.1</v>
      </c>
      <c r="C16" s="12">
        <f t="shared" si="0"/>
        <v>0.1</v>
      </c>
      <c r="D16" s="12">
        <f t="shared" si="0"/>
        <v>0.1</v>
      </c>
      <c r="E16" s="12">
        <f t="shared" si="0"/>
        <v>0.1</v>
      </c>
      <c r="F16" s="12">
        <f t="shared" si="0"/>
        <v>0.1</v>
      </c>
      <c r="G16" s="12">
        <f t="shared" si="0"/>
        <v>0.1</v>
      </c>
      <c r="H16" s="12">
        <f t="shared" si="0"/>
        <v>0.1</v>
      </c>
      <c r="I16" s="12">
        <f t="shared" si="0"/>
        <v>0.1</v>
      </c>
      <c r="J16" s="13">
        <f t="shared" si="0"/>
        <v>0.1</v>
      </c>
      <c r="K16" s="9"/>
      <c r="L16" s="9"/>
      <c r="M16" s="9"/>
      <c r="N16" s="9"/>
    </row>
    <row r="17" spans="1:14" ht="15" thickTop="1" x14ac:dyDescent="0.3">
      <c r="A17" s="6">
        <v>11</v>
      </c>
      <c r="B17" s="9">
        <f t="shared" si="1"/>
        <v>7.3546999488631595E-2</v>
      </c>
      <c r="C17" s="9">
        <f t="shared" si="0"/>
        <v>2.8092454034086178E-2</v>
      </c>
      <c r="D17" s="9">
        <f t="shared" si="0"/>
        <v>-2.809245403408606E-2</v>
      </c>
      <c r="E17" s="9">
        <f t="shared" si="0"/>
        <v>-7.3546999488631526E-2</v>
      </c>
      <c r="F17" s="9">
        <f t="shared" si="0"/>
        <v>-9.0909090909090912E-2</v>
      </c>
      <c r="G17" s="9">
        <f t="shared" si="0"/>
        <v>-7.3546999488631665E-2</v>
      </c>
      <c r="H17" s="9">
        <f t="shared" si="0"/>
        <v>-2.8092454034085987E-2</v>
      </c>
      <c r="I17" s="9">
        <f t="shared" si="0"/>
        <v>2.8092454034085945E-2</v>
      </c>
      <c r="J17" s="10">
        <f t="shared" si="0"/>
        <v>7.3546999488631262E-2</v>
      </c>
      <c r="K17" s="9"/>
      <c r="L17" s="9"/>
      <c r="M17" s="9"/>
      <c r="N17" s="9"/>
    </row>
    <row r="18" spans="1:14" x14ac:dyDescent="0.3">
      <c r="A18" s="6">
        <v>12</v>
      </c>
      <c r="B18" s="9">
        <f t="shared" si="1"/>
        <v>2.5751416197912311E-2</v>
      </c>
      <c r="C18" s="9">
        <f t="shared" si="0"/>
        <v>-6.7418082864578927E-2</v>
      </c>
      <c r="D18" s="9">
        <f t="shared" si="0"/>
        <v>-6.7418082864578996E-2</v>
      </c>
      <c r="E18" s="9">
        <f t="shared" si="0"/>
        <v>2.5751416197912189E-2</v>
      </c>
      <c r="F18" s="9">
        <f t="shared" si="0"/>
        <v>8.3333333333333329E-2</v>
      </c>
      <c r="G18" s="9">
        <f t="shared" si="0"/>
        <v>2.5751416197912425E-2</v>
      </c>
      <c r="H18" s="9">
        <f t="shared" si="0"/>
        <v>-6.7418082864578857E-2</v>
      </c>
      <c r="I18" s="9">
        <f t="shared" si="0"/>
        <v>-6.7418082864579065E-2</v>
      </c>
      <c r="J18" s="10">
        <f t="shared" si="0"/>
        <v>2.5751416197912075E-2</v>
      </c>
    </row>
    <row r="19" spans="1:14" x14ac:dyDescent="0.3">
      <c r="A19" s="26">
        <v>13</v>
      </c>
      <c r="B19" s="9">
        <f t="shared" si="1"/>
        <v>-2.3770538028842086E-2</v>
      </c>
      <c r="C19" s="9">
        <f t="shared" si="0"/>
        <v>-6.2232076490380601E-2</v>
      </c>
      <c r="D19" s="9">
        <f t="shared" si="0"/>
        <v>6.2232076490380532E-2</v>
      </c>
      <c r="E19" s="9">
        <f t="shared" si="0"/>
        <v>2.37705380288422E-2</v>
      </c>
      <c r="F19" s="9">
        <f t="shared" si="0"/>
        <v>-7.6923076923076927E-2</v>
      </c>
      <c r="G19" s="9">
        <f t="shared" si="0"/>
        <v>2.3770538028841971E-2</v>
      </c>
      <c r="H19" s="9">
        <f t="shared" si="0"/>
        <v>6.223207649038083E-2</v>
      </c>
      <c r="I19" s="9">
        <f t="shared" si="0"/>
        <v>-6.2232076490380456E-2</v>
      </c>
      <c r="J19" s="10">
        <f t="shared" si="0"/>
        <v>-2.3770538028842061E-2</v>
      </c>
    </row>
    <row r="20" spans="1:14" x14ac:dyDescent="0.3">
      <c r="A20" s="6">
        <v>14</v>
      </c>
      <c r="B20" s="9">
        <f t="shared" si="1"/>
        <v>-5.7786928169639089E-2</v>
      </c>
      <c r="C20" s="9">
        <f t="shared" si="0"/>
        <v>2.2072642455353342E-2</v>
      </c>
      <c r="D20" s="9">
        <f t="shared" si="0"/>
        <v>2.2072642455353456E-2</v>
      </c>
      <c r="E20" s="9">
        <f t="shared" si="0"/>
        <v>-5.7786928169639158E-2</v>
      </c>
      <c r="F20" s="9">
        <f t="shared" si="0"/>
        <v>7.1428571428571425E-2</v>
      </c>
      <c r="G20" s="9">
        <f t="shared" si="0"/>
        <v>-5.7786928169639019E-2</v>
      </c>
      <c r="H20" s="9">
        <f t="shared" si="0"/>
        <v>2.2072642455353224E-2</v>
      </c>
      <c r="I20" s="9">
        <f t="shared" si="0"/>
        <v>2.2072642455353574E-2</v>
      </c>
      <c r="J20" s="10">
        <f t="shared" si="0"/>
        <v>-5.7786928169639533E-2</v>
      </c>
    </row>
    <row r="21" spans="1:14" x14ac:dyDescent="0.3">
      <c r="A21" s="6">
        <v>15</v>
      </c>
      <c r="B21" s="9">
        <f t="shared" si="1"/>
        <v>-6.6666666666666666E-2</v>
      </c>
      <c r="C21" s="9">
        <f t="shared" si="0"/>
        <v>6.6666666666666666E-2</v>
      </c>
      <c r="D21" s="9">
        <f t="shared" si="0"/>
        <v>-6.6666666666666666E-2</v>
      </c>
      <c r="E21" s="9">
        <f t="shared" si="0"/>
        <v>6.6666666666666666E-2</v>
      </c>
      <c r="F21" s="9">
        <f t="shared" si="0"/>
        <v>-6.6666666666666666E-2</v>
      </c>
      <c r="G21" s="9">
        <f t="shared" si="0"/>
        <v>6.6666666666666666E-2</v>
      </c>
      <c r="H21" s="9">
        <f t="shared" si="0"/>
        <v>-6.6666666666666666E-2</v>
      </c>
      <c r="I21" s="9">
        <f t="shared" si="0"/>
        <v>6.6666666666666666E-2</v>
      </c>
      <c r="J21" s="10">
        <f t="shared" si="0"/>
        <v>-6.6666666666666666E-2</v>
      </c>
    </row>
    <row r="22" spans="1:14" x14ac:dyDescent="0.3">
      <c r="A22" s="6">
        <v>16</v>
      </c>
      <c r="B22" s="9">
        <f t="shared" si="1"/>
        <v>-5.056356214843423E-2</v>
      </c>
      <c r="C22" s="9">
        <f t="shared" si="0"/>
        <v>1.9313562148434261E-2</v>
      </c>
      <c r="D22" s="9">
        <f t="shared" si="0"/>
        <v>1.9313562148434143E-2</v>
      </c>
      <c r="E22" s="9">
        <f t="shared" si="0"/>
        <v>-5.0563562148434153E-2</v>
      </c>
      <c r="F22" s="9">
        <f t="shared" si="0"/>
        <v>6.25E-2</v>
      </c>
      <c r="G22" s="9">
        <f t="shared" si="0"/>
        <v>-5.0563562148434299E-2</v>
      </c>
      <c r="H22" s="9">
        <f t="shared" si="0"/>
        <v>1.9313562148434379E-2</v>
      </c>
      <c r="I22" s="9">
        <f t="shared" si="0"/>
        <v>1.9313562148434028E-2</v>
      </c>
      <c r="J22" s="10">
        <f t="shared" si="0"/>
        <v>-5.0563562148434084E-2</v>
      </c>
    </row>
    <row r="23" spans="1:14" x14ac:dyDescent="0.3">
      <c r="A23" s="6">
        <v>17</v>
      </c>
      <c r="B23" s="9">
        <f t="shared" si="1"/>
        <v>-1.8177470257349872E-2</v>
      </c>
      <c r="C23" s="9">
        <f t="shared" si="1"/>
        <v>-4.7589234963232169E-2</v>
      </c>
      <c r="D23" s="9">
        <f t="shared" si="1"/>
        <v>4.7589234963232363E-2</v>
      </c>
      <c r="E23" s="9">
        <f t="shared" si="1"/>
        <v>1.8177470257349754E-2</v>
      </c>
      <c r="F23" s="9">
        <f t="shared" si="1"/>
        <v>-5.8823529411764705E-2</v>
      </c>
      <c r="G23" s="9">
        <f t="shared" si="1"/>
        <v>1.8177470257350385E-2</v>
      </c>
      <c r="H23" s="9">
        <f t="shared" si="1"/>
        <v>4.7589234963231981E-2</v>
      </c>
      <c r="I23" s="9">
        <f t="shared" si="1"/>
        <v>-4.7589234963232314E-2</v>
      </c>
      <c r="J23" s="10">
        <f t="shared" si="1"/>
        <v>-1.8177470257349837E-2</v>
      </c>
    </row>
    <row r="24" spans="1:14" x14ac:dyDescent="0.3">
      <c r="A24" s="26">
        <v>18</v>
      </c>
      <c r="B24" s="9">
        <f t="shared" si="1"/>
        <v>1.7167610798608166E-2</v>
      </c>
      <c r="C24" s="9">
        <f t="shared" si="1"/>
        <v>-4.4945388576385997E-2</v>
      </c>
      <c r="D24" s="9">
        <f t="shared" si="1"/>
        <v>-4.4945388576385928E-2</v>
      </c>
      <c r="E24" s="9">
        <f t="shared" si="1"/>
        <v>1.7167610798608283E-2</v>
      </c>
      <c r="F24" s="9">
        <f t="shared" si="1"/>
        <v>5.5555555555555552E-2</v>
      </c>
      <c r="G24" s="9">
        <f t="shared" si="1"/>
        <v>1.7167610798608051E-2</v>
      </c>
      <c r="H24" s="9">
        <f t="shared" si="1"/>
        <v>-4.4945388576386303E-2</v>
      </c>
      <c r="I24" s="9">
        <f t="shared" si="1"/>
        <v>-4.4945388576385852E-2</v>
      </c>
      <c r="J24" s="10">
        <f t="shared" si="1"/>
        <v>1.7167610798608027E-2</v>
      </c>
    </row>
    <row r="25" spans="1:14" x14ac:dyDescent="0.3">
      <c r="A25" s="26">
        <v>19</v>
      </c>
      <c r="B25" s="9">
        <f t="shared" si="1"/>
        <v>4.2579841809207743E-2</v>
      </c>
      <c r="C25" s="9">
        <f t="shared" si="1"/>
        <v>1.6264052335523502E-2</v>
      </c>
      <c r="D25" s="9">
        <f t="shared" si="1"/>
        <v>-1.6264052335523443E-2</v>
      </c>
      <c r="E25" s="9">
        <f t="shared" si="1"/>
        <v>-4.2579841809207819E-2</v>
      </c>
      <c r="F25" s="9">
        <f t="shared" si="1"/>
        <v>-5.2631578947368418E-2</v>
      </c>
      <c r="G25" s="9">
        <f t="shared" si="1"/>
        <v>-4.2579841809207895E-2</v>
      </c>
      <c r="H25" s="9">
        <f t="shared" si="1"/>
        <v>-1.6264052335523565E-2</v>
      </c>
      <c r="I25" s="9">
        <f t="shared" si="1"/>
        <v>1.6264052335523735E-2</v>
      </c>
      <c r="J25" s="10">
        <f t="shared" si="1"/>
        <v>4.2579841809207999E-2</v>
      </c>
    </row>
    <row r="26" spans="1:14" ht="15" thickBot="1" x14ac:dyDescent="0.35">
      <c r="A26" s="27">
        <v>20</v>
      </c>
      <c r="B26" s="12">
        <f t="shared" si="1"/>
        <v>0.05</v>
      </c>
      <c r="C26" s="12">
        <f t="shared" si="1"/>
        <v>0.05</v>
      </c>
      <c r="D26" s="12">
        <f t="shared" si="1"/>
        <v>0.05</v>
      </c>
      <c r="E26" s="12">
        <f t="shared" si="1"/>
        <v>0.05</v>
      </c>
      <c r="F26" s="12">
        <f t="shared" si="1"/>
        <v>0.05</v>
      </c>
      <c r="G26" s="12">
        <f t="shared" si="1"/>
        <v>0.05</v>
      </c>
      <c r="H26" s="12">
        <f t="shared" si="1"/>
        <v>0.05</v>
      </c>
      <c r="I26" s="12">
        <f t="shared" si="1"/>
        <v>0.05</v>
      </c>
      <c r="J26" s="13">
        <f t="shared" si="1"/>
        <v>0.05</v>
      </c>
    </row>
    <row r="27" spans="1:14" ht="15" thickTop="1" x14ac:dyDescent="0.3">
      <c r="A27" s="26">
        <v>21</v>
      </c>
      <c r="B27" s="9">
        <f t="shared" si="1"/>
        <v>3.8524618779759413E-2</v>
      </c>
      <c r="C27" s="9">
        <f t="shared" si="1"/>
        <v>1.4715094970235638E-2</v>
      </c>
      <c r="D27" s="9">
        <f t="shared" si="1"/>
        <v>-1.4715094970235361E-2</v>
      </c>
      <c r="E27" s="9">
        <f t="shared" si="1"/>
        <v>-3.8524618779759344E-2</v>
      </c>
      <c r="F27" s="9">
        <f t="shared" si="1"/>
        <v>-4.7619047619047616E-2</v>
      </c>
      <c r="G27" s="9">
        <f t="shared" si="1"/>
        <v>-3.8524618779759691E-2</v>
      </c>
      <c r="H27" s="9">
        <f t="shared" si="1"/>
        <v>-1.4715094970235916E-2</v>
      </c>
      <c r="I27" s="9">
        <f t="shared" si="1"/>
        <v>1.4715094970235406E-2</v>
      </c>
      <c r="J27" s="10">
        <f t="shared" si="1"/>
        <v>3.8524618779759372E-2</v>
      </c>
    </row>
    <row r="28" spans="1:14" x14ac:dyDescent="0.3">
      <c r="A28" s="26">
        <v>22</v>
      </c>
      <c r="B28" s="9">
        <f t="shared" si="1"/>
        <v>1.4046227017043089E-2</v>
      </c>
      <c r="C28" s="9">
        <f t="shared" si="1"/>
        <v>-3.6773499744315763E-2</v>
      </c>
      <c r="D28" s="9">
        <f t="shared" si="1"/>
        <v>-3.6773499744315832E-2</v>
      </c>
      <c r="E28" s="9">
        <f t="shared" si="1"/>
        <v>1.4046227017042973E-2</v>
      </c>
      <c r="F28" s="9">
        <f t="shared" si="1"/>
        <v>4.5454545454545456E-2</v>
      </c>
      <c r="G28" s="9">
        <f t="shared" si="1"/>
        <v>1.4046227017043205E-2</v>
      </c>
      <c r="H28" s="9">
        <f t="shared" si="1"/>
        <v>-3.6773499744315881E-2</v>
      </c>
      <c r="I28" s="9">
        <f t="shared" si="1"/>
        <v>-3.6773499744315909E-2</v>
      </c>
      <c r="J28" s="10">
        <f t="shared" si="1"/>
        <v>1.4046227017042549E-2</v>
      </c>
    </row>
    <row r="29" spans="1:14" x14ac:dyDescent="0.3">
      <c r="A29" s="26">
        <v>23</v>
      </c>
      <c r="B29" s="9">
        <f t="shared" si="1"/>
        <v>-1.3435521494562909E-2</v>
      </c>
      <c r="C29" s="9">
        <f t="shared" si="1"/>
        <v>-3.5174651929345567E-2</v>
      </c>
      <c r="D29" s="9">
        <f t="shared" si="1"/>
        <v>3.5174651929345588E-2</v>
      </c>
      <c r="E29" s="9">
        <f t="shared" si="1"/>
        <v>1.3435521494563025E-2</v>
      </c>
      <c r="F29" s="9">
        <f t="shared" si="1"/>
        <v>-4.3478260869565216E-2</v>
      </c>
      <c r="G29" s="9">
        <f t="shared" si="1"/>
        <v>1.3435521494563086E-2</v>
      </c>
      <c r="H29" s="9">
        <f t="shared" si="1"/>
        <v>3.5174651929345553E-2</v>
      </c>
      <c r="I29" s="9">
        <f t="shared" si="1"/>
        <v>-3.5174651929345428E-2</v>
      </c>
      <c r="J29" s="10">
        <f t="shared" si="1"/>
        <v>-1.3435521494563287E-2</v>
      </c>
    </row>
    <row r="30" spans="1:14" x14ac:dyDescent="0.3">
      <c r="A30" s="26">
        <v>24</v>
      </c>
      <c r="B30" s="9">
        <f t="shared" si="1"/>
        <v>-3.3709041432289463E-2</v>
      </c>
      <c r="C30" s="9">
        <f t="shared" si="1"/>
        <v>1.2875708098956095E-2</v>
      </c>
      <c r="D30" s="9">
        <f t="shared" si="1"/>
        <v>1.2875708098956213E-2</v>
      </c>
      <c r="E30" s="9">
        <f t="shared" si="1"/>
        <v>-3.3709041432289533E-2</v>
      </c>
      <c r="F30" s="9">
        <f t="shared" si="1"/>
        <v>4.1666666666666664E-2</v>
      </c>
      <c r="G30" s="9">
        <f t="shared" si="1"/>
        <v>-3.3709041432289387E-2</v>
      </c>
      <c r="H30" s="9">
        <f t="shared" si="1"/>
        <v>1.287570809895598E-2</v>
      </c>
      <c r="I30" s="9">
        <f t="shared" si="1"/>
        <v>1.2875708098956329E-2</v>
      </c>
      <c r="J30" s="10">
        <f t="shared" si="1"/>
        <v>-3.3709041432289609E-2</v>
      </c>
    </row>
    <row r="31" spans="1:14" x14ac:dyDescent="0.3">
      <c r="A31" s="26">
        <v>25</v>
      </c>
      <c r="B31" s="9">
        <f t="shared" si="1"/>
        <v>-0.04</v>
      </c>
      <c r="C31" s="9">
        <f t="shared" si="1"/>
        <v>0.04</v>
      </c>
      <c r="D31" s="9">
        <f t="shared" si="1"/>
        <v>-0.04</v>
      </c>
      <c r="E31" s="9">
        <f t="shared" si="1"/>
        <v>0.04</v>
      </c>
      <c r="F31" s="9">
        <f t="shared" si="1"/>
        <v>-0.04</v>
      </c>
      <c r="G31" s="9">
        <f t="shared" si="1"/>
        <v>0.04</v>
      </c>
      <c r="H31" s="9">
        <f t="shared" si="1"/>
        <v>-0.04</v>
      </c>
      <c r="I31" s="9">
        <f t="shared" si="1"/>
        <v>0.04</v>
      </c>
      <c r="J31" s="10">
        <f t="shared" si="1"/>
        <v>-0.04</v>
      </c>
    </row>
    <row r="32" spans="1:14" x14ac:dyDescent="0.3">
      <c r="A32" s="26">
        <v>26</v>
      </c>
      <c r="B32" s="9">
        <f t="shared" si="1"/>
        <v>-3.1116038245190301E-2</v>
      </c>
      <c r="C32" s="9">
        <f t="shared" si="1"/>
        <v>1.18852690144211E-2</v>
      </c>
      <c r="D32" s="9">
        <f t="shared" si="1"/>
        <v>1.1885269014420986E-2</v>
      </c>
      <c r="E32" s="9">
        <f t="shared" si="1"/>
        <v>-3.1116038245190228E-2</v>
      </c>
      <c r="F32" s="9">
        <f t="shared" si="1"/>
        <v>3.8461538461538464E-2</v>
      </c>
      <c r="G32" s="9">
        <f t="shared" si="1"/>
        <v>-3.1116038245190374E-2</v>
      </c>
      <c r="H32" s="9">
        <f t="shared" si="1"/>
        <v>1.1885269014421478E-2</v>
      </c>
      <c r="I32" s="9">
        <f t="shared" si="1"/>
        <v>1.1885269014420868E-2</v>
      </c>
      <c r="J32" s="10">
        <f t="shared" si="1"/>
        <v>-3.1116038245190318E-2</v>
      </c>
    </row>
    <row r="33" spans="1:10" x14ac:dyDescent="0.3">
      <c r="A33" s="26">
        <v>27</v>
      </c>
      <c r="B33" s="9">
        <f t="shared" si="1"/>
        <v>-1.1445073865738817E-2</v>
      </c>
      <c r="C33" s="9">
        <f t="shared" si="1"/>
        <v>-2.9963592384257283E-2</v>
      </c>
      <c r="D33" s="9">
        <f t="shared" si="1"/>
        <v>2.9963592384257276E-2</v>
      </c>
      <c r="E33" s="9">
        <f t="shared" si="1"/>
        <v>1.14450738657387E-2</v>
      </c>
      <c r="F33" s="9">
        <f t="shared" si="1"/>
        <v>-3.7037037037037035E-2</v>
      </c>
      <c r="G33" s="9">
        <f t="shared" si="1"/>
        <v>1.1445073865738684E-2</v>
      </c>
      <c r="H33" s="9">
        <f t="shared" si="1"/>
        <v>2.996359238425729E-2</v>
      </c>
      <c r="I33" s="9">
        <f t="shared" si="1"/>
        <v>-2.9963592384257429E-2</v>
      </c>
      <c r="J33" s="10">
        <f t="shared" si="1"/>
        <v>-1.144507386573896E-2</v>
      </c>
    </row>
    <row r="34" spans="1:10" x14ac:dyDescent="0.3">
      <c r="A34" s="26">
        <v>28</v>
      </c>
      <c r="B34" s="9">
        <f t="shared" si="1"/>
        <v>1.1036321227676671E-2</v>
      </c>
      <c r="C34" s="9">
        <f t="shared" si="1"/>
        <v>-2.8893464084819579E-2</v>
      </c>
      <c r="D34" s="9">
        <f t="shared" si="1"/>
        <v>-2.889346408481951E-2</v>
      </c>
      <c r="E34" s="9">
        <f t="shared" si="1"/>
        <v>1.1036321227676787E-2</v>
      </c>
      <c r="F34" s="9">
        <f t="shared" si="1"/>
        <v>3.5714285714285712E-2</v>
      </c>
      <c r="G34" s="9">
        <f t="shared" si="1"/>
        <v>1.1036321227676555E-2</v>
      </c>
      <c r="H34" s="9">
        <f t="shared" si="1"/>
        <v>-2.8893464084819652E-2</v>
      </c>
      <c r="I34" s="9">
        <f t="shared" si="1"/>
        <v>-2.8893464084819437E-2</v>
      </c>
      <c r="J34" s="10">
        <f t="shared" si="1"/>
        <v>1.1036321227677387E-2</v>
      </c>
    </row>
    <row r="35" spans="1:10" x14ac:dyDescent="0.3">
      <c r="A35" s="26">
        <v>29</v>
      </c>
      <c r="B35" s="9">
        <f t="shared" si="1"/>
        <v>2.7897137737067139E-2</v>
      </c>
      <c r="C35" s="9">
        <f t="shared" si="1"/>
        <v>1.0655758426722279E-2</v>
      </c>
      <c r="D35" s="9">
        <f t="shared" si="1"/>
        <v>-1.0655758426722511E-2</v>
      </c>
      <c r="E35" s="9">
        <f t="shared" si="1"/>
        <v>-2.7897137737067212E-2</v>
      </c>
      <c r="F35" s="9">
        <f t="shared" si="1"/>
        <v>-3.4482758620689655E-2</v>
      </c>
      <c r="G35" s="9">
        <f t="shared" si="1"/>
        <v>-2.7897137737066924E-2</v>
      </c>
      <c r="H35" s="9">
        <f t="shared" si="1"/>
        <v>-1.0655758426722044E-2</v>
      </c>
      <c r="I35" s="9">
        <f t="shared" si="1"/>
        <v>1.0655758426722511E-2</v>
      </c>
      <c r="J35" s="10">
        <f t="shared" si="1"/>
        <v>2.78971377370675E-2</v>
      </c>
    </row>
    <row r="36" spans="1:10" ht="15" thickBot="1" x14ac:dyDescent="0.35">
      <c r="A36" s="27">
        <v>30</v>
      </c>
      <c r="B36" s="12">
        <f t="shared" si="1"/>
        <v>3.3333333333333333E-2</v>
      </c>
      <c r="C36" s="12">
        <f t="shared" si="1"/>
        <v>3.3333333333333333E-2</v>
      </c>
      <c r="D36" s="12">
        <f t="shared" si="1"/>
        <v>3.3333333333333333E-2</v>
      </c>
      <c r="E36" s="12">
        <f t="shared" si="1"/>
        <v>3.3333333333333333E-2</v>
      </c>
      <c r="F36" s="12">
        <f t="shared" si="1"/>
        <v>3.3333333333333333E-2</v>
      </c>
      <c r="G36" s="12">
        <f t="shared" si="1"/>
        <v>3.3333333333333333E-2</v>
      </c>
      <c r="H36" s="12">
        <f t="shared" si="1"/>
        <v>3.3333333333333333E-2</v>
      </c>
      <c r="I36" s="12">
        <f t="shared" si="1"/>
        <v>3.3333333333333333E-2</v>
      </c>
      <c r="J36" s="13">
        <f t="shared" si="1"/>
        <v>3.3333333333333333E-2</v>
      </c>
    </row>
    <row r="37" spans="1:10" ht="15" thickTop="1" x14ac:dyDescent="0.3">
      <c r="A37" s="26">
        <v>31</v>
      </c>
      <c r="B37" s="9">
        <f t="shared" si="1"/>
        <v>2.6097322399191866E-2</v>
      </c>
      <c r="C37" s="9">
        <f t="shared" si="1"/>
        <v>9.9682901411273835E-3</v>
      </c>
      <c r="D37" s="9">
        <f t="shared" si="1"/>
        <v>-9.9682901411273749E-3</v>
      </c>
      <c r="E37" s="9">
        <f t="shared" si="1"/>
        <v>-2.6097322399191797E-2</v>
      </c>
      <c r="F37" s="9">
        <f t="shared" si="1"/>
        <v>-3.2258064516129031E-2</v>
      </c>
      <c r="G37" s="9">
        <f t="shared" si="1"/>
        <v>-2.6097322399191804E-2</v>
      </c>
      <c r="H37" s="9">
        <f t="shared" si="1"/>
        <v>-9.9682901411273905E-3</v>
      </c>
      <c r="I37" s="9">
        <f t="shared" si="1"/>
        <v>9.9682901411271493E-3</v>
      </c>
      <c r="J37" s="10">
        <f t="shared" si="1"/>
        <v>2.6097322399191655E-2</v>
      </c>
    </row>
    <row r="38" spans="1:10" x14ac:dyDescent="0.3">
      <c r="A38" s="26">
        <v>32</v>
      </c>
      <c r="B38" s="9">
        <f t="shared" si="1"/>
        <v>9.6567810742171304E-3</v>
      </c>
      <c r="C38" s="9">
        <f t="shared" si="1"/>
        <v>-2.5281781074217077E-2</v>
      </c>
      <c r="D38" s="9">
        <f t="shared" si="1"/>
        <v>-2.5281781074217149E-2</v>
      </c>
      <c r="E38" s="9">
        <f t="shared" si="1"/>
        <v>9.6567810742170142E-3</v>
      </c>
      <c r="F38" s="9">
        <f t="shared" si="1"/>
        <v>3.125E-2</v>
      </c>
      <c r="G38" s="9">
        <f t="shared" si="1"/>
        <v>9.6567810742172466E-3</v>
      </c>
      <c r="H38" s="9">
        <f t="shared" si="1"/>
        <v>-2.5281781074217007E-2</v>
      </c>
      <c r="I38" s="9">
        <f t="shared" si="1"/>
        <v>-2.5281781074217222E-2</v>
      </c>
      <c r="J38" s="10">
        <f t="shared" si="1"/>
        <v>9.656781074216898E-3</v>
      </c>
    </row>
    <row r="39" spans="1:10" x14ac:dyDescent="0.3">
      <c r="A39" s="26">
        <v>33</v>
      </c>
      <c r="B39" s="9">
        <f t="shared" si="1"/>
        <v>-9.3641513446953532E-3</v>
      </c>
      <c r="C39" s="9">
        <f t="shared" si="1"/>
        <v>-2.4515666496210557E-2</v>
      </c>
      <c r="D39" s="9">
        <f t="shared" si="1"/>
        <v>2.4515666496210422E-2</v>
      </c>
      <c r="E39" s="9">
        <f t="shared" si="1"/>
        <v>9.3641513446954695E-3</v>
      </c>
      <c r="F39" s="9">
        <f t="shared" si="1"/>
        <v>-3.0303030303030304E-2</v>
      </c>
      <c r="G39" s="9">
        <f t="shared" si="1"/>
        <v>9.3641513446950323E-3</v>
      </c>
      <c r="H39" s="9">
        <f t="shared" si="1"/>
        <v>2.4515666496210693E-2</v>
      </c>
      <c r="I39" s="9">
        <f t="shared" si="1"/>
        <v>-2.4515666496210415E-2</v>
      </c>
      <c r="J39" s="10">
        <f t="shared" si="1"/>
        <v>-9.3641513446954833E-3</v>
      </c>
    </row>
    <row r="40" spans="1:10" x14ac:dyDescent="0.3">
      <c r="A40" s="26">
        <v>34</v>
      </c>
      <c r="B40" s="9">
        <f t="shared" si="1"/>
        <v>-2.3794617481616084E-2</v>
      </c>
      <c r="C40" s="9">
        <f t="shared" si="1"/>
        <v>9.0887351286748769E-3</v>
      </c>
      <c r="D40" s="9">
        <f t="shared" si="1"/>
        <v>9.0887351286751926E-3</v>
      </c>
      <c r="E40" s="9">
        <f t="shared" si="1"/>
        <v>-2.3794617481616157E-2</v>
      </c>
      <c r="F40" s="9">
        <f t="shared" si="1"/>
        <v>2.9411764705882353E-2</v>
      </c>
      <c r="G40" s="9">
        <f t="shared" si="1"/>
        <v>-2.3794617481615769E-2</v>
      </c>
      <c r="H40" s="9">
        <f t="shared" si="1"/>
        <v>9.0887351286745629E-3</v>
      </c>
      <c r="I40" s="9">
        <f t="shared" si="1"/>
        <v>9.0887351286751111E-3</v>
      </c>
      <c r="J40" s="10">
        <f t="shared" si="1"/>
        <v>-2.3794617481616109E-2</v>
      </c>
    </row>
    <row r="41" spans="1:10" x14ac:dyDescent="0.3">
      <c r="A41" s="26">
        <v>35</v>
      </c>
      <c r="B41" s="9">
        <f t="shared" si="1"/>
        <v>-2.8571428571428571E-2</v>
      </c>
      <c r="C41" s="9">
        <f t="shared" si="1"/>
        <v>2.8571428571428571E-2</v>
      </c>
      <c r="D41" s="9">
        <f t="shared" si="1"/>
        <v>-2.8571428571428571E-2</v>
      </c>
      <c r="E41" s="9">
        <f t="shared" si="1"/>
        <v>2.8571428571428571E-2</v>
      </c>
      <c r="F41" s="9">
        <f t="shared" si="1"/>
        <v>-2.8571428571428571E-2</v>
      </c>
      <c r="G41" s="9">
        <f t="shared" si="1"/>
        <v>2.8571428571428571E-2</v>
      </c>
      <c r="H41" s="9">
        <f t="shared" si="1"/>
        <v>-2.8571428571428571E-2</v>
      </c>
      <c r="I41" s="9">
        <f t="shared" si="1"/>
        <v>2.8571428571428571E-2</v>
      </c>
      <c r="J41" s="10">
        <f t="shared" si="1"/>
        <v>-2.8571428571428571E-2</v>
      </c>
    </row>
    <row r="42" spans="1:10" x14ac:dyDescent="0.3">
      <c r="A42" s="26">
        <v>36</v>
      </c>
      <c r="B42" s="9">
        <f t="shared" si="1"/>
        <v>-2.2472694288192999E-2</v>
      </c>
      <c r="C42" s="9">
        <f t="shared" si="1"/>
        <v>8.5838053993041417E-3</v>
      </c>
      <c r="D42" s="9">
        <f t="shared" si="1"/>
        <v>8.5838053993040255E-3</v>
      </c>
      <c r="E42" s="9">
        <f t="shared" si="1"/>
        <v>-2.2472694288192926E-2</v>
      </c>
      <c r="F42" s="9">
        <f t="shared" si="1"/>
        <v>2.7777777777777776E-2</v>
      </c>
      <c r="G42" s="9">
        <f t="shared" si="1"/>
        <v>-2.2472694288193071E-2</v>
      </c>
      <c r="H42" s="9">
        <f t="shared" si="1"/>
        <v>8.5838053993046344E-3</v>
      </c>
      <c r="I42" s="9">
        <f t="shared" si="1"/>
        <v>8.5838053993039093E-3</v>
      </c>
      <c r="J42" s="10">
        <f t="shared" si="1"/>
        <v>-2.2472694288193085E-2</v>
      </c>
    </row>
    <row r="43" spans="1:10" x14ac:dyDescent="0.3">
      <c r="A43" s="26">
        <v>37</v>
      </c>
      <c r="B43" s="9">
        <f t="shared" si="1"/>
        <v>-8.3518106587823857E-3</v>
      </c>
      <c r="C43" s="9">
        <f t="shared" si="1"/>
        <v>-2.1865324172295846E-2</v>
      </c>
      <c r="D43" s="9">
        <f t="shared" si="1"/>
        <v>2.1865324172295975E-2</v>
      </c>
      <c r="E43" s="9">
        <f t="shared" si="1"/>
        <v>8.3518106587822695E-3</v>
      </c>
      <c r="F43" s="9">
        <f t="shared" si="1"/>
        <v>-2.7027027027027029E-2</v>
      </c>
      <c r="G43" s="9">
        <f t="shared" si="1"/>
        <v>8.3518106587826841E-3</v>
      </c>
      <c r="H43" s="9">
        <f t="shared" si="1"/>
        <v>2.1865324172295947E-2</v>
      </c>
      <c r="I43" s="9">
        <f t="shared" si="1"/>
        <v>-2.1865324172295992E-2</v>
      </c>
      <c r="J43" s="10">
        <f t="shared" si="1"/>
        <v>-8.3518106587818792E-3</v>
      </c>
    </row>
    <row r="44" spans="1:10" x14ac:dyDescent="0.3">
      <c r="A44" s="26">
        <v>38</v>
      </c>
      <c r="B44" s="9">
        <f t="shared" si="1"/>
        <v>8.1320261677617512E-3</v>
      </c>
      <c r="C44" s="9">
        <f t="shared" si="1"/>
        <v>-2.128992090460391E-2</v>
      </c>
      <c r="D44" s="9">
        <f t="shared" si="1"/>
        <v>-2.1289920904603948E-2</v>
      </c>
      <c r="E44" s="9">
        <f t="shared" si="1"/>
        <v>8.1320261677618674E-3</v>
      </c>
      <c r="F44" s="9">
        <f t="shared" si="1"/>
        <v>2.6315789473684209E-2</v>
      </c>
      <c r="G44" s="9">
        <f t="shared" si="1"/>
        <v>8.1320261677619906E-3</v>
      </c>
      <c r="H44" s="9">
        <f t="shared" si="1"/>
        <v>-2.1289920904603871E-2</v>
      </c>
      <c r="I44" s="9">
        <f t="shared" si="1"/>
        <v>-2.1289920904603764E-2</v>
      </c>
      <c r="J44" s="10">
        <f t="shared" si="1"/>
        <v>8.1320261677621623E-3</v>
      </c>
    </row>
    <row r="45" spans="1:10" x14ac:dyDescent="0.3">
      <c r="A45" s="26">
        <v>39</v>
      </c>
      <c r="B45" s="9">
        <f t="shared" si="1"/>
        <v>2.0744025496793512E-2</v>
      </c>
      <c r="C45" s="9">
        <f t="shared" si="1"/>
        <v>7.9235126762806571E-3</v>
      </c>
      <c r="D45" s="9">
        <f t="shared" si="1"/>
        <v>-7.9235126762806866E-3</v>
      </c>
      <c r="E45" s="9">
        <f t="shared" si="1"/>
        <v>-2.0744025496793581E-2</v>
      </c>
      <c r="F45" s="9">
        <f t="shared" si="1"/>
        <v>-2.564102564102564E-2</v>
      </c>
      <c r="G45" s="9">
        <f t="shared" si="1"/>
        <v>-2.0744025496793543E-2</v>
      </c>
      <c r="H45" s="9">
        <f t="shared" si="1"/>
        <v>-7.9235126762806276E-3</v>
      </c>
      <c r="I45" s="9">
        <f t="shared" si="1"/>
        <v>7.9235126762808895E-3</v>
      </c>
      <c r="J45" s="10">
        <f t="shared" si="1"/>
        <v>2.0744025496793706E-2</v>
      </c>
    </row>
    <row r="46" spans="1:10" ht="15" thickBot="1" x14ac:dyDescent="0.35">
      <c r="A46" s="26">
        <v>40</v>
      </c>
      <c r="B46" s="9">
        <f t="shared" si="1"/>
        <v>2.5000000000000001E-2</v>
      </c>
      <c r="C46" s="9">
        <f t="shared" si="1"/>
        <v>2.5000000000000001E-2</v>
      </c>
      <c r="D46" s="9">
        <f t="shared" si="1"/>
        <v>2.5000000000000001E-2</v>
      </c>
      <c r="E46" s="9">
        <f t="shared" si="1"/>
        <v>2.5000000000000001E-2</v>
      </c>
      <c r="F46" s="9">
        <f t="shared" si="1"/>
        <v>2.5000000000000001E-2</v>
      </c>
      <c r="G46" s="9">
        <f t="shared" si="1"/>
        <v>2.5000000000000001E-2</v>
      </c>
      <c r="H46" s="9">
        <f t="shared" si="1"/>
        <v>2.5000000000000001E-2</v>
      </c>
      <c r="I46" s="9">
        <f t="shared" si="1"/>
        <v>2.5000000000000001E-2</v>
      </c>
      <c r="J46" s="10">
        <f t="shared" si="1"/>
        <v>2.5000000000000001E-2</v>
      </c>
    </row>
    <row r="47" spans="1:10" ht="15.6" thickTop="1" thickBot="1" x14ac:dyDescent="0.35">
      <c r="A47" s="28" t="s">
        <v>3</v>
      </c>
      <c r="B47" s="22">
        <f>SUM(B7:B46)</f>
        <v>0.49209014786058564</v>
      </c>
      <c r="C47" s="22">
        <f t="shared" ref="C47:J47" si="2">SUM(C7:C46)</f>
        <v>-0.14970488260430614</v>
      </c>
      <c r="D47" s="22">
        <f t="shared" si="2"/>
        <v>-0.46895036172614296</v>
      </c>
      <c r="E47" s="22">
        <f t="shared" si="2"/>
        <v>-0.63063806543531009</v>
      </c>
      <c r="F47" s="22">
        <f t="shared" si="2"/>
        <v>-0.68080338179269406</v>
      </c>
      <c r="G47" s="22">
        <f t="shared" si="2"/>
        <v>-0.63063806543530976</v>
      </c>
      <c r="H47" s="22">
        <f t="shared" si="2"/>
        <v>-0.46895036172614268</v>
      </c>
      <c r="I47" s="22">
        <f t="shared" si="2"/>
        <v>-0.14970488260430628</v>
      </c>
      <c r="J47" s="23">
        <f t="shared" si="2"/>
        <v>0.49209014786058553</v>
      </c>
    </row>
    <row r="48" spans="1:10" ht="15.6" thickTop="1" thickBot="1" x14ac:dyDescent="0.35">
      <c r="A48" s="27" t="s">
        <v>4</v>
      </c>
      <c r="B48" s="12">
        <f>-LN(ABS(2*SIN(B6/2)))</f>
        <v>0.48121182505960353</v>
      </c>
      <c r="C48" s="12">
        <f t="shared" ref="C48:J48" si="3">-LN(ABS(2*SIN(C6/2)))</f>
        <v>-0.16175356557872339</v>
      </c>
      <c r="D48" s="12">
        <f t="shared" si="3"/>
        <v>-0.48121182505960347</v>
      </c>
      <c r="E48" s="12">
        <f t="shared" si="3"/>
        <v>-0.64296539063832681</v>
      </c>
      <c r="F48" s="12">
        <f t="shared" si="3"/>
        <v>-0.69314718055994529</v>
      </c>
      <c r="G48" s="12">
        <f t="shared" si="3"/>
        <v>-0.64296539063832692</v>
      </c>
      <c r="H48" s="12">
        <f t="shared" si="3"/>
        <v>-0.48121182505960347</v>
      </c>
      <c r="I48" s="12">
        <f t="shared" si="3"/>
        <v>-0.16175356557872358</v>
      </c>
      <c r="J48" s="13">
        <f t="shared" si="3"/>
        <v>0.48121182505960319</v>
      </c>
    </row>
    <row r="49" spans="1:1" ht="15" thickTop="1" x14ac:dyDescent="0.3">
      <c r="A49" s="1"/>
    </row>
  </sheetData>
  <mergeCells count="4">
    <mergeCell ref="A1:B1"/>
    <mergeCell ref="A2:M2"/>
    <mergeCell ref="B4:C4"/>
    <mergeCell ref="B3:E3"/>
  </mergeCells>
  <conditionalFormatting sqref="B7:M48">
    <cfRule type="cellIs" dxfId="27" priority="1" operator="greaterThan">
      <formula>1.5</formula>
    </cfRule>
    <cfRule type="cellIs" dxfId="26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7"/>
  <sheetViews>
    <sheetView workbookViewId="0">
      <selection activeCell="L7" sqref="L7"/>
    </sheetView>
  </sheetViews>
  <sheetFormatPr defaultRowHeight="14.4" x14ac:dyDescent="0.3"/>
  <sheetData>
    <row r="1" spans="1:13" x14ac:dyDescent="0.3">
      <c r="A1" s="43" t="s">
        <v>11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50</v>
      </c>
      <c r="C3" s="43"/>
      <c r="D3" s="43"/>
      <c r="E3" s="43"/>
    </row>
    <row r="4" spans="1:13" x14ac:dyDescent="0.3">
      <c r="B4" t="s">
        <v>12</v>
      </c>
    </row>
    <row r="5" spans="1:13" ht="15" thickBot="1" x14ac:dyDescent="0.35"/>
    <row r="6" spans="1:13" ht="30" thickTop="1" thickBot="1" x14ac:dyDescent="0.35">
      <c r="A6" s="14" t="s">
        <v>7</v>
      </c>
      <c r="B6" s="5">
        <v>1</v>
      </c>
      <c r="C6" s="5">
        <v>2</v>
      </c>
      <c r="D6" s="3">
        <v>3</v>
      </c>
      <c r="E6" s="2">
        <v>4</v>
      </c>
      <c r="F6" s="2">
        <v>5</v>
      </c>
      <c r="G6" s="2">
        <v>6</v>
      </c>
      <c r="H6" s="2">
        <v>7</v>
      </c>
      <c r="I6" s="5">
        <v>8</v>
      </c>
      <c r="J6" s="4">
        <v>9</v>
      </c>
      <c r="K6" s="4">
        <v>10</v>
      </c>
      <c r="L6" s="4" t="s">
        <v>3</v>
      </c>
      <c r="M6" s="4" t="s">
        <v>4</v>
      </c>
    </row>
    <row r="7" spans="1:13" ht="15" thickTop="1" x14ac:dyDescent="0.3">
      <c r="A7">
        <v>0.1</v>
      </c>
      <c r="B7" s="6">
        <f>(-1)^(B$6+1)*(LN(2)^B$6/FACT(B$6))*$A7^B$6</f>
        <v>6.9314718055994526E-2</v>
      </c>
      <c r="C7" s="6">
        <f t="shared" ref="C7:K7" si="0">(-1)^(C$6+1)*(LN(2)^C$6/FACT(C$6))*$A7^C$6</f>
        <v>-2.4022650695910072E-3</v>
      </c>
      <c r="D7" s="6">
        <f t="shared" si="0"/>
        <v>5.5504108664821589E-5</v>
      </c>
      <c r="E7" s="6">
        <f t="shared" si="0"/>
        <v>-9.6181291076284791E-7</v>
      </c>
      <c r="F7" s="6">
        <f t="shared" si="0"/>
        <v>1.3333558146428449E-8</v>
      </c>
      <c r="G7" s="6">
        <f t="shared" si="0"/>
        <v>-1.5403530393381616E-10</v>
      </c>
      <c r="H7" s="6">
        <f t="shared" si="0"/>
        <v>1.5252733804059845E-12</v>
      </c>
      <c r="I7" s="6">
        <f t="shared" si="0"/>
        <v>-1.3215486790144314E-14</v>
      </c>
      <c r="J7" s="6">
        <f t="shared" si="0"/>
        <v>1.0178086009239704E-16</v>
      </c>
      <c r="K7" s="6">
        <f t="shared" si="0"/>
        <v>-7.0549116208011278E-19</v>
      </c>
      <c r="L7" s="10">
        <f>1+SUM(B7:K7)</f>
        <v>1.0669670084631926</v>
      </c>
      <c r="M7" s="10">
        <f>2^A7</f>
        <v>1.0717734625362931</v>
      </c>
    </row>
    <row r="8" spans="1:13" x14ac:dyDescent="0.3">
      <c r="A8">
        <v>0.2</v>
      </c>
      <c r="B8" s="6">
        <f t="shared" ref="B8:K16" si="1">(-1)^(B$6+1)*(LN(2)^B$6/FACT(B$6))*$A8^B$6</f>
        <v>0.13862943611198905</v>
      </c>
      <c r="C8" s="6">
        <f t="shared" si="1"/>
        <v>-9.6090602783640289E-3</v>
      </c>
      <c r="D8" s="6">
        <f t="shared" si="1"/>
        <v>4.4403286931857271E-4</v>
      </c>
      <c r="E8" s="6">
        <f t="shared" si="1"/>
        <v>-1.5389006572205567E-5</v>
      </c>
      <c r="F8" s="6">
        <f t="shared" si="1"/>
        <v>4.2667386068571036E-7</v>
      </c>
      <c r="G8" s="6">
        <f t="shared" si="1"/>
        <v>-9.8582594517642345E-9</v>
      </c>
      <c r="H8" s="6">
        <f t="shared" si="1"/>
        <v>1.9523499269196602E-10</v>
      </c>
      <c r="I8" s="6">
        <f t="shared" si="1"/>
        <v>-3.3831646182769443E-12</v>
      </c>
      <c r="J8" s="6">
        <f t="shared" si="1"/>
        <v>5.2111800367307284E-14</v>
      </c>
      <c r="K8" s="6">
        <f t="shared" si="1"/>
        <v>-7.2242294997003549E-16</v>
      </c>
      <c r="L8" s="10">
        <f t="shared" ref="L8:L16" si="2">1+SUM(B8:K8)</f>
        <v>1.1294494367038759</v>
      </c>
      <c r="M8" s="10">
        <f t="shared" ref="M8:M16" si="3">2^A8</f>
        <v>1.1486983549970351</v>
      </c>
    </row>
    <row r="9" spans="1:13" x14ac:dyDescent="0.3">
      <c r="A9" s="1">
        <v>0.3</v>
      </c>
      <c r="B9" s="6">
        <f t="shared" si="1"/>
        <v>0.20794415416798359</v>
      </c>
      <c r="C9" s="6">
        <f t="shared" si="1"/>
        <v>-2.1620385626319061E-2</v>
      </c>
      <c r="D9" s="6">
        <f t="shared" si="1"/>
        <v>1.4986109339501826E-3</v>
      </c>
      <c r="E9" s="6">
        <f t="shared" si="1"/>
        <v>-7.7906845771790639E-5</v>
      </c>
      <c r="F9" s="6">
        <f t="shared" si="1"/>
        <v>3.2400546295821109E-6</v>
      </c>
      <c r="G9" s="6">
        <f t="shared" si="1"/>
        <v>-1.122917365677519E-7</v>
      </c>
      <c r="H9" s="6">
        <f t="shared" si="1"/>
        <v>3.3357728829478855E-9</v>
      </c>
      <c r="I9" s="6">
        <f t="shared" si="1"/>
        <v>-8.6706808830136758E-11</v>
      </c>
      <c r="J9" s="6">
        <f t="shared" si="1"/>
        <v>2.003352669198649E-12</v>
      </c>
      <c r="K9" s="6">
        <f t="shared" si="1"/>
        <v>-4.1658547629668527E-14</v>
      </c>
      <c r="L9" s="10">
        <f t="shared" si="2"/>
        <v>1.1877476036437637</v>
      </c>
      <c r="M9" s="10">
        <f t="shared" si="3"/>
        <v>1.2311444133449163</v>
      </c>
    </row>
    <row r="10" spans="1:13" x14ac:dyDescent="0.3">
      <c r="A10">
        <v>0.4</v>
      </c>
      <c r="B10" s="6">
        <f t="shared" si="1"/>
        <v>0.2772588722239781</v>
      </c>
      <c r="C10" s="6">
        <f t="shared" si="1"/>
        <v>-3.8436241113456115E-2</v>
      </c>
      <c r="D10" s="6">
        <f t="shared" si="1"/>
        <v>3.5522629545485817E-3</v>
      </c>
      <c r="E10" s="6">
        <f t="shared" si="1"/>
        <v>-2.4622410515528906E-4</v>
      </c>
      <c r="F10" s="6">
        <f t="shared" si="1"/>
        <v>1.3653563541942731E-5</v>
      </c>
      <c r="G10" s="6">
        <f t="shared" si="1"/>
        <v>-6.30928604912911E-7</v>
      </c>
      <c r="H10" s="6">
        <f t="shared" si="1"/>
        <v>2.499007906457165E-8</v>
      </c>
      <c r="I10" s="6">
        <f t="shared" si="1"/>
        <v>-8.6609014227889774E-10</v>
      </c>
      <c r="J10" s="6">
        <f t="shared" si="1"/>
        <v>2.6681241788061329E-11</v>
      </c>
      <c r="K10" s="6">
        <f t="shared" si="1"/>
        <v>-7.3976110076931634E-13</v>
      </c>
      <c r="L10" s="10">
        <f t="shared" si="2"/>
        <v>1.2421417167447828</v>
      </c>
      <c r="M10" s="10">
        <f t="shared" si="3"/>
        <v>1.3195079107728942</v>
      </c>
    </row>
    <row r="11" spans="1:13" x14ac:dyDescent="0.3">
      <c r="A11">
        <v>0.5</v>
      </c>
      <c r="B11" s="6">
        <f t="shared" si="1"/>
        <v>0.34657359027997264</v>
      </c>
      <c r="C11" s="6">
        <f t="shared" si="1"/>
        <v>-6.0056626739775174E-2</v>
      </c>
      <c r="D11" s="6">
        <f t="shared" si="1"/>
        <v>6.938013583102697E-3</v>
      </c>
      <c r="E11" s="6">
        <f t="shared" si="1"/>
        <v>-6.011330692267797E-4</v>
      </c>
      <c r="F11" s="6">
        <f t="shared" si="1"/>
        <v>4.1667369207588878E-5</v>
      </c>
      <c r="G11" s="6">
        <f t="shared" si="1"/>
        <v>-2.4068016239658759E-6</v>
      </c>
      <c r="H11" s="6">
        <f t="shared" si="1"/>
        <v>1.1916198284421746E-7</v>
      </c>
      <c r="I11" s="6">
        <f t="shared" si="1"/>
        <v>-5.1622995274001184E-9</v>
      </c>
      <c r="J11" s="6">
        <f t="shared" si="1"/>
        <v>1.9879074236796279E-10</v>
      </c>
      <c r="K11" s="6">
        <f t="shared" si="1"/>
        <v>-6.8895621296885938E-12</v>
      </c>
      <c r="L11" s="10">
        <f t="shared" si="2"/>
        <v>1.2928932188132416</v>
      </c>
      <c r="M11" s="10">
        <f t="shared" si="3"/>
        <v>1.4142135623730951</v>
      </c>
    </row>
    <row r="12" spans="1:13" x14ac:dyDescent="0.3">
      <c r="A12">
        <v>0.6</v>
      </c>
      <c r="B12" s="6">
        <f t="shared" si="1"/>
        <v>0.41588830833596718</v>
      </c>
      <c r="C12" s="6">
        <f t="shared" si="1"/>
        <v>-8.6481542505276246E-2</v>
      </c>
      <c r="D12" s="6">
        <f t="shared" si="1"/>
        <v>1.1988887471601461E-2</v>
      </c>
      <c r="E12" s="6">
        <f t="shared" si="1"/>
        <v>-1.2465095323486502E-3</v>
      </c>
      <c r="F12" s="6">
        <f t="shared" si="1"/>
        <v>1.0368174814662755E-4</v>
      </c>
      <c r="G12" s="6">
        <f t="shared" si="1"/>
        <v>-7.1866711403361214E-6</v>
      </c>
      <c r="H12" s="6">
        <f t="shared" si="1"/>
        <v>4.2697892901732935E-7</v>
      </c>
      <c r="I12" s="6">
        <f t="shared" si="1"/>
        <v>-2.219694306051501E-8</v>
      </c>
      <c r="J12" s="6">
        <f t="shared" si="1"/>
        <v>1.0257165666297083E-9</v>
      </c>
      <c r="K12" s="6">
        <f t="shared" si="1"/>
        <v>-4.2658352772780572E-11</v>
      </c>
      <c r="L12" s="10">
        <f t="shared" si="2"/>
        <v>1.3402460446119941</v>
      </c>
      <c r="M12" s="10">
        <f t="shared" si="3"/>
        <v>1.515716566510398</v>
      </c>
    </row>
    <row r="13" spans="1:13" x14ac:dyDescent="0.3">
      <c r="A13">
        <v>0.7</v>
      </c>
      <c r="B13" s="6">
        <f t="shared" si="1"/>
        <v>0.48520302639196167</v>
      </c>
      <c r="C13" s="6">
        <f t="shared" si="1"/>
        <v>-0.11771098840995932</v>
      </c>
      <c r="D13" s="6">
        <f t="shared" si="1"/>
        <v>1.9037909272033797E-2</v>
      </c>
      <c r="E13" s="6">
        <f t="shared" si="1"/>
        <v>-2.3093127987415963E-3</v>
      </c>
      <c r="F13" s="6">
        <f t="shared" si="1"/>
        <v>2.2409711176702273E-4</v>
      </c>
      <c r="G13" s="6">
        <f t="shared" si="1"/>
        <v>-1.8122099472509518E-5</v>
      </c>
      <c r="H13" s="6">
        <f t="shared" si="1"/>
        <v>1.256128215519684E-6</v>
      </c>
      <c r="I13" s="6">
        <f t="shared" si="1"/>
        <v>-7.6184651463310619E-8</v>
      </c>
      <c r="J13" s="6">
        <f t="shared" si="1"/>
        <v>4.1072248282905676E-9</v>
      </c>
      <c r="K13" s="6">
        <f t="shared" si="1"/>
        <v>-1.9928379167587887E-10</v>
      </c>
      <c r="L13" s="10">
        <f t="shared" si="2"/>
        <v>1.384427793319094</v>
      </c>
      <c r="M13" s="10">
        <f t="shared" si="3"/>
        <v>1.6245047927124709</v>
      </c>
    </row>
    <row r="14" spans="1:13" x14ac:dyDescent="0.3">
      <c r="A14">
        <v>0.8</v>
      </c>
      <c r="B14" s="6">
        <f t="shared" si="1"/>
        <v>0.55451774444795621</v>
      </c>
      <c r="C14" s="6">
        <f t="shared" si="1"/>
        <v>-0.15374496445382446</v>
      </c>
      <c r="D14" s="6">
        <f t="shared" si="1"/>
        <v>2.8418103636388654E-2</v>
      </c>
      <c r="E14" s="6">
        <f t="shared" si="1"/>
        <v>-3.939585682484625E-3</v>
      </c>
      <c r="F14" s="6">
        <f t="shared" si="1"/>
        <v>4.369140333421674E-4</v>
      </c>
      <c r="G14" s="6">
        <f t="shared" si="1"/>
        <v>-4.0379430714426304E-5</v>
      </c>
      <c r="H14" s="6">
        <f t="shared" si="1"/>
        <v>3.1987301202651712E-6</v>
      </c>
      <c r="I14" s="6">
        <f t="shared" si="1"/>
        <v>-2.2171907642339782E-7</v>
      </c>
      <c r="J14" s="6">
        <f t="shared" si="1"/>
        <v>1.3660795795487401E-8</v>
      </c>
      <c r="K14" s="6">
        <f t="shared" si="1"/>
        <v>-7.5751536718777993E-10</v>
      </c>
      <c r="L14" s="10">
        <f t="shared" si="2"/>
        <v>1.4256508224649878</v>
      </c>
      <c r="M14" s="10">
        <f t="shared" si="3"/>
        <v>1.7411011265922482</v>
      </c>
    </row>
    <row r="15" spans="1:13" x14ac:dyDescent="0.3">
      <c r="A15">
        <v>0.9</v>
      </c>
      <c r="B15" s="6">
        <f t="shared" si="1"/>
        <v>0.62383246250395075</v>
      </c>
      <c r="C15" s="6">
        <f t="shared" si="1"/>
        <v>-0.19458347063687156</v>
      </c>
      <c r="D15" s="6">
        <f t="shared" si="1"/>
        <v>4.0462495216654931E-2</v>
      </c>
      <c r="E15" s="6">
        <f t="shared" si="1"/>
        <v>-6.3104545075150439E-3</v>
      </c>
      <c r="F15" s="6">
        <f t="shared" si="1"/>
        <v>7.8733327498845321E-4</v>
      </c>
      <c r="G15" s="6">
        <f t="shared" si="1"/>
        <v>-8.1860675957891161E-5</v>
      </c>
      <c r="H15" s="6">
        <f t="shared" si="1"/>
        <v>7.2953352950070279E-6</v>
      </c>
      <c r="I15" s="6">
        <f t="shared" si="1"/>
        <v>-5.6888337273452759E-7</v>
      </c>
      <c r="J15" s="6">
        <f t="shared" si="1"/>
        <v>3.9431990587837023E-8</v>
      </c>
      <c r="K15" s="6">
        <f t="shared" si="1"/>
        <v>-2.4598955789842982E-9</v>
      </c>
      <c r="L15" s="10">
        <f t="shared" si="2"/>
        <v>1.464113268599267</v>
      </c>
      <c r="M15" s="10">
        <f t="shared" si="3"/>
        <v>1.8660659830736148</v>
      </c>
    </row>
    <row r="16" spans="1:13" ht="15" thickBot="1" x14ac:dyDescent="0.35">
      <c r="A16" s="12">
        <v>1</v>
      </c>
      <c r="B16" s="7">
        <f t="shared" si="1"/>
        <v>0.69314718055994529</v>
      </c>
      <c r="C16" s="7">
        <f t="shared" si="1"/>
        <v>-0.24022650695910069</v>
      </c>
      <c r="D16" s="7">
        <f t="shared" si="1"/>
        <v>5.5504108664821576E-2</v>
      </c>
      <c r="E16" s="7">
        <f t="shared" si="1"/>
        <v>-9.6181291076284751E-3</v>
      </c>
      <c r="F16" s="7">
        <f t="shared" si="1"/>
        <v>1.3333558146428441E-3</v>
      </c>
      <c r="G16" s="7">
        <f t="shared" si="1"/>
        <v>-1.5403530393381606E-4</v>
      </c>
      <c r="H16" s="7">
        <f t="shared" si="1"/>
        <v>1.5252733804059834E-5</v>
      </c>
      <c r="I16" s="7">
        <f t="shared" si="1"/>
        <v>-1.3215486790144303E-6</v>
      </c>
      <c r="J16" s="7">
        <f t="shared" si="1"/>
        <v>1.0178086009239695E-7</v>
      </c>
      <c r="K16" s="7">
        <f t="shared" si="1"/>
        <v>-7.0549116208011201E-9</v>
      </c>
      <c r="L16" s="13">
        <f t="shared" si="2"/>
        <v>1.4999999995798203</v>
      </c>
      <c r="M16" s="13">
        <f t="shared" si="3"/>
        <v>2</v>
      </c>
    </row>
    <row r="17" ht="15" thickTop="1" x14ac:dyDescent="0.3"/>
  </sheetData>
  <mergeCells count="3">
    <mergeCell ref="A1:B1"/>
    <mergeCell ref="A2:M2"/>
    <mergeCell ref="B3:E3"/>
  </mergeCells>
  <conditionalFormatting sqref="B7:M16">
    <cfRule type="cellIs" dxfId="25" priority="1" operator="greaterThan">
      <formula>1.5</formula>
    </cfRule>
    <cfRule type="cellIs" dxfId="24" priority="2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49"/>
  <sheetViews>
    <sheetView tabSelected="1" topLeftCell="A22" workbookViewId="0">
      <selection activeCell="B47" sqref="B47"/>
    </sheetView>
  </sheetViews>
  <sheetFormatPr defaultRowHeight="14.4" x14ac:dyDescent="0.3"/>
  <sheetData>
    <row r="1" spans="1:13" x14ac:dyDescent="0.3">
      <c r="A1" s="43" t="s">
        <v>13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14</v>
      </c>
      <c r="C3" s="43"/>
      <c r="D3" s="43"/>
      <c r="E3" s="43"/>
    </row>
    <row r="4" spans="1:13" x14ac:dyDescent="0.3">
      <c r="B4" t="s">
        <v>16</v>
      </c>
    </row>
    <row r="5" spans="1:13" ht="15" thickBot="1" x14ac:dyDescent="0.35"/>
    <row r="6" spans="1:13" ht="30" thickTop="1" thickBot="1" x14ac:dyDescent="0.35">
      <c r="A6" s="24" t="s">
        <v>15</v>
      </c>
      <c r="B6" s="3">
        <v>-1</v>
      </c>
      <c r="C6" s="3">
        <v>-0.9</v>
      </c>
      <c r="D6" s="3">
        <v>-0.8</v>
      </c>
      <c r="E6" s="3">
        <v>-0.7</v>
      </c>
      <c r="F6" s="3">
        <v>-0.6</v>
      </c>
      <c r="G6" s="3">
        <v>-0.5</v>
      </c>
      <c r="H6" s="3">
        <v>-0.4</v>
      </c>
      <c r="I6" s="3">
        <v>-0.3</v>
      </c>
      <c r="J6" s="4">
        <v>-0.2</v>
      </c>
    </row>
    <row r="7" spans="1:13" ht="15" thickTop="1" x14ac:dyDescent="0.3">
      <c r="A7" s="25">
        <v>1</v>
      </c>
      <c r="B7" s="18">
        <f>((-1)^$A7)*((1+B$6)^(2*$A7)/$A7)</f>
        <v>0</v>
      </c>
      <c r="C7" s="19">
        <f t="shared" ref="C7:J22" si="0">((-1)^$A7)*((1+C$6)^(2*$A7)/$A7)</f>
        <v>-9.999999999999995E-3</v>
      </c>
      <c r="D7" s="19">
        <f t="shared" si="0"/>
        <v>-3.999999999999998E-2</v>
      </c>
      <c r="E7" s="19">
        <f t="shared" si="0"/>
        <v>-9.0000000000000024E-2</v>
      </c>
      <c r="F7" s="19">
        <f t="shared" si="0"/>
        <v>-0.16000000000000003</v>
      </c>
      <c r="G7" s="19">
        <f t="shared" si="0"/>
        <v>-0.25</v>
      </c>
      <c r="H7" s="19">
        <f t="shared" si="0"/>
        <v>-0.36</v>
      </c>
      <c r="I7" s="19">
        <f t="shared" si="0"/>
        <v>-0.48999999999999994</v>
      </c>
      <c r="J7" s="20">
        <f t="shared" si="0"/>
        <v>-0.64000000000000012</v>
      </c>
    </row>
    <row r="8" spans="1:13" x14ac:dyDescent="0.3">
      <c r="A8" s="6">
        <v>2</v>
      </c>
      <c r="B8" s="8">
        <f t="shared" ref="B8:J46" si="1">((-1)^$A8)*((1+B$6)^(2*$A8)/$A8)</f>
        <v>0</v>
      </c>
      <c r="C8" s="9">
        <f t="shared" si="0"/>
        <v>4.9999999999999948E-5</v>
      </c>
      <c r="D8" s="9">
        <f t="shared" si="0"/>
        <v>7.9999999999999917E-4</v>
      </c>
      <c r="E8" s="9">
        <f t="shared" si="0"/>
        <v>4.0500000000000024E-3</v>
      </c>
      <c r="F8" s="9">
        <f t="shared" si="0"/>
        <v>1.2800000000000006E-2</v>
      </c>
      <c r="G8" s="9">
        <f t="shared" si="0"/>
        <v>3.125E-2</v>
      </c>
      <c r="H8" s="9">
        <f t="shared" si="0"/>
        <v>6.4799999999999996E-2</v>
      </c>
      <c r="I8" s="9">
        <f t="shared" si="0"/>
        <v>0.12004999999999996</v>
      </c>
      <c r="J8" s="10">
        <f t="shared" si="0"/>
        <v>0.20480000000000009</v>
      </c>
    </row>
    <row r="9" spans="1:13" x14ac:dyDescent="0.3">
      <c r="A9" s="26">
        <v>3</v>
      </c>
      <c r="B9" s="8">
        <f t="shared" si="1"/>
        <v>0</v>
      </c>
      <c r="C9" s="9">
        <f t="shared" si="0"/>
        <v>-3.3333333333333282E-7</v>
      </c>
      <c r="D9" s="9">
        <f t="shared" si="0"/>
        <v>-2.1333333333333301E-5</v>
      </c>
      <c r="E9" s="9">
        <f t="shared" si="0"/>
        <v>-2.4300000000000019E-4</v>
      </c>
      <c r="F9" s="9">
        <f t="shared" si="0"/>
        <v>-1.3653333333333341E-3</v>
      </c>
      <c r="G9" s="9">
        <f t="shared" si="0"/>
        <v>-5.208333333333333E-3</v>
      </c>
      <c r="H9" s="9">
        <f t="shared" si="0"/>
        <v>-1.5551999999999998E-2</v>
      </c>
      <c r="I9" s="9">
        <f t="shared" si="0"/>
        <v>-3.9216333333333318E-2</v>
      </c>
      <c r="J9" s="10">
        <f t="shared" si="0"/>
        <v>-8.738133333333338E-2</v>
      </c>
    </row>
    <row r="10" spans="1:13" x14ac:dyDescent="0.3">
      <c r="A10" s="6">
        <v>4</v>
      </c>
      <c r="B10" s="8">
        <f t="shared" si="1"/>
        <v>0</v>
      </c>
      <c r="C10" s="9">
        <f t="shared" si="0"/>
        <v>2.4999999999999947E-9</v>
      </c>
      <c r="D10" s="9">
        <f t="shared" si="0"/>
        <v>6.3999999999999864E-7</v>
      </c>
      <c r="E10" s="9">
        <f t="shared" si="0"/>
        <v>1.6402500000000018E-5</v>
      </c>
      <c r="F10" s="9">
        <f t="shared" si="0"/>
        <v>1.6384000000000014E-4</v>
      </c>
      <c r="G10" s="9">
        <f t="shared" si="0"/>
        <v>9.765625E-4</v>
      </c>
      <c r="H10" s="9">
        <f t="shared" si="0"/>
        <v>4.1990399999999994E-3</v>
      </c>
      <c r="I10" s="9">
        <f t="shared" si="0"/>
        <v>1.4412002499999991E-2</v>
      </c>
      <c r="J10" s="10">
        <f t="shared" si="0"/>
        <v>4.1943040000000036E-2</v>
      </c>
    </row>
    <row r="11" spans="1:13" x14ac:dyDescent="0.3">
      <c r="A11" s="6">
        <v>5</v>
      </c>
      <c r="B11" s="8">
        <f t="shared" si="1"/>
        <v>0</v>
      </c>
      <c r="C11" s="9">
        <f t="shared" si="0"/>
        <v>-1.9999999999999947E-11</v>
      </c>
      <c r="D11" s="9">
        <f t="shared" si="0"/>
        <v>-2.0479999999999946E-8</v>
      </c>
      <c r="E11" s="9">
        <f t="shared" si="0"/>
        <v>-1.1809800000000016E-6</v>
      </c>
      <c r="F11" s="9">
        <f t="shared" si="0"/>
        <v>-2.0971520000000022E-5</v>
      </c>
      <c r="G11" s="9">
        <f t="shared" si="0"/>
        <v>-1.9531250000000001E-4</v>
      </c>
      <c r="H11" s="9">
        <f t="shared" si="0"/>
        <v>-1.2093235199999999E-3</v>
      </c>
      <c r="I11" s="9">
        <f t="shared" si="0"/>
        <v>-5.6495049799999957E-3</v>
      </c>
      <c r="J11" s="10">
        <f t="shared" si="0"/>
        <v>-2.1474836480000023E-2</v>
      </c>
    </row>
    <row r="12" spans="1:13" x14ac:dyDescent="0.3">
      <c r="A12" s="6">
        <v>6</v>
      </c>
      <c r="B12" s="8">
        <f t="shared" si="1"/>
        <v>0</v>
      </c>
      <c r="C12" s="9">
        <f t="shared" si="0"/>
        <v>1.6666666666666612E-13</v>
      </c>
      <c r="D12" s="9">
        <f t="shared" si="0"/>
        <v>6.8266666666666441E-10</v>
      </c>
      <c r="E12" s="9">
        <f t="shared" si="0"/>
        <v>8.8573500000000155E-8</v>
      </c>
      <c r="F12" s="9">
        <f t="shared" si="0"/>
        <v>2.7962026666666706E-6</v>
      </c>
      <c r="G12" s="9">
        <f t="shared" si="0"/>
        <v>4.0690104166666664E-5</v>
      </c>
      <c r="H12" s="9">
        <f t="shared" si="0"/>
        <v>3.6279705599999993E-4</v>
      </c>
      <c r="I12" s="9">
        <f t="shared" si="0"/>
        <v>2.3068812001666643E-3</v>
      </c>
      <c r="J12" s="10">
        <f t="shared" si="0"/>
        <v>1.1453246122666683E-2</v>
      </c>
    </row>
    <row r="13" spans="1:13" x14ac:dyDescent="0.3">
      <c r="A13" s="6">
        <v>7</v>
      </c>
      <c r="B13" s="8">
        <f t="shared" si="1"/>
        <v>0</v>
      </c>
      <c r="C13" s="9">
        <f t="shared" si="0"/>
        <v>-1.4285714285714234E-15</v>
      </c>
      <c r="D13" s="9">
        <f t="shared" si="0"/>
        <v>-2.3405714285714201E-11</v>
      </c>
      <c r="E13" s="9">
        <f t="shared" si="0"/>
        <v>-6.8328128571428706E-9</v>
      </c>
      <c r="F13" s="9">
        <f t="shared" si="0"/>
        <v>-3.8347922285714342E-7</v>
      </c>
      <c r="G13" s="9">
        <f t="shared" si="0"/>
        <v>-8.7193080357142852E-6</v>
      </c>
      <c r="H13" s="9">
        <f t="shared" si="0"/>
        <v>-1.1194880585142853E-4</v>
      </c>
      <c r="I13" s="9">
        <f t="shared" si="0"/>
        <v>-9.6889010406999896E-4</v>
      </c>
      <c r="J13" s="10">
        <f t="shared" si="0"/>
        <v>-6.2829235872914379E-3</v>
      </c>
    </row>
    <row r="14" spans="1:13" x14ac:dyDescent="0.3">
      <c r="A14" s="6">
        <v>8</v>
      </c>
      <c r="B14" s="8">
        <f t="shared" si="1"/>
        <v>0</v>
      </c>
      <c r="C14" s="9">
        <f t="shared" si="0"/>
        <v>1.2499999999999947E-17</v>
      </c>
      <c r="D14" s="9">
        <f t="shared" si="0"/>
        <v>8.1919999999999655E-13</v>
      </c>
      <c r="E14" s="9">
        <f t="shared" si="0"/>
        <v>5.3808401250000114E-10</v>
      </c>
      <c r="F14" s="9">
        <f t="shared" si="0"/>
        <v>5.3687091200000092E-8</v>
      </c>
      <c r="G14" s="9">
        <f t="shared" si="0"/>
        <v>1.9073486328125E-6</v>
      </c>
      <c r="H14" s="9">
        <f t="shared" si="0"/>
        <v>3.5263873843199987E-5</v>
      </c>
      <c r="I14" s="9">
        <f t="shared" si="0"/>
        <v>4.1541163212001201E-4</v>
      </c>
      <c r="J14" s="10">
        <f t="shared" si="0"/>
        <v>3.518437208883206E-3</v>
      </c>
    </row>
    <row r="15" spans="1:13" x14ac:dyDescent="0.3">
      <c r="A15" s="6">
        <v>9</v>
      </c>
      <c r="B15" s="8">
        <f t="shared" si="1"/>
        <v>0</v>
      </c>
      <c r="C15" s="9">
        <f t="shared" si="0"/>
        <v>-1.1111111111111058E-19</v>
      </c>
      <c r="D15" s="9">
        <f t="shared" si="0"/>
        <v>-2.9127111111110971E-14</v>
      </c>
      <c r="E15" s="9">
        <f t="shared" si="0"/>
        <v>-4.3046721000000107E-11</v>
      </c>
      <c r="F15" s="9">
        <f t="shared" si="0"/>
        <v>-7.6354974151111256E-9</v>
      </c>
      <c r="G15" s="9">
        <f t="shared" si="0"/>
        <v>-4.2385525173611109E-7</v>
      </c>
      <c r="H15" s="9">
        <f t="shared" si="0"/>
        <v>-1.1284439629823996E-5</v>
      </c>
      <c r="I15" s="9">
        <f t="shared" si="0"/>
        <v>-1.8093484421227187E-4</v>
      </c>
      <c r="J15" s="10">
        <f t="shared" si="0"/>
        <v>-2.0015998343868909E-3</v>
      </c>
    </row>
    <row r="16" spans="1:13" ht="15" thickBot="1" x14ac:dyDescent="0.35">
      <c r="A16" s="7">
        <v>10</v>
      </c>
      <c r="B16" s="9">
        <f t="shared" si="1"/>
        <v>0</v>
      </c>
      <c r="C16" s="9">
        <f t="shared" si="0"/>
        <v>9.9999999999999464E-22</v>
      </c>
      <c r="D16" s="9">
        <f t="shared" si="0"/>
        <v>1.0485759999999944E-15</v>
      </c>
      <c r="E16" s="9">
        <f t="shared" si="0"/>
        <v>3.4867844010000096E-12</v>
      </c>
      <c r="F16" s="9">
        <f t="shared" si="0"/>
        <v>1.0995116277760024E-9</v>
      </c>
      <c r="G16" s="9">
        <f t="shared" si="0"/>
        <v>9.5367431640625005E-8</v>
      </c>
      <c r="H16" s="9">
        <f t="shared" si="0"/>
        <v>3.6561584400629746E-6</v>
      </c>
      <c r="I16" s="9">
        <f t="shared" si="0"/>
        <v>7.9792266297611889E-5</v>
      </c>
      <c r="J16" s="10">
        <f t="shared" si="0"/>
        <v>1.1529215046068495E-3</v>
      </c>
    </row>
    <row r="17" spans="1:10" ht="15" thickTop="1" x14ac:dyDescent="0.3">
      <c r="A17" s="6">
        <v>11</v>
      </c>
      <c r="B17" s="19">
        <f t="shared" si="1"/>
        <v>0</v>
      </c>
      <c r="C17" s="19">
        <f t="shared" si="0"/>
        <v>-9.0909090909090383E-24</v>
      </c>
      <c r="D17" s="19">
        <f t="shared" si="0"/>
        <v>-3.8130036363636143E-17</v>
      </c>
      <c r="E17" s="19">
        <f t="shared" si="0"/>
        <v>-2.8528236008181904E-13</v>
      </c>
      <c r="F17" s="19">
        <f t="shared" si="0"/>
        <v>-1.5992896404014582E-10</v>
      </c>
      <c r="G17" s="19">
        <f t="shared" si="0"/>
        <v>-2.1674416281960228E-8</v>
      </c>
      <c r="H17" s="19">
        <f t="shared" si="0"/>
        <v>-1.1965609440206097E-6</v>
      </c>
      <c r="I17" s="19">
        <f t="shared" si="0"/>
        <v>-3.5543827714390743E-5</v>
      </c>
      <c r="J17" s="20">
        <f t="shared" si="0"/>
        <v>-6.7079069358943978E-4</v>
      </c>
    </row>
    <row r="18" spans="1:10" x14ac:dyDescent="0.3">
      <c r="A18" s="6">
        <v>12</v>
      </c>
      <c r="B18" s="8">
        <f t="shared" si="1"/>
        <v>0</v>
      </c>
      <c r="C18" s="9">
        <f t="shared" si="0"/>
        <v>8.333333333333281E-26</v>
      </c>
      <c r="D18" s="9">
        <f t="shared" si="0"/>
        <v>1.3981013333333246E-18</v>
      </c>
      <c r="E18" s="9">
        <f t="shared" si="0"/>
        <v>2.3535794706750074E-14</v>
      </c>
      <c r="F18" s="9">
        <f t="shared" si="0"/>
        <v>2.3456248059221393E-11</v>
      </c>
      <c r="G18" s="9">
        <f t="shared" si="0"/>
        <v>4.9670537312825518E-9</v>
      </c>
      <c r="H18" s="9">
        <f t="shared" si="0"/>
        <v>3.9486511152680117E-7</v>
      </c>
      <c r="I18" s="9">
        <f t="shared" si="0"/>
        <v>1.5965102615047173E-5</v>
      </c>
      <c r="J18" s="10">
        <f t="shared" si="0"/>
        <v>3.935305402391381E-4</v>
      </c>
    </row>
    <row r="19" spans="1:10" x14ac:dyDescent="0.3">
      <c r="A19" s="26">
        <v>13</v>
      </c>
      <c r="B19" s="8">
        <f t="shared" si="1"/>
        <v>0</v>
      </c>
      <c r="C19" s="9">
        <f t="shared" si="0"/>
        <v>-7.69230769230764E-28</v>
      </c>
      <c r="D19" s="9">
        <f t="shared" si="0"/>
        <v>-5.1622203076922726E-20</v>
      </c>
      <c r="E19" s="9">
        <f t="shared" si="0"/>
        <v>-1.9552814064069297E-15</v>
      </c>
      <c r="F19" s="9">
        <f t="shared" si="0"/>
        <v>-3.4643074056696219E-12</v>
      </c>
      <c r="G19" s="9">
        <f t="shared" si="0"/>
        <v>-1.1462431687575121E-9</v>
      </c>
      <c r="H19" s="9">
        <f t="shared" si="0"/>
        <v>-1.3121671398429087E-7</v>
      </c>
      <c r="I19" s="9">
        <f t="shared" si="0"/>
        <v>-7.22113872126749E-6</v>
      </c>
      <c r="J19" s="10">
        <f t="shared" si="0"/>
        <v>-2.3248573454127548E-4</v>
      </c>
    </row>
    <row r="20" spans="1:10" x14ac:dyDescent="0.3">
      <c r="A20" s="6">
        <v>14</v>
      </c>
      <c r="B20" s="8">
        <f t="shared" si="1"/>
        <v>0</v>
      </c>
      <c r="C20" s="9">
        <f t="shared" si="0"/>
        <v>7.1428571428570896E-30</v>
      </c>
      <c r="D20" s="9">
        <f t="shared" si="0"/>
        <v>1.9173961142857E-21</v>
      </c>
      <c r="E20" s="9">
        <f t="shared" si="0"/>
        <v>1.6340566039257921E-16</v>
      </c>
      <c r="F20" s="9">
        <f t="shared" si="0"/>
        <v>5.1469710027091544E-13</v>
      </c>
      <c r="G20" s="9">
        <f t="shared" si="0"/>
        <v>2.6609216417585099E-10</v>
      </c>
      <c r="H20" s="9">
        <f t="shared" si="0"/>
        <v>4.3863872960462941E-8</v>
      </c>
      <c r="I20" s="9">
        <f t="shared" si="0"/>
        <v>3.285618118176707E-6</v>
      </c>
      <c r="J20" s="10">
        <f t="shared" si="0"/>
        <v>1.3816295081310091E-4</v>
      </c>
    </row>
    <row r="21" spans="1:10" x14ac:dyDescent="0.3">
      <c r="A21" s="6">
        <v>15</v>
      </c>
      <c r="B21" s="8">
        <f t="shared" si="1"/>
        <v>0</v>
      </c>
      <c r="C21" s="9">
        <f t="shared" si="0"/>
        <v>-6.6666666666666143E-32</v>
      </c>
      <c r="D21" s="9">
        <f t="shared" si="0"/>
        <v>-7.1582788266666104E-23</v>
      </c>
      <c r="E21" s="9">
        <f t="shared" si="0"/>
        <v>-1.3726075472976656E-17</v>
      </c>
      <c r="F21" s="9">
        <f t="shared" si="0"/>
        <v>-7.6861433640456694E-14</v>
      </c>
      <c r="G21" s="9">
        <f t="shared" si="0"/>
        <v>-6.20881716410319E-11</v>
      </c>
      <c r="H21" s="9">
        <f t="shared" si="0"/>
        <v>-1.4738261314715548E-8</v>
      </c>
      <c r="I21" s="9">
        <f t="shared" si="0"/>
        <v>-1.5026226860461471E-6</v>
      </c>
      <c r="J21" s="10">
        <f t="shared" si="0"/>
        <v>-8.2529335952358931E-5</v>
      </c>
    </row>
    <row r="22" spans="1:10" x14ac:dyDescent="0.3">
      <c r="A22" s="6">
        <v>16</v>
      </c>
      <c r="B22" s="8">
        <f t="shared" si="1"/>
        <v>0</v>
      </c>
      <c r="C22" s="9">
        <f t="shared" si="0"/>
        <v>6.2499999999999473E-34</v>
      </c>
      <c r="D22" s="9">
        <f t="shared" si="0"/>
        <v>2.6843545599999774E-24</v>
      </c>
      <c r="E22" s="9">
        <f t="shared" si="0"/>
        <v>1.1581376180324055E-18</v>
      </c>
      <c r="F22" s="9">
        <f t="shared" si="0"/>
        <v>1.152921504606851E-14</v>
      </c>
      <c r="G22" s="9">
        <f t="shared" si="0"/>
        <v>1.4551915228366852E-11</v>
      </c>
      <c r="H22" s="9">
        <f t="shared" si="0"/>
        <v>4.9741631937164965E-9</v>
      </c>
      <c r="I22" s="9">
        <f t="shared" si="0"/>
        <v>6.9026729640244879E-7</v>
      </c>
      <c r="J22" s="10">
        <f t="shared" si="0"/>
        <v>4.9517601571415383E-5</v>
      </c>
    </row>
    <row r="23" spans="1:10" x14ac:dyDescent="0.3">
      <c r="A23" s="6">
        <v>17</v>
      </c>
      <c r="B23" s="8">
        <f t="shared" si="1"/>
        <v>0</v>
      </c>
      <c r="C23" s="9">
        <f t="shared" si="1"/>
        <v>-5.8823529411764184E-36</v>
      </c>
      <c r="D23" s="9">
        <f t="shared" si="1"/>
        <v>-1.0105805402352851E-25</v>
      </c>
      <c r="E23" s="9">
        <f t="shared" si="1"/>
        <v>-9.8101068821568491E-20</v>
      </c>
      <c r="F23" s="9">
        <f t="shared" si="1"/>
        <v>-1.7361641481138466E-15</v>
      </c>
      <c r="G23" s="9">
        <f t="shared" si="1"/>
        <v>-3.4239800537333768E-12</v>
      </c>
      <c r="H23" s="9">
        <f t="shared" si="1"/>
        <v>-1.6853635291651188E-9</v>
      </c>
      <c r="I23" s="9">
        <f t="shared" si="1"/>
        <v>-3.1833503551736457E-7</v>
      </c>
      <c r="J23" s="10">
        <f t="shared" si="1"/>
        <v>-2.9827072946546685E-5</v>
      </c>
    </row>
    <row r="24" spans="1:10" x14ac:dyDescent="0.3">
      <c r="A24" s="26">
        <v>18</v>
      </c>
      <c r="B24" s="8">
        <f t="shared" si="1"/>
        <v>0</v>
      </c>
      <c r="C24" s="9">
        <f t="shared" si="1"/>
        <v>5.5555555555555034E-38</v>
      </c>
      <c r="D24" s="9">
        <f t="shared" si="1"/>
        <v>3.8177487075555197E-27</v>
      </c>
      <c r="E24" s="9">
        <f t="shared" si="1"/>
        <v>8.3385908498333243E-21</v>
      </c>
      <c r="F24" s="9">
        <f t="shared" si="1"/>
        <v>2.623536934927591E-16</v>
      </c>
      <c r="G24" s="9">
        <f t="shared" si="1"/>
        <v>8.084397349092695E-13</v>
      </c>
      <c r="H24" s="9">
        <f t="shared" si="1"/>
        <v>5.7302359991614039E-10</v>
      </c>
      <c r="I24" s="9">
        <f t="shared" si="1"/>
        <v>1.4731838032553591E-7</v>
      </c>
      <c r="J24" s="10">
        <f t="shared" si="1"/>
        <v>1.8028808536579334E-5</v>
      </c>
    </row>
    <row r="25" spans="1:10" x14ac:dyDescent="0.3">
      <c r="A25" s="26">
        <v>19</v>
      </c>
      <c r="B25" s="8">
        <f t="shared" si="1"/>
        <v>0</v>
      </c>
      <c r="C25" s="9">
        <f t="shared" si="1"/>
        <v>-5.26315789473679E-40</v>
      </c>
      <c r="D25" s="9">
        <f t="shared" si="1"/>
        <v>-1.4467258260210383E-28</v>
      </c>
      <c r="E25" s="9">
        <f t="shared" si="1"/>
        <v>-7.1097458824894672E-22</v>
      </c>
      <c r="F25" s="9">
        <f t="shared" si="1"/>
        <v>-3.9767296697849805E-17</v>
      </c>
      <c r="G25" s="9">
        <f t="shared" si="1"/>
        <v>-1.9147256879430067E-13</v>
      </c>
      <c r="H25" s="9">
        <f t="shared" si="1"/>
        <v>-1.9543120670824153E-10</v>
      </c>
      <c r="I25" s="9">
        <f t="shared" si="1"/>
        <v>-6.8386742866906662E-8</v>
      </c>
      <c r="J25" s="10">
        <f t="shared" si="1"/>
        <v>-1.0931151281125997E-5</v>
      </c>
    </row>
    <row r="26" spans="1:10" ht="15" thickBot="1" x14ac:dyDescent="0.35">
      <c r="A26" s="27">
        <v>20</v>
      </c>
      <c r="B26" s="9">
        <f t="shared" si="1"/>
        <v>0</v>
      </c>
      <c r="C26" s="9">
        <f t="shared" si="1"/>
        <v>4.9999999999999478E-42</v>
      </c>
      <c r="D26" s="9">
        <f t="shared" si="1"/>
        <v>5.4975581388799426E-30</v>
      </c>
      <c r="E26" s="9">
        <f t="shared" si="1"/>
        <v>6.0788327295284961E-23</v>
      </c>
      <c r="F26" s="9">
        <f t="shared" si="1"/>
        <v>6.0446290980731729E-18</v>
      </c>
      <c r="G26" s="9">
        <f t="shared" si="1"/>
        <v>4.5474735088646414E-14</v>
      </c>
      <c r="H26" s="9">
        <f t="shared" si="1"/>
        <v>6.6837472694218606E-11</v>
      </c>
      <c r="I26" s="9">
        <f t="shared" si="1"/>
        <v>3.1834028804545048E-8</v>
      </c>
      <c r="J26" s="10">
        <f t="shared" si="1"/>
        <v>6.646139978924609E-6</v>
      </c>
    </row>
    <row r="27" spans="1:10" ht="15" thickTop="1" x14ac:dyDescent="0.3">
      <c r="A27" s="26">
        <v>21</v>
      </c>
      <c r="B27" s="19">
        <f t="shared" si="1"/>
        <v>0</v>
      </c>
      <c r="C27" s="19">
        <f t="shared" si="1"/>
        <v>-4.7619047619047094E-44</v>
      </c>
      <c r="D27" s="19">
        <f t="shared" si="1"/>
        <v>-2.0943078624304531E-31</v>
      </c>
      <c r="E27" s="19">
        <f t="shared" si="1"/>
        <v>-5.2104280538815693E-24</v>
      </c>
      <c r="F27" s="19">
        <f t="shared" si="1"/>
        <v>-9.2108633875400727E-19</v>
      </c>
      <c r="G27" s="19">
        <f t="shared" si="1"/>
        <v>-1.0827317878249145E-14</v>
      </c>
      <c r="H27" s="19">
        <f t="shared" si="1"/>
        <v>-2.2915704923732095E-11</v>
      </c>
      <c r="I27" s="19">
        <f t="shared" si="1"/>
        <v>-1.4855880108787688E-8</v>
      </c>
      <c r="J27" s="20">
        <f t="shared" si="1"/>
        <v>-4.0509805585826187E-6</v>
      </c>
    </row>
    <row r="28" spans="1:10" x14ac:dyDescent="0.3">
      <c r="A28" s="26">
        <v>22</v>
      </c>
      <c r="B28" s="8">
        <f t="shared" si="1"/>
        <v>0</v>
      </c>
      <c r="C28" s="9">
        <f t="shared" si="1"/>
        <v>4.5454545454544926E-46</v>
      </c>
      <c r="D28" s="9">
        <f t="shared" si="1"/>
        <v>7.9964482020071798E-33</v>
      </c>
      <c r="E28" s="9">
        <f t="shared" si="1"/>
        <v>4.4762313735618956E-25</v>
      </c>
      <c r="F28" s="9">
        <f t="shared" si="1"/>
        <v>1.4067500446424846E-19</v>
      </c>
      <c r="G28" s="9">
        <f t="shared" si="1"/>
        <v>2.5837917664003644E-15</v>
      </c>
      <c r="H28" s="9">
        <f t="shared" si="1"/>
        <v>7.8746695101552093E-12</v>
      </c>
      <c r="I28" s="9">
        <f t="shared" si="1"/>
        <v>6.9485002872466032E-9</v>
      </c>
      <c r="J28" s="10">
        <f t="shared" si="1"/>
        <v>2.4747808503341102E-6</v>
      </c>
    </row>
    <row r="29" spans="1:10" x14ac:dyDescent="0.3">
      <c r="A29" s="26">
        <v>23</v>
      </c>
      <c r="B29" s="8">
        <f t="shared" si="1"/>
        <v>0</v>
      </c>
      <c r="C29" s="9">
        <f t="shared" si="1"/>
        <v>-4.3478260869564696E-48</v>
      </c>
      <c r="D29" s="9">
        <f t="shared" si="1"/>
        <v>-3.0595106164201372E-34</v>
      </c>
      <c r="E29" s="9">
        <f t="shared" si="1"/>
        <v>-3.8534513563706762E-26</v>
      </c>
      <c r="F29" s="9">
        <f t="shared" si="1"/>
        <v>-2.1529391987571937E-20</v>
      </c>
      <c r="G29" s="9">
        <f t="shared" si="1"/>
        <v>-6.1786324848704362E-16</v>
      </c>
      <c r="H29" s="9">
        <f t="shared" si="1"/>
        <v>-2.7116253269751849E-12</v>
      </c>
      <c r="I29" s="9">
        <f t="shared" si="1"/>
        <v>-3.2567318737616684E-9</v>
      </c>
      <c r="J29" s="10">
        <f t="shared" si="1"/>
        <v>-1.5149962770740987E-6</v>
      </c>
    </row>
    <row r="30" spans="1:10" x14ac:dyDescent="0.3">
      <c r="A30" s="26">
        <v>24</v>
      </c>
      <c r="B30" s="8">
        <f t="shared" si="1"/>
        <v>0</v>
      </c>
      <c r="C30" s="9">
        <f t="shared" si="1"/>
        <v>4.166666666666614E-50</v>
      </c>
      <c r="D30" s="9">
        <f t="shared" si="1"/>
        <v>1.1728124029610518E-35</v>
      </c>
      <c r="E30" s="9">
        <f t="shared" si="1"/>
        <v>3.3236017948697086E-27</v>
      </c>
      <c r="F30" s="9">
        <f t="shared" si="1"/>
        <v>3.3011734380943644E-21</v>
      </c>
      <c r="G30" s="9">
        <f t="shared" si="1"/>
        <v>1.4802973661668753E-16</v>
      </c>
      <c r="H30" s="9">
        <f t="shared" si="1"/>
        <v>9.3551073780643865E-13</v>
      </c>
      <c r="I30" s="9">
        <f t="shared" si="1"/>
        <v>1.5293070090539164E-9</v>
      </c>
      <c r="J30" s="10">
        <f t="shared" si="1"/>
        <v>9.2919771660544741E-7</v>
      </c>
    </row>
    <row r="31" spans="1:10" x14ac:dyDescent="0.3">
      <c r="A31" s="26">
        <v>25</v>
      </c>
      <c r="B31" s="8">
        <f t="shared" si="1"/>
        <v>0</v>
      </c>
      <c r="C31" s="9">
        <f t="shared" si="1"/>
        <v>-3.9999999999999474E-52</v>
      </c>
      <c r="D31" s="9">
        <f t="shared" si="1"/>
        <v>-4.5035996273704367E-37</v>
      </c>
      <c r="E31" s="9">
        <f t="shared" si="1"/>
        <v>-2.8715919507674295E-28</v>
      </c>
      <c r="F31" s="9">
        <f t="shared" si="1"/>
        <v>-5.070602400912944E-22</v>
      </c>
      <c r="G31" s="9">
        <f t="shared" si="1"/>
        <v>-3.552713678800501E-17</v>
      </c>
      <c r="H31" s="9">
        <f t="shared" si="1"/>
        <v>-3.2331251098590526E-13</v>
      </c>
      <c r="I31" s="9">
        <f t="shared" si="1"/>
        <v>-7.1938601705896221E-10</v>
      </c>
      <c r="J31" s="10">
        <f t="shared" si="1"/>
        <v>-5.7089907708238692E-7</v>
      </c>
    </row>
    <row r="32" spans="1:10" x14ac:dyDescent="0.3">
      <c r="A32" s="26">
        <v>26</v>
      </c>
      <c r="B32" s="8">
        <f t="shared" si="1"/>
        <v>0</v>
      </c>
      <c r="C32" s="9">
        <f t="shared" si="1"/>
        <v>3.8461538461537934E-54</v>
      </c>
      <c r="D32" s="9">
        <f t="shared" si="1"/>
        <v>1.7321537028347824E-38</v>
      </c>
      <c r="E32" s="9">
        <f t="shared" si="1"/>
        <v>2.4850314958564301E-29</v>
      </c>
      <c r="F32" s="9">
        <f t="shared" si="1"/>
        <v>7.8009267706353026E-23</v>
      </c>
      <c r="G32" s="9">
        <f t="shared" si="1"/>
        <v>8.5401771125012046E-18</v>
      </c>
      <c r="H32" s="9">
        <f t="shared" si="1"/>
        <v>1.1191586918742874E-13</v>
      </c>
      <c r="I32" s="9">
        <f t="shared" si="1"/>
        <v>3.3894148880662636E-10</v>
      </c>
      <c r="J32" s="10">
        <f t="shared" si="1"/>
        <v>3.5132250897377675E-7</v>
      </c>
    </row>
    <row r="33" spans="1:10" x14ac:dyDescent="0.3">
      <c r="A33" s="26">
        <v>27</v>
      </c>
      <c r="B33" s="8">
        <f t="shared" si="1"/>
        <v>0</v>
      </c>
      <c r="C33" s="9">
        <f t="shared" si="1"/>
        <v>-3.7037037037036513E-56</v>
      </c>
      <c r="D33" s="9">
        <f t="shared" si="1"/>
        <v>-6.671999447956196E-40</v>
      </c>
      <c r="E33" s="9">
        <f t="shared" si="1"/>
        <v>-2.1536939630755728E-30</v>
      </c>
      <c r="F33" s="9">
        <f t="shared" si="1"/>
        <v>-1.2019205691052911E-23</v>
      </c>
      <c r="G33" s="9">
        <f t="shared" si="1"/>
        <v>-2.0559685641206601E-18</v>
      </c>
      <c r="H33" s="9">
        <f t="shared" si="1"/>
        <v>-3.8797501318308623E-14</v>
      </c>
      <c r="I33" s="9">
        <f t="shared" si="1"/>
        <v>-1.5993016916283035E-10</v>
      </c>
      <c r="J33" s="10">
        <f t="shared" si="1"/>
        <v>-2.1651876108606094E-7</v>
      </c>
    </row>
    <row r="34" spans="1:10" x14ac:dyDescent="0.3">
      <c r="A34" s="26">
        <v>28</v>
      </c>
      <c r="B34" s="8">
        <f t="shared" si="1"/>
        <v>0</v>
      </c>
      <c r="C34" s="9">
        <f t="shared" si="1"/>
        <v>3.5714285714285185E-58</v>
      </c>
      <c r="D34" s="9">
        <f t="shared" si="1"/>
        <v>2.573485501354531E-41</v>
      </c>
      <c r="E34" s="9">
        <f t="shared" si="1"/>
        <v>1.8690986893834442E-31</v>
      </c>
      <c r="F34" s="9">
        <f t="shared" si="1"/>
        <v>1.854391735191021E-24</v>
      </c>
      <c r="G34" s="9">
        <f t="shared" si="1"/>
        <v>4.9563527885051629E-19</v>
      </c>
      <c r="H34" s="9">
        <f t="shared" si="1"/>
        <v>1.3468275457641421E-14</v>
      </c>
      <c r="I34" s="9">
        <f t="shared" si="1"/>
        <v>7.5567004929437332E-11</v>
      </c>
      <c r="J34" s="10">
        <f t="shared" si="1"/>
        <v>1.3362300684168335E-7</v>
      </c>
    </row>
    <row r="35" spans="1:10" x14ac:dyDescent="0.3">
      <c r="A35" s="26">
        <v>29</v>
      </c>
      <c r="B35" s="8">
        <f t="shared" si="1"/>
        <v>0</v>
      </c>
      <c r="C35" s="9">
        <f t="shared" si="1"/>
        <v>-3.4482758620689127E-60</v>
      </c>
      <c r="D35" s="9">
        <f t="shared" si="1"/>
        <v>-9.938978487989908E-43</v>
      </c>
      <c r="E35" s="9">
        <f t="shared" si="1"/>
        <v>-1.624182309395269E-32</v>
      </c>
      <c r="F35" s="9">
        <f t="shared" si="1"/>
        <v>-2.864715508157164E-25</v>
      </c>
      <c r="G35" s="9">
        <f t="shared" si="1"/>
        <v>-1.1963610179150394E-19</v>
      </c>
      <c r="H35" s="9">
        <f t="shared" si="1"/>
        <v>-4.6813867797595015E-15</v>
      </c>
      <c r="I35" s="9">
        <f t="shared" si="1"/>
        <v>-3.5751010607995858E-11</v>
      </c>
      <c r="J35" s="10">
        <f t="shared" si="1"/>
        <v>-8.2569802848378142E-8</v>
      </c>
    </row>
    <row r="36" spans="1:10" ht="15" thickBot="1" x14ac:dyDescent="0.35">
      <c r="A36" s="27">
        <v>30</v>
      </c>
      <c r="B36" s="9">
        <f t="shared" si="1"/>
        <v>0</v>
      </c>
      <c r="C36" s="9">
        <f t="shared" si="1"/>
        <v>3.3333333333332804E-62</v>
      </c>
      <c r="D36" s="9">
        <f t="shared" si="1"/>
        <v>3.8430716820227622E-44</v>
      </c>
      <c r="E36" s="9">
        <f t="shared" si="1"/>
        <v>1.413038609173885E-33</v>
      </c>
      <c r="F36" s="9">
        <f t="shared" si="1"/>
        <v>4.430759985949749E-26</v>
      </c>
      <c r="G36" s="9">
        <f t="shared" si="1"/>
        <v>2.8912057932946785E-20</v>
      </c>
      <c r="H36" s="9">
        <f t="shared" si="1"/>
        <v>1.6291225993563063E-15</v>
      </c>
      <c r="I36" s="9">
        <f t="shared" si="1"/>
        <v>1.693406202465404E-11</v>
      </c>
      <c r="J36" s="10">
        <f t="shared" si="1"/>
        <v>5.1083184695529968E-8</v>
      </c>
    </row>
    <row r="37" spans="1:10" ht="15" thickTop="1" x14ac:dyDescent="0.3">
      <c r="A37" s="26">
        <v>31</v>
      </c>
      <c r="B37" s="19">
        <f t="shared" si="1"/>
        <v>0</v>
      </c>
      <c r="C37" s="19">
        <f t="shared" si="1"/>
        <v>-3.225806451612851E-64</v>
      </c>
      <c r="D37" s="19">
        <f t="shared" si="1"/>
        <v>-1.4876406511055849E-45</v>
      </c>
      <c r="E37" s="19">
        <f t="shared" si="1"/>
        <v>-1.2307110466998354E-34</v>
      </c>
      <c r="F37" s="19">
        <f t="shared" si="1"/>
        <v>-6.8605315911479982E-27</v>
      </c>
      <c r="G37" s="19">
        <f t="shared" si="1"/>
        <v>-6.9948527257129316E-21</v>
      </c>
      <c r="H37" s="19">
        <f t="shared" si="1"/>
        <v>-5.6756529267897117E-16</v>
      </c>
      <c r="I37" s="19">
        <f t="shared" si="1"/>
        <v>-8.0300229600778797E-12</v>
      </c>
      <c r="J37" s="20">
        <f t="shared" si="1"/>
        <v>-3.1638617617876624E-8</v>
      </c>
    </row>
    <row r="38" spans="1:10" x14ac:dyDescent="0.3">
      <c r="A38" s="26">
        <v>32</v>
      </c>
      <c r="B38" s="8">
        <f t="shared" si="1"/>
        <v>0</v>
      </c>
      <c r="C38" s="9">
        <f t="shared" si="1"/>
        <v>3.1249999999999472E-66</v>
      </c>
      <c r="D38" s="9">
        <f t="shared" si="1"/>
        <v>5.7646075230341374E-47</v>
      </c>
      <c r="E38" s="9">
        <f t="shared" si="1"/>
        <v>1.0730261938414191E-35</v>
      </c>
      <c r="F38" s="9">
        <f t="shared" si="1"/>
        <v>1.06338239662794E-27</v>
      </c>
      <c r="G38" s="9">
        <f t="shared" si="1"/>
        <v>1.6940658945086007E-21</v>
      </c>
      <c r="H38" s="9">
        <f t="shared" si="1"/>
        <v>1.9793839582179117E-16</v>
      </c>
      <c r="I38" s="9">
        <f t="shared" si="1"/>
        <v>3.811751523861969E-12</v>
      </c>
      <c r="J38" s="10">
        <f t="shared" si="1"/>
        <v>1.9615942923083512E-8</v>
      </c>
    </row>
    <row r="39" spans="1:10" x14ac:dyDescent="0.3">
      <c r="A39" s="26">
        <v>33</v>
      </c>
      <c r="B39" s="8">
        <f t="shared" si="1"/>
        <v>0</v>
      </c>
      <c r="C39" s="9">
        <f t="shared" si="1"/>
        <v>-3.0303030303029775E-68</v>
      </c>
      <c r="D39" s="9">
        <f t="shared" si="1"/>
        <v>-2.2359689786314218E-48</v>
      </c>
      <c r="E39" s="9">
        <f t="shared" si="1"/>
        <v>-9.3645922371614783E-37</v>
      </c>
      <c r="F39" s="9">
        <f t="shared" si="1"/>
        <v>-1.6498539002227435E-28</v>
      </c>
      <c r="G39" s="9">
        <f t="shared" si="1"/>
        <v>-4.1068264109299412E-22</v>
      </c>
      <c r="H39" s="9">
        <f t="shared" si="1"/>
        <v>-6.9098494541425274E-17</v>
      </c>
      <c r="I39" s="9">
        <f t="shared" si="1"/>
        <v>-1.8111595119441113E-12</v>
      </c>
      <c r="J39" s="10">
        <f t="shared" si="1"/>
        <v>-1.2173773062568194E-8</v>
      </c>
    </row>
    <row r="40" spans="1:10" x14ac:dyDescent="0.3">
      <c r="A40" s="26">
        <v>34</v>
      </c>
      <c r="B40" s="8">
        <f t="shared" si="1"/>
        <v>0</v>
      </c>
      <c r="C40" s="9">
        <f t="shared" si="1"/>
        <v>2.941176470588183E-70</v>
      </c>
      <c r="D40" s="9">
        <f t="shared" si="1"/>
        <v>8.6808207405690463E-50</v>
      </c>
      <c r="E40" s="9">
        <f t="shared" si="1"/>
        <v>8.1802467483439991E-38</v>
      </c>
      <c r="F40" s="9">
        <f t="shared" si="1"/>
        <v>2.5621260568164967E-29</v>
      </c>
      <c r="G40" s="9">
        <f t="shared" si="1"/>
        <v>9.9650934971094156E-23</v>
      </c>
      <c r="H40" s="9">
        <f t="shared" si="1"/>
        <v>2.4143826916239187E-17</v>
      </c>
      <c r="I40" s="9">
        <f t="shared" si="1"/>
        <v>8.6136615612165503E-13</v>
      </c>
      <c r="J40" s="10">
        <f t="shared" si="1"/>
        <v>7.5620613847482452E-9</v>
      </c>
    </row>
    <row r="41" spans="1:10" x14ac:dyDescent="0.3">
      <c r="A41" s="26">
        <v>35</v>
      </c>
      <c r="B41" s="8">
        <f t="shared" si="1"/>
        <v>0</v>
      </c>
      <c r="C41" s="9">
        <f t="shared" si="1"/>
        <v>-2.857142857142804E-72</v>
      </c>
      <c r="D41" s="9">
        <f t="shared" si="1"/>
        <v>-3.3731189163353982E-51</v>
      </c>
      <c r="E41" s="9">
        <f t="shared" si="1"/>
        <v>-7.1518728714093269E-39</v>
      </c>
      <c r="F41" s="9">
        <f t="shared" si="1"/>
        <v>-3.9822759283090695E-30</v>
      </c>
      <c r="G41" s="9">
        <f t="shared" si="1"/>
        <v>-2.4200941350122866E-23</v>
      </c>
      <c r="H41" s="9">
        <f t="shared" si="1"/>
        <v>-8.4434411844219324E-18</v>
      </c>
      <c r="I41" s="9">
        <f t="shared" si="1"/>
        <v>-4.1001029031390774E-13</v>
      </c>
      <c r="J41" s="10">
        <f t="shared" si="1"/>
        <v>-4.701441592346338E-9</v>
      </c>
    </row>
    <row r="42" spans="1:10" x14ac:dyDescent="0.3">
      <c r="A42" s="26">
        <v>36</v>
      </c>
      <c r="B42" s="8">
        <f t="shared" si="1"/>
        <v>0</v>
      </c>
      <c r="C42" s="9">
        <f t="shared" si="1"/>
        <v>2.777777777777725E-74</v>
      </c>
      <c r="D42" s="9">
        <f t="shared" si="1"/>
        <v>1.3117684674637654E-52</v>
      </c>
      <c r="E42" s="9">
        <f t="shared" si="1"/>
        <v>6.2578887624831636E-40</v>
      </c>
      <c r="F42" s="9">
        <f t="shared" si="1"/>
        <v>6.1946514440363321E-31</v>
      </c>
      <c r="G42" s="9">
        <f t="shared" si="1"/>
        <v>5.8821732448215298E-24</v>
      </c>
      <c r="H42" s="9">
        <f t="shared" si="1"/>
        <v>2.9552044145476759E-18</v>
      </c>
      <c r="I42" s="9">
        <f t="shared" si="1"/>
        <v>1.9532434663565324E-13</v>
      </c>
      <c r="J42" s="10">
        <f t="shared" si="1"/>
        <v>2.9253414352377222E-9</v>
      </c>
    </row>
    <row r="43" spans="1:10" x14ac:dyDescent="0.3">
      <c r="A43" s="26">
        <v>37</v>
      </c>
      <c r="B43" s="8">
        <f t="shared" si="1"/>
        <v>0</v>
      </c>
      <c r="C43" s="9">
        <f t="shared" si="1"/>
        <v>-2.70270270270265E-76</v>
      </c>
      <c r="D43" s="9">
        <f t="shared" si="1"/>
        <v>-5.105261062561679E-54</v>
      </c>
      <c r="E43" s="9">
        <f t="shared" si="1"/>
        <v>-5.4798809703906632E-41</v>
      </c>
      <c r="F43" s="9">
        <f t="shared" si="1"/>
        <v>-9.6435654912565625E-32</v>
      </c>
      <c r="G43" s="9">
        <f t="shared" si="1"/>
        <v>-1.4307988973890209E-24</v>
      </c>
      <c r="H43" s="9">
        <f t="shared" si="1"/>
        <v>-1.0351202489875102E-18</v>
      </c>
      <c r="I43" s="9">
        <f t="shared" si="1"/>
        <v>-9.3122202017646559E-14</v>
      </c>
      <c r="J43" s="10">
        <f t="shared" si="1"/>
        <v>-1.8216180180507334E-9</v>
      </c>
    </row>
    <row r="44" spans="1:10" x14ac:dyDescent="0.3">
      <c r="A44" s="26">
        <v>38</v>
      </c>
      <c r="B44" s="8">
        <f t="shared" si="1"/>
        <v>0</v>
      </c>
      <c r="C44" s="9">
        <f t="shared" si="1"/>
        <v>2.631578947368368E-78</v>
      </c>
      <c r="D44" s="9">
        <f t="shared" si="1"/>
        <v>1.9883648348924421E-55</v>
      </c>
      <c r="E44" s="9">
        <f t="shared" si="1"/>
        <v>4.8021062187897144E-42</v>
      </c>
      <c r="F44" s="9">
        <f t="shared" si="1"/>
        <v>1.5023659923220755E-32</v>
      </c>
      <c r="G44" s="9">
        <f t="shared" si="1"/>
        <v>3.4828657370653795E-25</v>
      </c>
      <c r="H44" s="9">
        <f t="shared" si="1"/>
        <v>3.6283688727667462E-19</v>
      </c>
      <c r="I44" s="9">
        <f t="shared" si="1"/>
        <v>4.4429092699471888E-14</v>
      </c>
      <c r="J44" s="10">
        <f t="shared" si="1"/>
        <v>1.1351556491431942E-9</v>
      </c>
    </row>
    <row r="45" spans="1:10" x14ac:dyDescent="0.3">
      <c r="A45" s="26">
        <v>39</v>
      </c>
      <c r="B45" s="8">
        <f t="shared" si="1"/>
        <v>0</v>
      </c>
      <c r="C45" s="9">
        <f t="shared" si="1"/>
        <v>-2.5641025641025115E-80</v>
      </c>
      <c r="D45" s="9">
        <f t="shared" si="1"/>
        <v>-7.7495244847090023E-57</v>
      </c>
      <c r="E45" s="9">
        <f t="shared" si="1"/>
        <v>-4.2110777610925199E-43</v>
      </c>
      <c r="F45" s="9">
        <f t="shared" si="1"/>
        <v>-2.3421500598251842E-33</v>
      </c>
      <c r="G45" s="9">
        <f t="shared" si="1"/>
        <v>-8.4839037184925912E-26</v>
      </c>
      <c r="H45" s="9">
        <f t="shared" si="1"/>
        <v>-1.2727201584474126E-19</v>
      </c>
      <c r="I45" s="9">
        <f t="shared" si="1"/>
        <v>-2.1212043745235036E-14</v>
      </c>
      <c r="J45" s="10">
        <f t="shared" si="1"/>
        <v>-7.0787142018365341E-10</v>
      </c>
    </row>
    <row r="46" spans="1:10" ht="15" thickBot="1" x14ac:dyDescent="0.35">
      <c r="A46" s="26">
        <v>40</v>
      </c>
      <c r="B46" s="9">
        <f t="shared" si="1"/>
        <v>0</v>
      </c>
      <c r="C46" s="9">
        <f t="shared" si="1"/>
        <v>2.4999999999999469E-82</v>
      </c>
      <c r="D46" s="9">
        <f t="shared" si="1"/>
        <v>3.0223145490365088E-58</v>
      </c>
      <c r="E46" s="9">
        <f t="shared" si="1"/>
        <v>3.6952207353586868E-44</v>
      </c>
      <c r="F46" s="9">
        <f t="shared" si="1"/>
        <v>3.6537540933272888E-34</v>
      </c>
      <c r="G46" s="9">
        <f t="shared" si="1"/>
        <v>2.0679515313825693E-26</v>
      </c>
      <c r="H46" s="9">
        <f t="shared" si="1"/>
        <v>4.4672477561504172E-20</v>
      </c>
      <c r="I46" s="9">
        <f t="shared" si="1"/>
        <v>1.0134053899286037E-14</v>
      </c>
      <c r="J46" s="10">
        <f t="shared" si="1"/>
        <v>4.4171176619459989E-10</v>
      </c>
    </row>
    <row r="47" spans="1:10" ht="15.6" thickTop="1" thickBot="1" x14ac:dyDescent="0.35">
      <c r="A47" s="28" t="s">
        <v>3</v>
      </c>
      <c r="B47" s="22">
        <f>SUM(B7:B46)</f>
        <v>0</v>
      </c>
      <c r="C47" s="22">
        <f t="shared" ref="C47:J47" si="2">SUM(C7:C46)</f>
        <v>-9.9503308531680781E-3</v>
      </c>
      <c r="D47" s="22">
        <f t="shared" si="2"/>
        <v>-3.9220713153281274E-2</v>
      </c>
      <c r="E47" s="22">
        <f t="shared" si="2"/>
        <v>-8.6177696241052371E-2</v>
      </c>
      <c r="F47" s="22">
        <f t="shared" si="2"/>
        <v>-0.14842000511827336</v>
      </c>
      <c r="G47" s="22">
        <f t="shared" si="2"/>
        <v>-0.22314355131420976</v>
      </c>
      <c r="H47" s="22">
        <f t="shared" si="2"/>
        <v>-0.30748469974796061</v>
      </c>
      <c r="I47" s="22">
        <f t="shared" si="2"/>
        <v>-0.39877611995736451</v>
      </c>
      <c r="J47" s="23">
        <f t="shared" si="2"/>
        <v>-0.49469624166634441</v>
      </c>
    </row>
    <row r="48" spans="1:10" ht="15.6" thickTop="1" thickBot="1" x14ac:dyDescent="0.35">
      <c r="A48" s="27" t="s">
        <v>4</v>
      </c>
      <c r="B48" s="12">
        <f>LN(1/(2+2*B$6+B$6^2))</f>
        <v>0</v>
      </c>
      <c r="C48" s="12">
        <f t="shared" ref="C48:J48" si="3">LN(1/(2+2*C$6+C$6^2))</f>
        <v>-9.950330853168092E-3</v>
      </c>
      <c r="D48" s="12">
        <f t="shared" si="3"/>
        <v>-3.9220713153281385E-2</v>
      </c>
      <c r="E48" s="12">
        <f t="shared" si="3"/>
        <v>-8.6177696241052398E-2</v>
      </c>
      <c r="F48" s="12">
        <f t="shared" si="3"/>
        <v>-0.14842000511827333</v>
      </c>
      <c r="G48" s="12">
        <f t="shared" si="3"/>
        <v>-0.22314355131420971</v>
      </c>
      <c r="H48" s="12">
        <f t="shared" si="3"/>
        <v>-0.30748469974796055</v>
      </c>
      <c r="I48" s="12">
        <f t="shared" si="3"/>
        <v>-0.39877611995736773</v>
      </c>
      <c r="J48" s="13">
        <f t="shared" si="3"/>
        <v>-0.49469624183610705</v>
      </c>
    </row>
    <row r="49" ht="15" thickTop="1" x14ac:dyDescent="0.3"/>
  </sheetData>
  <mergeCells count="3">
    <mergeCell ref="A1:B1"/>
    <mergeCell ref="A2:M2"/>
    <mergeCell ref="B3:E3"/>
  </mergeCells>
  <conditionalFormatting sqref="B7:J48">
    <cfRule type="cellIs" dxfId="23" priority="1" operator="greaterThan">
      <formula>1.5</formula>
    </cfRule>
    <cfRule type="cellIs" dxfId="22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M24"/>
  <sheetViews>
    <sheetView workbookViewId="0">
      <selection activeCell="B22" sqref="B22"/>
    </sheetView>
  </sheetViews>
  <sheetFormatPr defaultRowHeight="14.4" x14ac:dyDescent="0.3"/>
  <sheetData>
    <row r="1" spans="1:13" x14ac:dyDescent="0.3">
      <c r="A1" s="43" t="s">
        <v>17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48</v>
      </c>
      <c r="C3" s="43"/>
      <c r="D3" s="43"/>
      <c r="E3" s="43"/>
    </row>
    <row r="4" spans="1:13" x14ac:dyDescent="0.3">
      <c r="B4" s="43" t="s">
        <v>18</v>
      </c>
      <c r="C4" s="43"/>
    </row>
    <row r="5" spans="1:13" ht="15" thickBot="1" x14ac:dyDescent="0.35"/>
    <row r="6" spans="1:13" ht="30" thickTop="1" thickBot="1" x14ac:dyDescent="0.35">
      <c r="A6" s="24" t="s">
        <v>15</v>
      </c>
      <c r="B6" s="15">
        <v>0.1</v>
      </c>
      <c r="C6" s="15">
        <v>0.2</v>
      </c>
      <c r="D6" s="15">
        <v>0.3</v>
      </c>
      <c r="E6" s="15">
        <v>0.4</v>
      </c>
      <c r="F6" s="15">
        <v>0.5</v>
      </c>
      <c r="G6" s="15">
        <v>0.6</v>
      </c>
      <c r="H6" s="15">
        <v>0.7</v>
      </c>
      <c r="I6" s="15">
        <v>0.8</v>
      </c>
      <c r="J6" s="15">
        <v>0.9</v>
      </c>
      <c r="K6" s="16">
        <v>1</v>
      </c>
    </row>
    <row r="7" spans="1:13" ht="15" thickTop="1" x14ac:dyDescent="0.3">
      <c r="A7" s="18">
        <v>1</v>
      </c>
      <c r="B7" s="18">
        <f>((-1)^$A7)*((2*B$6)^(2*$A7)/FACT(2*$A7))</f>
        <v>-2.0000000000000004E-2</v>
      </c>
      <c r="C7" s="19">
        <f t="shared" ref="C7:K21" si="0">((-1)^$A7)*((2*C$6)^(2*$A7)/FACT(2*$A7))</f>
        <v>-8.0000000000000016E-2</v>
      </c>
      <c r="D7" s="19">
        <f t="shared" si="0"/>
        <v>-0.18</v>
      </c>
      <c r="E7" s="19">
        <f t="shared" si="0"/>
        <v>-0.32000000000000006</v>
      </c>
      <c r="F7" s="19">
        <f t="shared" si="0"/>
        <v>-0.5</v>
      </c>
      <c r="G7" s="19">
        <f t="shared" si="0"/>
        <v>-0.72</v>
      </c>
      <c r="H7" s="19">
        <f t="shared" si="0"/>
        <v>-0.97999999999999987</v>
      </c>
      <c r="I7" s="19">
        <f t="shared" si="0"/>
        <v>-1.2800000000000002</v>
      </c>
      <c r="J7" s="19">
        <f t="shared" si="0"/>
        <v>-1.62</v>
      </c>
      <c r="K7" s="20">
        <f t="shared" si="0"/>
        <v>-2</v>
      </c>
    </row>
    <row r="8" spans="1:13" x14ac:dyDescent="0.3">
      <c r="A8" s="8">
        <v>2</v>
      </c>
      <c r="B8" s="8">
        <f t="shared" ref="B8:B21" si="1">((-1)^$A8)*((2*B$6)^(2*$A8)/FACT(2*$A8))</f>
        <v>6.6666666666666697E-5</v>
      </c>
      <c r="C8" s="9">
        <f t="shared" si="0"/>
        <v>1.0666666666666672E-3</v>
      </c>
      <c r="D8" s="9">
        <f t="shared" si="0"/>
        <v>5.3999999999999994E-3</v>
      </c>
      <c r="E8" s="9">
        <f t="shared" si="0"/>
        <v>1.7066666666666674E-2</v>
      </c>
      <c r="F8" s="9">
        <f t="shared" si="0"/>
        <v>4.1666666666666664E-2</v>
      </c>
      <c r="G8" s="9">
        <f t="shared" si="0"/>
        <v>8.6399999999999991E-2</v>
      </c>
      <c r="H8" s="9">
        <f t="shared" si="0"/>
        <v>0.16006666666666661</v>
      </c>
      <c r="I8" s="9">
        <f t="shared" si="0"/>
        <v>0.27306666666666679</v>
      </c>
      <c r="J8" s="9">
        <f t="shared" si="0"/>
        <v>0.43740000000000007</v>
      </c>
      <c r="K8" s="10">
        <f t="shared" si="0"/>
        <v>0.66666666666666663</v>
      </c>
    </row>
    <row r="9" spans="1:13" x14ac:dyDescent="0.3">
      <c r="A9" s="21">
        <v>3</v>
      </c>
      <c r="B9" s="8">
        <f t="shared" si="1"/>
        <v>-8.8888888888888935E-8</v>
      </c>
      <c r="C9" s="9">
        <f t="shared" si="0"/>
        <v>-5.6888888888888918E-6</v>
      </c>
      <c r="D9" s="9">
        <f t="shared" si="0"/>
        <v>-6.4799999999999989E-5</v>
      </c>
      <c r="E9" s="9">
        <f t="shared" si="0"/>
        <v>-3.6408888888888908E-4</v>
      </c>
      <c r="F9" s="9">
        <f t="shared" si="0"/>
        <v>-1.3888888888888889E-3</v>
      </c>
      <c r="G9" s="9">
        <f t="shared" si="0"/>
        <v>-4.1471999999999993E-3</v>
      </c>
      <c r="H9" s="9">
        <f t="shared" si="0"/>
        <v>-1.0457688888888884E-2</v>
      </c>
      <c r="I9" s="9">
        <f t="shared" si="0"/>
        <v>-2.3301688888888901E-2</v>
      </c>
      <c r="J9" s="9">
        <f t="shared" si="0"/>
        <v>-4.7239200000000016E-2</v>
      </c>
      <c r="K9" s="10">
        <f t="shared" si="0"/>
        <v>-8.8888888888888892E-2</v>
      </c>
    </row>
    <row r="10" spans="1:13" x14ac:dyDescent="0.3">
      <c r="A10" s="8">
        <v>4</v>
      </c>
      <c r="B10" s="8">
        <f t="shared" si="1"/>
        <v>6.3492063492063549E-11</v>
      </c>
      <c r="C10" s="9">
        <f t="shared" si="0"/>
        <v>1.6253968253968268E-8</v>
      </c>
      <c r="D10" s="9">
        <f t="shared" si="0"/>
        <v>4.1657142857142851E-7</v>
      </c>
      <c r="E10" s="9">
        <f t="shared" si="0"/>
        <v>4.1610158730158767E-6</v>
      </c>
      <c r="F10" s="9">
        <f t="shared" si="0"/>
        <v>2.4801587301587302E-5</v>
      </c>
      <c r="G10" s="9">
        <f t="shared" si="0"/>
        <v>1.066422857142857E-4</v>
      </c>
      <c r="H10" s="9">
        <f t="shared" si="0"/>
        <v>3.6601911111111091E-4</v>
      </c>
      <c r="I10" s="9">
        <f t="shared" si="0"/>
        <v>1.0652200634920644E-3</v>
      </c>
      <c r="J10" s="9">
        <f t="shared" si="0"/>
        <v>2.733125142857144E-3</v>
      </c>
      <c r="K10" s="10">
        <f t="shared" si="0"/>
        <v>6.3492063492063492E-3</v>
      </c>
    </row>
    <row r="11" spans="1:13" x14ac:dyDescent="0.3">
      <c r="A11" s="8">
        <v>5</v>
      </c>
      <c r="B11" s="8">
        <f t="shared" si="1"/>
        <v>-2.8218694885361582E-14</v>
      </c>
      <c r="C11" s="9">
        <f t="shared" si="0"/>
        <v>-2.889594356261026E-11</v>
      </c>
      <c r="D11" s="9">
        <f t="shared" si="0"/>
        <v>-1.6662857142857141E-9</v>
      </c>
      <c r="E11" s="9">
        <f t="shared" si="0"/>
        <v>-2.9589446208112906E-8</v>
      </c>
      <c r="F11" s="9">
        <f t="shared" si="0"/>
        <v>-2.7557319223985888E-7</v>
      </c>
      <c r="G11" s="9">
        <f t="shared" si="0"/>
        <v>-1.7062765714285713E-6</v>
      </c>
      <c r="H11" s="9">
        <f t="shared" si="0"/>
        <v>-7.9710828641975259E-6</v>
      </c>
      <c r="I11" s="9">
        <f t="shared" si="0"/>
        <v>-3.0299592917107616E-5</v>
      </c>
      <c r="J11" s="9">
        <f t="shared" si="0"/>
        <v>-9.8392505142857193E-5</v>
      </c>
      <c r="K11" s="10">
        <f t="shared" si="0"/>
        <v>-2.821869488536155E-4</v>
      </c>
    </row>
    <row r="12" spans="1:13" x14ac:dyDescent="0.3">
      <c r="A12" s="8">
        <v>6</v>
      </c>
      <c r="B12" s="8">
        <f t="shared" si="1"/>
        <v>8.5511196622307855E-18</v>
      </c>
      <c r="C12" s="9">
        <f t="shared" si="0"/>
        <v>3.5025386136497298E-14</v>
      </c>
      <c r="D12" s="9">
        <f t="shared" si="0"/>
        <v>4.5444155844155837E-12</v>
      </c>
      <c r="E12" s="9">
        <f t="shared" si="0"/>
        <v>1.4346398161509293E-10</v>
      </c>
      <c r="F12" s="9">
        <f t="shared" si="0"/>
        <v>2.08767569878681E-9</v>
      </c>
      <c r="G12" s="9">
        <f t="shared" si="0"/>
        <v>1.8613926233766231E-8</v>
      </c>
      <c r="H12" s="9">
        <f t="shared" si="0"/>
        <v>1.1835850313505413E-7</v>
      </c>
      <c r="I12" s="9">
        <f t="shared" si="0"/>
        <v>5.8762846869542064E-7</v>
      </c>
      <c r="J12" s="9">
        <f t="shared" si="0"/>
        <v>2.4150887625974039E-6</v>
      </c>
      <c r="K12" s="10">
        <f t="shared" si="0"/>
        <v>8.5511196622307738E-6</v>
      </c>
    </row>
    <row r="13" spans="1:13" x14ac:dyDescent="0.3">
      <c r="A13" s="8">
        <v>7</v>
      </c>
      <c r="B13" s="8">
        <f t="shared" si="1"/>
        <v>-1.8793669587320406E-21</v>
      </c>
      <c r="C13" s="9">
        <f t="shared" si="0"/>
        <v>-3.0791548251865753E-17</v>
      </c>
      <c r="D13" s="9">
        <f t="shared" si="0"/>
        <v>-8.9889539032396154E-15</v>
      </c>
      <c r="E13" s="9">
        <f t="shared" si="0"/>
        <v>-5.044887265585685E-13</v>
      </c>
      <c r="F13" s="9">
        <f t="shared" si="0"/>
        <v>-1.1470745597729725E-11</v>
      </c>
      <c r="G13" s="9">
        <f t="shared" si="0"/>
        <v>-1.4727502075067786E-10</v>
      </c>
      <c r="H13" s="9">
        <f t="shared" si="0"/>
        <v>-1.2746300337621213E-9</v>
      </c>
      <c r="I13" s="9">
        <f t="shared" si="0"/>
        <v>-8.2655432959355862E-9</v>
      </c>
      <c r="J13" s="9">
        <f t="shared" si="0"/>
        <v>-4.2993887861624117E-8</v>
      </c>
      <c r="K13" s="10">
        <f t="shared" si="0"/>
        <v>-1.8793669587320381E-7</v>
      </c>
    </row>
    <row r="14" spans="1:13" x14ac:dyDescent="0.3">
      <c r="A14" s="8">
        <v>8</v>
      </c>
      <c r="B14" s="8">
        <f t="shared" si="1"/>
        <v>3.132278264553402E-25</v>
      </c>
      <c r="C14" s="9">
        <f t="shared" si="0"/>
        <v>2.0527698834577175E-20</v>
      </c>
      <c r="D14" s="9">
        <f t="shared" si="0"/>
        <v>1.3483430854859421E-17</v>
      </c>
      <c r="E14" s="9">
        <f t="shared" si="0"/>
        <v>1.3453032708228498E-15</v>
      </c>
      <c r="F14" s="9">
        <f t="shared" si="0"/>
        <v>4.7794773323873853E-14</v>
      </c>
      <c r="G14" s="9">
        <f t="shared" si="0"/>
        <v>8.83650124504067E-13</v>
      </c>
      <c r="H14" s="9">
        <f t="shared" si="0"/>
        <v>1.0409478609057323E-11</v>
      </c>
      <c r="I14" s="9">
        <f t="shared" si="0"/>
        <v>8.8165795156646282E-11</v>
      </c>
      <c r="J14" s="9">
        <f t="shared" si="0"/>
        <v>5.8041748613192565E-10</v>
      </c>
      <c r="K14" s="10">
        <f t="shared" si="0"/>
        <v>3.1322782645533968E-9</v>
      </c>
    </row>
    <row r="15" spans="1:13" x14ac:dyDescent="0.3">
      <c r="A15" s="8">
        <v>9</v>
      </c>
      <c r="B15" s="8">
        <f t="shared" si="1"/>
        <v>-4.094481391573075E-29</v>
      </c>
      <c r="C15" s="9">
        <f t="shared" si="0"/>
        <v>-1.0733437299125322E-23</v>
      </c>
      <c r="D15" s="9">
        <f t="shared" si="0"/>
        <v>-1.5862859829246378E-20</v>
      </c>
      <c r="E15" s="9">
        <f t="shared" si="0"/>
        <v>-2.8137061873419084E-18</v>
      </c>
      <c r="F15" s="9">
        <f t="shared" si="0"/>
        <v>-1.5619206968586225E-16</v>
      </c>
      <c r="G15" s="9">
        <f t="shared" si="0"/>
        <v>-4.1583535270779625E-15</v>
      </c>
      <c r="H15" s="9">
        <f t="shared" si="0"/>
        <v>-6.6675091744288718E-14</v>
      </c>
      <c r="I15" s="9">
        <f t="shared" si="0"/>
        <v>-7.3759619477455723E-13</v>
      </c>
      <c r="J15" s="9">
        <f t="shared" si="0"/>
        <v>-6.1455969119850948E-12</v>
      </c>
      <c r="K15" s="10">
        <f t="shared" si="0"/>
        <v>-4.0944813915730674E-11</v>
      </c>
    </row>
    <row r="16" spans="1:13" x14ac:dyDescent="0.3">
      <c r="A16" s="8">
        <v>10</v>
      </c>
      <c r="B16" s="8">
        <f t="shared" si="1"/>
        <v>4.3099804121821862E-33</v>
      </c>
      <c r="C16" s="9">
        <f t="shared" si="0"/>
        <v>4.5193420206843481E-27</v>
      </c>
      <c r="D16" s="9">
        <f t="shared" si="0"/>
        <v>1.5027972469812359E-23</v>
      </c>
      <c r="E16" s="9">
        <f t="shared" si="0"/>
        <v>4.738873578681111E-21</v>
      </c>
      <c r="F16" s="9">
        <f t="shared" si="0"/>
        <v>4.1103176233121648E-19</v>
      </c>
      <c r="G16" s="9">
        <f t="shared" si="0"/>
        <v>1.5757971260505964E-17</v>
      </c>
      <c r="H16" s="9">
        <f t="shared" si="0"/>
        <v>3.4390310478633127E-16</v>
      </c>
      <c r="I16" s="9">
        <f t="shared" si="0"/>
        <v>4.9690691016391246E-15</v>
      </c>
      <c r="J16" s="9">
        <f t="shared" si="0"/>
        <v>5.2399299986399245E-14</v>
      </c>
      <c r="K16" s="10">
        <f t="shared" si="0"/>
        <v>4.3099804121821766E-13</v>
      </c>
    </row>
    <row r="17" spans="1:11" x14ac:dyDescent="0.3">
      <c r="A17" s="8">
        <v>11</v>
      </c>
      <c r="B17" s="8">
        <f t="shared" si="1"/>
        <v>-3.7315847724521095E-37</v>
      </c>
      <c r="C17" s="9">
        <f t="shared" si="0"/>
        <v>-1.5651400937434973E-30</v>
      </c>
      <c r="D17" s="9">
        <f t="shared" si="0"/>
        <v>-1.1710108418035602E-26</v>
      </c>
      <c r="E17" s="9">
        <f t="shared" si="0"/>
        <v>-6.5646733557487256E-24</v>
      </c>
      <c r="F17" s="9">
        <f t="shared" si="0"/>
        <v>-8.8967913924505741E-22</v>
      </c>
      <c r="G17" s="9">
        <f t="shared" si="0"/>
        <v>-4.9115754578200397E-20</v>
      </c>
      <c r="H17" s="9">
        <f t="shared" si="0"/>
        <v>-1.458982868790496E-18</v>
      </c>
      <c r="I17" s="9">
        <f t="shared" si="0"/>
        <v>-2.7534235714710303E-17</v>
      </c>
      <c r="J17" s="9">
        <f t="shared" si="0"/>
        <v>-3.6747561029422851E-16</v>
      </c>
      <c r="K17" s="10">
        <f t="shared" si="0"/>
        <v>-3.7315847724521013E-15</v>
      </c>
    </row>
    <row r="18" spans="1:11" x14ac:dyDescent="0.3">
      <c r="A18" s="8">
        <v>12</v>
      </c>
      <c r="B18" s="8">
        <f t="shared" si="1"/>
        <v>2.7040469365595005E-41</v>
      </c>
      <c r="C18" s="9">
        <f t="shared" si="0"/>
        <v>4.5366379528797037E-34</v>
      </c>
      <c r="D18" s="9">
        <f t="shared" si="0"/>
        <v>7.6370272291536536E-30</v>
      </c>
      <c r="E18" s="9">
        <f t="shared" si="0"/>
        <v>7.611215484926061E-27</v>
      </c>
      <c r="F18" s="9">
        <f t="shared" si="0"/>
        <v>1.6117375710961184E-24</v>
      </c>
      <c r="G18" s="9">
        <f t="shared" si="0"/>
        <v>1.2812805542139234E-22</v>
      </c>
      <c r="H18" s="9">
        <f t="shared" si="0"/>
        <v>5.1804464181691519E-21</v>
      </c>
      <c r="I18" s="9">
        <f t="shared" si="0"/>
        <v>1.2769500621314927E-19</v>
      </c>
      <c r="J18" s="9">
        <f t="shared" si="0"/>
        <v>2.1569220604226459E-18</v>
      </c>
      <c r="K18" s="10">
        <f t="shared" si="0"/>
        <v>2.7040469365594935E-17</v>
      </c>
    </row>
    <row r="19" spans="1:11" x14ac:dyDescent="0.3">
      <c r="A19" s="21">
        <v>13</v>
      </c>
      <c r="B19" s="8">
        <f t="shared" si="1"/>
        <v>-1.6640288840366155E-45</v>
      </c>
      <c r="C19" s="9">
        <f t="shared" si="0"/>
        <v>-1.11671088070885E-37</v>
      </c>
      <c r="D19" s="9">
        <f t="shared" si="0"/>
        <v>-4.2297381576850997E-33</v>
      </c>
      <c r="E19" s="9">
        <f t="shared" si="0"/>
        <v>-7.4941198620810438E-30</v>
      </c>
      <c r="F19" s="9">
        <f t="shared" si="0"/>
        <v>-2.4795962632247969E-27</v>
      </c>
      <c r="G19" s="9">
        <f t="shared" si="0"/>
        <v>-2.8385292277969991E-25</v>
      </c>
      <c r="H19" s="9">
        <f t="shared" si="0"/>
        <v>-1.5621038430171591E-23</v>
      </c>
      <c r="I19" s="9">
        <f t="shared" si="0"/>
        <v>-5.0292187062409552E-22</v>
      </c>
      <c r="J19" s="9">
        <f t="shared" si="0"/>
        <v>-1.0751426885799033E-20</v>
      </c>
      <c r="K19" s="10">
        <f t="shared" si="0"/>
        <v>-1.6640288840366109E-19</v>
      </c>
    </row>
    <row r="20" spans="1:11" x14ac:dyDescent="0.3">
      <c r="A20" s="8">
        <v>14</v>
      </c>
      <c r="B20" s="8">
        <f t="shared" si="1"/>
        <v>8.804385629823369E-50</v>
      </c>
      <c r="C20" s="9">
        <f t="shared" si="0"/>
        <v>2.3634092713414833E-41</v>
      </c>
      <c r="D20" s="9">
        <f t="shared" si="0"/>
        <v>2.0141610274690958E-36</v>
      </c>
      <c r="E20" s="9">
        <f t="shared" si="0"/>
        <v>6.3442284546717879E-33</v>
      </c>
      <c r="F20" s="9">
        <f t="shared" si="0"/>
        <v>3.2798892370698385E-30</v>
      </c>
      <c r="G20" s="9">
        <f t="shared" si="0"/>
        <v>5.4067223386609526E-28</v>
      </c>
      <c r="H20" s="9">
        <f t="shared" si="0"/>
        <v>4.0498988522667095E-26</v>
      </c>
      <c r="I20" s="9">
        <f t="shared" si="0"/>
        <v>1.7030158581979967E-24</v>
      </c>
      <c r="J20" s="9">
        <f t="shared" si="0"/>
        <v>4.6077543796281596E-23</v>
      </c>
      <c r="K20" s="10">
        <f t="shared" si="0"/>
        <v>8.8043856298233419E-22</v>
      </c>
    </row>
    <row r="21" spans="1:11" ht="15" thickBot="1" x14ac:dyDescent="0.35">
      <c r="A21" s="8">
        <v>15</v>
      </c>
      <c r="B21" s="11">
        <f t="shared" si="1"/>
        <v>-4.0479933930222371E-54</v>
      </c>
      <c r="C21" s="12">
        <f t="shared" si="0"/>
        <v>-4.3464998093636458E-45</v>
      </c>
      <c r="D21" s="12">
        <f t="shared" si="0"/>
        <v>-8.3344594240100477E-40</v>
      </c>
      <c r="E21" s="12">
        <f t="shared" si="0"/>
        <v>-4.6670186333217733E-36</v>
      </c>
      <c r="F21" s="12">
        <f t="shared" si="0"/>
        <v>-3.7699876288159047E-33</v>
      </c>
      <c r="G21" s="12">
        <f t="shared" si="0"/>
        <v>-8.949057663990538E-31</v>
      </c>
      <c r="H21" s="12">
        <f t="shared" si="0"/>
        <v>-9.1239100579801684E-29</v>
      </c>
      <c r="I21" s="12">
        <f t="shared" si="0"/>
        <v>-5.011173099984908E-27</v>
      </c>
      <c r="J21" s="12">
        <f t="shared" si="0"/>
        <v>-1.7159912862063485E-25</v>
      </c>
      <c r="K21" s="13">
        <f t="shared" si="0"/>
        <v>-4.0479933930222245E-24</v>
      </c>
    </row>
    <row r="22" spans="1:11" ht="15.6" thickTop="1" thickBot="1" x14ac:dyDescent="0.35">
      <c r="A22" s="28" t="s">
        <v>3</v>
      </c>
      <c r="B22" s="22">
        <f>SUM(B7:B21)</f>
        <v>-1.9933422158758374E-2</v>
      </c>
      <c r="C22" s="22">
        <f t="shared" ref="C22:K22" si="2">SUM(C7:C21)</f>
        <v>-7.8939005997114925E-2</v>
      </c>
      <c r="D22" s="22">
        <f t="shared" si="2"/>
        <v>-0.17466438509032173</v>
      </c>
      <c r="E22" s="22">
        <f t="shared" si="2"/>
        <v>-0.30329329065283467</v>
      </c>
      <c r="F22" s="22">
        <f t="shared" si="2"/>
        <v>-0.45969769413186029</v>
      </c>
      <c r="G22" s="22">
        <f t="shared" si="2"/>
        <v>-0.63764224552332627</v>
      </c>
      <c r="H22" s="22">
        <f t="shared" si="2"/>
        <v>-0.83003285709975916</v>
      </c>
      <c r="I22" s="22">
        <f t="shared" si="2"/>
        <v>-1.0291995223012891</v>
      </c>
      <c r="J22" s="22">
        <f t="shared" si="2"/>
        <v>-1.2272020946930871</v>
      </c>
      <c r="K22" s="23">
        <f t="shared" si="2"/>
        <v>-1.4161468365471428</v>
      </c>
    </row>
    <row r="23" spans="1:11" ht="15.6" thickTop="1" thickBot="1" x14ac:dyDescent="0.35">
      <c r="A23" s="28" t="s">
        <v>4</v>
      </c>
      <c r="B23" s="22">
        <f>2*((COS(B6)^2)-1)</f>
        <v>-1.9933422158758152E-2</v>
      </c>
      <c r="C23" s="22">
        <f t="shared" ref="C23:K23" si="3">2*((COS(C6)^2)-1)</f>
        <v>-7.8939005997114897E-2</v>
      </c>
      <c r="D23" s="22">
        <f t="shared" si="3"/>
        <v>-0.17466438509032178</v>
      </c>
      <c r="E23" s="22">
        <f t="shared" si="3"/>
        <v>-0.3032932906528345</v>
      </c>
      <c r="F23" s="22">
        <f t="shared" si="3"/>
        <v>-0.45969769413186023</v>
      </c>
      <c r="G23" s="22">
        <f t="shared" si="3"/>
        <v>-0.63764224552332638</v>
      </c>
      <c r="H23" s="22">
        <f t="shared" si="3"/>
        <v>-0.83003285709975883</v>
      </c>
      <c r="I23" s="22">
        <f t="shared" si="3"/>
        <v>-1.0291995223012889</v>
      </c>
      <c r="J23" s="22">
        <f t="shared" si="3"/>
        <v>-1.2272020946930873</v>
      </c>
      <c r="K23" s="23">
        <f t="shared" si="3"/>
        <v>-1.4161468365471421</v>
      </c>
    </row>
    <row r="24" spans="1:11" ht="15" thickTop="1" x14ac:dyDescent="0.3"/>
  </sheetData>
  <mergeCells count="4">
    <mergeCell ref="A1:B1"/>
    <mergeCell ref="A2:M2"/>
    <mergeCell ref="B3:E3"/>
    <mergeCell ref="B4:C4"/>
  </mergeCells>
  <conditionalFormatting sqref="B7:K23">
    <cfRule type="cellIs" dxfId="21" priority="1" operator="greaterThan">
      <formula>1.5</formula>
    </cfRule>
    <cfRule type="cellIs" dxfId="20" priority="2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M49"/>
  <sheetViews>
    <sheetView topLeftCell="A28" workbookViewId="0">
      <selection activeCell="B47" sqref="B47"/>
    </sheetView>
  </sheetViews>
  <sheetFormatPr defaultRowHeight="14.4" x14ac:dyDescent="0.3"/>
  <sheetData>
    <row r="1" spans="1:13" x14ac:dyDescent="0.3">
      <c r="A1" s="43" t="s">
        <v>19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20</v>
      </c>
      <c r="C3" s="43"/>
      <c r="D3" s="43"/>
      <c r="E3" s="43"/>
    </row>
    <row r="4" spans="1:13" x14ac:dyDescent="0.3">
      <c r="B4" t="s">
        <v>21</v>
      </c>
    </row>
    <row r="5" spans="1:13" ht="15" thickBot="1" x14ac:dyDescent="0.35"/>
    <row r="6" spans="1:13" ht="30" thickTop="1" thickBot="1" x14ac:dyDescent="0.35">
      <c r="A6" s="24" t="s">
        <v>15</v>
      </c>
      <c r="B6" s="3">
        <v>0.1</v>
      </c>
      <c r="C6" s="3">
        <v>0.2</v>
      </c>
      <c r="D6" s="3">
        <v>0.3</v>
      </c>
      <c r="E6" s="3">
        <v>0.4</v>
      </c>
      <c r="F6" s="3">
        <v>0.5</v>
      </c>
      <c r="G6" s="3">
        <v>0.6</v>
      </c>
      <c r="H6" s="3">
        <v>0.7</v>
      </c>
      <c r="I6" s="3">
        <v>0.8</v>
      </c>
      <c r="J6" s="4">
        <v>0.9</v>
      </c>
    </row>
    <row r="7" spans="1:13" ht="15" thickTop="1" x14ac:dyDescent="0.3">
      <c r="A7" s="25">
        <v>1</v>
      </c>
      <c r="B7" s="18">
        <f>((-1)^($A7+1))*((B$6^(2*$A7-1))/(2*$A7-1))</f>
        <v>0.1</v>
      </c>
      <c r="C7" s="19">
        <f t="shared" ref="C7:J22" si="0">((-1)^($A7+1))*((C$6^(2*$A7-1))/(2*$A7-1))</f>
        <v>0.2</v>
      </c>
      <c r="D7" s="19">
        <f t="shared" si="0"/>
        <v>0.3</v>
      </c>
      <c r="E7" s="19">
        <f t="shared" si="0"/>
        <v>0.4</v>
      </c>
      <c r="F7" s="19">
        <f t="shared" si="0"/>
        <v>0.5</v>
      </c>
      <c r="G7" s="19">
        <f t="shared" si="0"/>
        <v>0.6</v>
      </c>
      <c r="H7" s="19">
        <f t="shared" si="0"/>
        <v>0.7</v>
      </c>
      <c r="I7" s="19">
        <f t="shared" si="0"/>
        <v>0.8</v>
      </c>
      <c r="J7" s="20">
        <f t="shared" si="0"/>
        <v>0.9</v>
      </c>
    </row>
    <row r="8" spans="1:13" x14ac:dyDescent="0.3">
      <c r="A8" s="6">
        <v>2</v>
      </c>
      <c r="B8" s="8">
        <f t="shared" ref="B8:J46" si="1">((-1)^($A8+1))*((B$6^(2*$A8-1))/(2*$A8-1))</f>
        <v>-3.3333333333333343E-4</v>
      </c>
      <c r="C8" s="9">
        <f t="shared" si="0"/>
        <v>-2.6666666666666674E-3</v>
      </c>
      <c r="D8" s="9">
        <f t="shared" si="0"/>
        <v>-8.9999999999999993E-3</v>
      </c>
      <c r="E8" s="9">
        <f t="shared" si="0"/>
        <v>-2.133333333333334E-2</v>
      </c>
      <c r="F8" s="9">
        <f t="shared" si="0"/>
        <v>-4.1666666666666664E-2</v>
      </c>
      <c r="G8" s="9">
        <f t="shared" si="0"/>
        <v>-7.1999999999999995E-2</v>
      </c>
      <c r="H8" s="9">
        <f t="shared" si="0"/>
        <v>-0.1143333333333333</v>
      </c>
      <c r="I8" s="9">
        <f t="shared" si="0"/>
        <v>-0.17066666666666672</v>
      </c>
      <c r="J8" s="10">
        <f t="shared" si="0"/>
        <v>-0.24300000000000002</v>
      </c>
    </row>
    <row r="9" spans="1:13" x14ac:dyDescent="0.3">
      <c r="A9" s="26">
        <v>3</v>
      </c>
      <c r="B9" s="8">
        <f t="shared" si="1"/>
        <v>2.0000000000000012E-6</v>
      </c>
      <c r="C9" s="9">
        <f t="shared" si="0"/>
        <v>6.4000000000000038E-5</v>
      </c>
      <c r="D9" s="9">
        <f t="shared" si="0"/>
        <v>4.86E-4</v>
      </c>
      <c r="E9" s="9">
        <f t="shared" si="0"/>
        <v>2.0480000000000012E-3</v>
      </c>
      <c r="F9" s="9">
        <f t="shared" si="0"/>
        <v>6.2500000000000003E-3</v>
      </c>
      <c r="G9" s="9">
        <f t="shared" si="0"/>
        <v>1.5552E-2</v>
      </c>
      <c r="H9" s="9">
        <f t="shared" si="0"/>
        <v>3.3613999999999991E-2</v>
      </c>
      <c r="I9" s="9">
        <f t="shared" si="0"/>
        <v>6.5536000000000039E-2</v>
      </c>
      <c r="J9" s="10">
        <f t="shared" si="0"/>
        <v>0.11809800000000004</v>
      </c>
    </row>
    <row r="10" spans="1:13" x14ac:dyDescent="0.3">
      <c r="A10" s="6">
        <v>4</v>
      </c>
      <c r="B10" s="8">
        <f t="shared" si="1"/>
        <v>-1.4285714285714296E-8</v>
      </c>
      <c r="C10" s="9">
        <f t="shared" si="0"/>
        <v>-1.8285714285714299E-6</v>
      </c>
      <c r="D10" s="9">
        <f t="shared" si="0"/>
        <v>-3.1242857142857142E-5</v>
      </c>
      <c r="E10" s="9">
        <f t="shared" si="0"/>
        <v>-2.3405714285714302E-4</v>
      </c>
      <c r="F10" s="9">
        <f t="shared" si="0"/>
        <v>-1.1160714285714285E-3</v>
      </c>
      <c r="G10" s="9">
        <f t="shared" si="0"/>
        <v>-3.9990857142857142E-3</v>
      </c>
      <c r="H10" s="9">
        <f t="shared" si="0"/>
        <v>-1.1764899999999993E-2</v>
      </c>
      <c r="I10" s="9">
        <f t="shared" si="0"/>
        <v>-2.9959314285714307E-2</v>
      </c>
      <c r="J10" s="10">
        <f t="shared" si="0"/>
        <v>-6.8328128571428587E-2</v>
      </c>
    </row>
    <row r="11" spans="1:13" x14ac:dyDescent="0.3">
      <c r="A11" s="6">
        <v>5</v>
      </c>
      <c r="B11" s="8">
        <f t="shared" si="1"/>
        <v>1.1111111111111121E-10</v>
      </c>
      <c r="C11" s="9">
        <f t="shared" si="0"/>
        <v>5.6888888888888939E-8</v>
      </c>
      <c r="D11" s="9">
        <f t="shared" si="0"/>
        <v>2.1869999999999996E-6</v>
      </c>
      <c r="E11" s="9">
        <f t="shared" si="0"/>
        <v>2.9127111111111137E-5</v>
      </c>
      <c r="F11" s="9">
        <f t="shared" si="0"/>
        <v>2.1701388888888888E-4</v>
      </c>
      <c r="G11" s="9">
        <f t="shared" si="0"/>
        <v>1.1197439999999998E-3</v>
      </c>
      <c r="H11" s="9">
        <f t="shared" si="0"/>
        <v>4.4837341111111078E-3</v>
      </c>
      <c r="I11" s="9">
        <f t="shared" si="0"/>
        <v>1.4913080888888902E-2</v>
      </c>
      <c r="J11" s="10">
        <f t="shared" si="0"/>
        <v>4.3046721000000017E-2</v>
      </c>
    </row>
    <row r="12" spans="1:13" x14ac:dyDescent="0.3">
      <c r="A12" s="6">
        <v>6</v>
      </c>
      <c r="B12" s="8">
        <f t="shared" si="1"/>
        <v>-9.0909090909091005E-13</v>
      </c>
      <c r="C12" s="9">
        <f t="shared" si="0"/>
        <v>-1.8618181818181838E-9</v>
      </c>
      <c r="D12" s="9">
        <f t="shared" si="0"/>
        <v>-1.6104272727272726E-7</v>
      </c>
      <c r="E12" s="9">
        <f t="shared" si="0"/>
        <v>-3.8130036363636404E-6</v>
      </c>
      <c r="F12" s="9">
        <f t="shared" si="0"/>
        <v>-4.4389204545454547E-5</v>
      </c>
      <c r="G12" s="9">
        <f t="shared" si="0"/>
        <v>-3.2981550545454542E-4</v>
      </c>
      <c r="H12" s="9">
        <f t="shared" si="0"/>
        <v>-1.7975697663636348E-3</v>
      </c>
      <c r="I12" s="9">
        <f t="shared" si="0"/>
        <v>-7.8090314472727355E-3</v>
      </c>
      <c r="J12" s="10">
        <f t="shared" si="0"/>
        <v>-2.8528236008181832E-2</v>
      </c>
    </row>
    <row r="13" spans="1:13" x14ac:dyDescent="0.3">
      <c r="A13" s="6">
        <v>7</v>
      </c>
      <c r="B13" s="8">
        <f t="shared" si="1"/>
        <v>7.6923076923077031E-15</v>
      </c>
      <c r="C13" s="9">
        <f t="shared" si="0"/>
        <v>6.3015384615384704E-11</v>
      </c>
      <c r="D13" s="9">
        <f t="shared" si="0"/>
        <v>1.2264023076923074E-8</v>
      </c>
      <c r="E13" s="9">
        <f t="shared" si="0"/>
        <v>5.1622203076923149E-7</v>
      </c>
      <c r="F13" s="9">
        <f t="shared" si="0"/>
        <v>9.390024038461539E-6</v>
      </c>
      <c r="G13" s="9">
        <f t="shared" si="0"/>
        <v>1.0046687704615382E-4</v>
      </c>
      <c r="H13" s="9">
        <f t="shared" si="0"/>
        <v>7.4530008005384534E-4</v>
      </c>
      <c r="I13" s="9">
        <f t="shared" si="0"/>
        <v>4.2288908760615444E-3</v>
      </c>
      <c r="J13" s="10">
        <f t="shared" si="0"/>
        <v>1.9552814064069245E-2</v>
      </c>
    </row>
    <row r="14" spans="1:13" x14ac:dyDescent="0.3">
      <c r="A14" s="6">
        <v>8</v>
      </c>
      <c r="B14" s="8">
        <f t="shared" si="1"/>
        <v>-6.666666666666678E-17</v>
      </c>
      <c r="C14" s="9">
        <f t="shared" si="0"/>
        <v>-2.1845333333333371E-12</v>
      </c>
      <c r="D14" s="9">
        <f t="shared" si="0"/>
        <v>-9.5659379999999987E-10</v>
      </c>
      <c r="E14" s="9">
        <f t="shared" si="0"/>
        <v>-7.1582788266666789E-8</v>
      </c>
      <c r="F14" s="9">
        <f t="shared" si="0"/>
        <v>-2.0345052083333333E-6</v>
      </c>
      <c r="G14" s="9">
        <f t="shared" si="0"/>
        <v>-3.1345665638399996E-5</v>
      </c>
      <c r="H14" s="9">
        <f t="shared" si="0"/>
        <v>-3.1650410066286628E-4</v>
      </c>
      <c r="I14" s="9">
        <f t="shared" si="0"/>
        <v>-2.3456248059221373E-3</v>
      </c>
      <c r="J14" s="10">
        <f t="shared" si="0"/>
        <v>-1.3726075472976608E-2</v>
      </c>
    </row>
    <row r="15" spans="1:13" x14ac:dyDescent="0.3">
      <c r="A15" s="6">
        <v>9</v>
      </c>
      <c r="B15" s="8">
        <f t="shared" si="1"/>
        <v>5.8823529411764808E-19</v>
      </c>
      <c r="C15" s="9">
        <f t="shared" si="0"/>
        <v>7.7101176470588369E-14</v>
      </c>
      <c r="D15" s="9">
        <f t="shared" si="0"/>
        <v>7.5964801764705859E-11</v>
      </c>
      <c r="E15" s="9">
        <f t="shared" si="0"/>
        <v>1.0105805402352959E-8</v>
      </c>
      <c r="F15" s="9">
        <f t="shared" si="0"/>
        <v>4.4878791360294117E-7</v>
      </c>
      <c r="G15" s="9">
        <f t="shared" si="0"/>
        <v>9.9568584969035264E-6</v>
      </c>
      <c r="H15" s="9">
        <f t="shared" si="0"/>
        <v>1.3684147881600395E-4</v>
      </c>
      <c r="I15" s="9">
        <f t="shared" si="0"/>
        <v>1.324588125697207E-3</v>
      </c>
      <c r="J15" s="10">
        <f t="shared" si="0"/>
        <v>9.8101068821568136E-3</v>
      </c>
    </row>
    <row r="16" spans="1:13" ht="15" thickBot="1" x14ac:dyDescent="0.35">
      <c r="A16" s="7">
        <v>10</v>
      </c>
      <c r="B16" s="8">
        <f t="shared" si="1"/>
        <v>-5.263157894736852E-21</v>
      </c>
      <c r="C16" s="9">
        <f t="shared" si="0"/>
        <v>-2.7594105263157947E-15</v>
      </c>
      <c r="D16" s="9">
        <f t="shared" si="0"/>
        <v>-6.1171656157894717E-12</v>
      </c>
      <c r="E16" s="9">
        <f t="shared" si="0"/>
        <v>-1.4467258260210553E-9</v>
      </c>
      <c r="F16" s="9">
        <f t="shared" si="0"/>
        <v>-1.0038677014802631E-7</v>
      </c>
      <c r="G16" s="9">
        <f t="shared" si="0"/>
        <v>-3.2071565263710305E-6</v>
      </c>
      <c r="H16" s="9">
        <f t="shared" si="0"/>
        <v>-5.9994185186174353E-5</v>
      </c>
      <c r="I16" s="9">
        <f t="shared" si="0"/>
        <v>-7.5850098987292707E-4</v>
      </c>
      <c r="J16" s="10">
        <f t="shared" si="0"/>
        <v>-7.1097458824894389E-3</v>
      </c>
    </row>
    <row r="17" spans="1:10" ht="15" thickTop="1" x14ac:dyDescent="0.3">
      <c r="A17" s="6">
        <v>11</v>
      </c>
      <c r="B17" s="18">
        <f t="shared" si="1"/>
        <v>4.7619047619047734E-23</v>
      </c>
      <c r="C17" s="19">
        <f t="shared" si="0"/>
        <v>9.9864380952381193E-17</v>
      </c>
      <c r="D17" s="19">
        <f t="shared" si="0"/>
        <v>4.981120572857141E-13</v>
      </c>
      <c r="E17" s="19">
        <f t="shared" si="0"/>
        <v>2.0943078624304812E-10</v>
      </c>
      <c r="F17" s="19">
        <f t="shared" si="0"/>
        <v>2.2706531343005951E-8</v>
      </c>
      <c r="G17" s="19">
        <f t="shared" si="0"/>
        <v>1.0446166971608499E-6</v>
      </c>
      <c r="H17" s="19">
        <f t="shared" si="0"/>
        <v>2.6597422099203961E-5</v>
      </c>
      <c r="I17" s="19">
        <f t="shared" si="0"/>
        <v>4.3920819223118086E-4</v>
      </c>
      <c r="J17" s="20">
        <f t="shared" si="0"/>
        <v>5.2104280538815464E-3</v>
      </c>
    </row>
    <row r="18" spans="1:10" x14ac:dyDescent="0.3">
      <c r="A18" s="6">
        <v>12</v>
      </c>
      <c r="B18" s="8">
        <f t="shared" si="1"/>
        <v>-4.3478260869565326E-25</v>
      </c>
      <c r="C18" s="9">
        <f t="shared" si="0"/>
        <v>-3.6472208695652265E-18</v>
      </c>
      <c r="D18" s="9">
        <f t="shared" si="0"/>
        <v>-4.0931816881304325E-14</v>
      </c>
      <c r="E18" s="9">
        <f t="shared" si="0"/>
        <v>-3.0595106164201816E-11</v>
      </c>
      <c r="F18" s="9">
        <f t="shared" si="0"/>
        <v>-5.183012589164402E-9</v>
      </c>
      <c r="G18" s="9">
        <f t="shared" si="0"/>
        <v>-3.4336096654504451E-7</v>
      </c>
      <c r="H18" s="9">
        <f t="shared" si="0"/>
        <v>-1.189945536525255E-5</v>
      </c>
      <c r="I18" s="9">
        <f t="shared" si="0"/>
        <v>-2.5665035232987267E-4</v>
      </c>
      <c r="J18" s="10">
        <f t="shared" si="0"/>
        <v>-3.8534513563706569E-3</v>
      </c>
    </row>
    <row r="19" spans="1:10" x14ac:dyDescent="0.3">
      <c r="A19" s="26">
        <v>13</v>
      </c>
      <c r="B19" s="8">
        <f t="shared" si="1"/>
        <v>4.0000000000000102E-27</v>
      </c>
      <c r="C19" s="9">
        <f t="shared" si="0"/>
        <v>1.3421772800000034E-19</v>
      </c>
      <c r="D19" s="9">
        <f t="shared" si="0"/>
        <v>3.3891544377719987E-15</v>
      </c>
      <c r="E19" s="9">
        <f t="shared" si="0"/>
        <v>4.5035996273705075E-12</v>
      </c>
      <c r="F19" s="9">
        <f t="shared" si="0"/>
        <v>1.1920928955078125E-9</v>
      </c>
      <c r="G19" s="9">
        <f t="shared" si="0"/>
        <v>1.1372115211971876E-7</v>
      </c>
      <c r="H19" s="9">
        <f t="shared" si="0"/>
        <v>5.3642744786558496E-6</v>
      </c>
      <c r="I19" s="9">
        <f t="shared" si="0"/>
        <v>1.5111572745182903E-4</v>
      </c>
      <c r="J19" s="10">
        <f t="shared" si="0"/>
        <v>2.8715919507674137E-3</v>
      </c>
    </row>
    <row r="20" spans="1:10" x14ac:dyDescent="0.3">
      <c r="A20" s="6">
        <v>14</v>
      </c>
      <c r="B20" s="8">
        <f t="shared" si="1"/>
        <v>-3.7037037037037141E-29</v>
      </c>
      <c r="C20" s="9">
        <f t="shared" si="0"/>
        <v>-4.9710269629629769E-21</v>
      </c>
      <c r="D20" s="9">
        <f t="shared" si="0"/>
        <v>-2.8242953648099984E-16</v>
      </c>
      <c r="E20" s="9">
        <f t="shared" si="0"/>
        <v>-6.6719994479563091E-13</v>
      </c>
      <c r="F20" s="9">
        <f t="shared" si="0"/>
        <v>-2.7594742951569732E-10</v>
      </c>
      <c r="G20" s="9">
        <f t="shared" si="0"/>
        <v>-3.7907050706572914E-8</v>
      </c>
      <c r="H20" s="9">
        <f t="shared" si="0"/>
        <v>-2.4337911986494133E-6</v>
      </c>
      <c r="I20" s="9">
        <f t="shared" si="0"/>
        <v>-8.9550060712195005E-5</v>
      </c>
      <c r="J20" s="10">
        <f t="shared" si="0"/>
        <v>-2.1536939630755606E-3</v>
      </c>
    </row>
    <row r="21" spans="1:10" x14ac:dyDescent="0.3">
      <c r="A21" s="6">
        <v>15</v>
      </c>
      <c r="B21" s="8">
        <f t="shared" si="1"/>
        <v>3.4482758620689763E-31</v>
      </c>
      <c r="C21" s="9">
        <f t="shared" si="0"/>
        <v>1.8512790068965575E-22</v>
      </c>
      <c r="D21" s="9">
        <f t="shared" si="0"/>
        <v>2.3665647367201022E-17</v>
      </c>
      <c r="E21" s="9">
        <f t="shared" si="0"/>
        <v>9.9389784879900913E-14</v>
      </c>
      <c r="F21" s="9">
        <f t="shared" si="0"/>
        <v>6.4229143076929552E-11</v>
      </c>
      <c r="G21" s="9">
        <f t="shared" si="0"/>
        <v>1.2705397685099611E-8</v>
      </c>
      <c r="H21" s="9">
        <f t="shared" si="0"/>
        <v>1.1103123295907491E-6</v>
      </c>
      <c r="I21" s="9">
        <f t="shared" si="0"/>
        <v>5.3359484451956214E-5</v>
      </c>
      <c r="J21" s="10">
        <f t="shared" si="0"/>
        <v>1.6241823093952593E-3</v>
      </c>
    </row>
    <row r="22" spans="1:10" x14ac:dyDescent="0.3">
      <c r="A22" s="6">
        <v>16</v>
      </c>
      <c r="B22" s="8">
        <f t="shared" si="1"/>
        <v>-3.2258064516129141E-33</v>
      </c>
      <c r="C22" s="9">
        <f t="shared" si="0"/>
        <v>-6.9273666064516362E-24</v>
      </c>
      <c r="D22" s="9">
        <f t="shared" si="0"/>
        <v>-1.9924948267224082E-18</v>
      </c>
      <c r="E22" s="9">
        <f t="shared" si="0"/>
        <v>-1.487640651105614E-14</v>
      </c>
      <c r="F22" s="9">
        <f t="shared" si="0"/>
        <v>-1.502133184863675E-11</v>
      </c>
      <c r="G22" s="9">
        <f t="shared" si="0"/>
        <v>-4.2788500591109651E-9</v>
      </c>
      <c r="H22" s="9">
        <f t="shared" si="0"/>
        <v>-5.0895284527369483E-7</v>
      </c>
      <c r="I22" s="9">
        <f t="shared" si="0"/>
        <v>-3.1946839723493792E-5</v>
      </c>
      <c r="J22" s="10">
        <f t="shared" si="0"/>
        <v>-1.2307110466998269E-3</v>
      </c>
    </row>
    <row r="23" spans="1:10" x14ac:dyDescent="0.3">
      <c r="A23" s="6">
        <v>17</v>
      </c>
      <c r="B23" s="8">
        <f t="shared" si="1"/>
        <v>3.0303030303030406E-35</v>
      </c>
      <c r="C23" s="9">
        <f t="shared" si="1"/>
        <v>2.6030104824242513E-25</v>
      </c>
      <c r="D23" s="9">
        <f t="shared" si="1"/>
        <v>1.6845638080471267E-19</v>
      </c>
      <c r="E23" s="9">
        <f t="shared" si="1"/>
        <v>2.2359689786314684E-15</v>
      </c>
      <c r="F23" s="9">
        <f t="shared" si="1"/>
        <v>3.5277370250586308E-12</v>
      </c>
      <c r="G23" s="9">
        <f t="shared" si="1"/>
        <v>1.4470292927175262E-9</v>
      </c>
      <c r="H23" s="9">
        <f t="shared" si="1"/>
        <v>2.3427253696083109E-7</v>
      </c>
      <c r="I23" s="9">
        <f t="shared" si="1"/>
        <v>1.920682727618536E-5</v>
      </c>
      <c r="J23" s="10">
        <f t="shared" si="1"/>
        <v>9.3645922371614126E-4</v>
      </c>
    </row>
    <row r="24" spans="1:10" x14ac:dyDescent="0.3">
      <c r="A24" s="26">
        <v>18</v>
      </c>
      <c r="B24" s="8">
        <f t="shared" si="1"/>
        <v>-2.8571428571428677E-37</v>
      </c>
      <c r="C24" s="9">
        <f t="shared" si="1"/>
        <v>-9.8170681051428935E-27</v>
      </c>
      <c r="D24" s="9">
        <f t="shared" si="1"/>
        <v>-1.4294727171142761E-20</v>
      </c>
      <c r="E24" s="9">
        <f t="shared" si="1"/>
        <v>-3.3731189163354733E-16</v>
      </c>
      <c r="F24" s="9">
        <f t="shared" si="1"/>
        <v>-8.3153801304953436E-13</v>
      </c>
      <c r="G24" s="9">
        <f t="shared" si="1"/>
        <v>-4.9116308564240602E-10</v>
      </c>
      <c r="H24" s="9">
        <f t="shared" si="1"/>
        <v>-1.0823391207590395E-7</v>
      </c>
      <c r="I24" s="9">
        <f t="shared" si="1"/>
        <v>-1.1589948344943855E-5</v>
      </c>
      <c r="J24" s="10">
        <f t="shared" si="1"/>
        <v>-7.151872871409274E-4</v>
      </c>
    </row>
    <row r="25" spans="1:10" x14ac:dyDescent="0.3">
      <c r="A25" s="26">
        <v>19</v>
      </c>
      <c r="B25" s="8">
        <f t="shared" si="1"/>
        <v>2.7027027027027135E-39</v>
      </c>
      <c r="C25" s="9">
        <f t="shared" si="1"/>
        <v>3.7145663100540689E-28</v>
      </c>
      <c r="D25" s="9">
        <f t="shared" si="1"/>
        <v>1.216983529435127E-21</v>
      </c>
      <c r="E25" s="9">
        <f t="shared" si="1"/>
        <v>5.105261062561799E-17</v>
      </c>
      <c r="F25" s="9">
        <f t="shared" si="1"/>
        <v>1.9664750308603855E-13</v>
      </c>
      <c r="G25" s="9">
        <f t="shared" si="1"/>
        <v>1.6726094267822476E-10</v>
      </c>
      <c r="H25" s="9">
        <f t="shared" si="1"/>
        <v>5.0167880867614932E-8</v>
      </c>
      <c r="I25" s="9">
        <f t="shared" si="1"/>
        <v>7.0166173763984437E-6</v>
      </c>
      <c r="J25" s="10">
        <f t="shared" si="1"/>
        <v>5.4798809703906202E-4</v>
      </c>
    </row>
    <row r="26" spans="1:10" ht="15" thickBot="1" x14ac:dyDescent="0.35">
      <c r="A26" s="27">
        <v>20</v>
      </c>
      <c r="B26" s="11">
        <f t="shared" si="1"/>
        <v>-2.5641025641025746E-41</v>
      </c>
      <c r="C26" s="12">
        <f t="shared" si="1"/>
        <v>-1.4096302920205186E-29</v>
      </c>
      <c r="D26" s="12">
        <f t="shared" si="1"/>
        <v>-1.0391167059023006E-22</v>
      </c>
      <c r="E26" s="12">
        <f t="shared" si="1"/>
        <v>-7.7495244847091931E-18</v>
      </c>
      <c r="F26" s="12">
        <f t="shared" si="1"/>
        <v>-4.6640753937073241E-14</v>
      </c>
      <c r="G26" s="12">
        <f t="shared" si="1"/>
        <v>-5.7126045037793681E-11</v>
      </c>
      <c r="H26" s="12">
        <f t="shared" si="1"/>
        <v>-2.3321632823842526E-8</v>
      </c>
      <c r="I26" s="12">
        <f t="shared" si="1"/>
        <v>-4.2603461403362862E-6</v>
      </c>
      <c r="J26" s="13">
        <f t="shared" si="1"/>
        <v>-4.2110777610924842E-4</v>
      </c>
    </row>
    <row r="27" spans="1:10" ht="15" thickTop="1" x14ac:dyDescent="0.3">
      <c r="A27" s="26">
        <v>21</v>
      </c>
      <c r="B27" s="8">
        <f t="shared" si="1"/>
        <v>2.4390243902439131E-43</v>
      </c>
      <c r="C27" s="9">
        <f t="shared" si="1"/>
        <v>5.3634713550049014E-31</v>
      </c>
      <c r="D27" s="9">
        <f t="shared" si="1"/>
        <v>8.8958527749196957E-24</v>
      </c>
      <c r="E27" s="9">
        <f t="shared" si="1"/>
        <v>1.1794398240142775E-18</v>
      </c>
      <c r="F27" s="9">
        <f t="shared" si="1"/>
        <v>1.1091398802108881E-14</v>
      </c>
      <c r="G27" s="9">
        <f t="shared" si="1"/>
        <v>1.9562187130015202E-11</v>
      </c>
      <c r="H27" s="9">
        <f t="shared" si="1"/>
        <v>1.0870156177161723E-8</v>
      </c>
      <c r="I27" s="9">
        <f t="shared" si="1"/>
        <v>2.5936156015315545E-6</v>
      </c>
      <c r="J27" s="10">
        <f t="shared" si="1"/>
        <v>3.2445840603149165E-4</v>
      </c>
    </row>
    <row r="28" spans="1:10" x14ac:dyDescent="0.3">
      <c r="A28" s="26">
        <v>22</v>
      </c>
      <c r="B28" s="8">
        <f t="shared" si="1"/>
        <v>-2.3255813953488477E-45</v>
      </c>
      <c r="C28" s="9">
        <f t="shared" si="1"/>
        <v>-2.0456030284204744E-32</v>
      </c>
      <c r="D28" s="9">
        <f t="shared" si="1"/>
        <v>-7.6338829626636451E-25</v>
      </c>
      <c r="E28" s="9">
        <f t="shared" si="1"/>
        <v>-1.7993314524496888E-19</v>
      </c>
      <c r="F28" s="9">
        <f t="shared" si="1"/>
        <v>-2.6438799470143262E-15</v>
      </c>
      <c r="G28" s="9">
        <f t="shared" si="1"/>
        <v>-6.7148344660238223E-12</v>
      </c>
      <c r="H28" s="9">
        <f t="shared" si="1"/>
        <v>-5.078638083701837E-9</v>
      </c>
      <c r="I28" s="9">
        <f t="shared" si="1"/>
        <v>-1.5827086833532093E-6</v>
      </c>
      <c r="J28" s="10">
        <f t="shared" si="1"/>
        <v>-2.5058752707688E-4</v>
      </c>
    </row>
    <row r="29" spans="1:10" x14ac:dyDescent="0.3">
      <c r="A29" s="26">
        <v>23</v>
      </c>
      <c r="B29" s="8">
        <f t="shared" si="1"/>
        <v>2.2222222222222331E-47</v>
      </c>
      <c r="C29" s="9">
        <f t="shared" si="1"/>
        <v>7.818749353073816E-34</v>
      </c>
      <c r="D29" s="9">
        <f t="shared" si="1"/>
        <v>6.5651393478907348E-26</v>
      </c>
      <c r="E29" s="9">
        <f t="shared" si="1"/>
        <v>2.7509778650786363E-20</v>
      </c>
      <c r="F29" s="9">
        <f t="shared" si="1"/>
        <v>6.3159354289786686E-16</v>
      </c>
      <c r="G29" s="9">
        <f t="shared" si="1"/>
        <v>2.3099030563121949E-12</v>
      </c>
      <c r="H29" s="9">
        <f t="shared" si="1"/>
        <v>2.3779312094132817E-9</v>
      </c>
      <c r="I29" s="9">
        <f t="shared" si="1"/>
        <v>9.6791428813067414E-7</v>
      </c>
      <c r="J29" s="10">
        <f t="shared" si="1"/>
        <v>1.9395474595750519E-4</v>
      </c>
    </row>
    <row r="30" spans="1:10" x14ac:dyDescent="0.3">
      <c r="A30" s="26">
        <v>24</v>
      </c>
      <c r="B30" s="8">
        <f t="shared" si="1"/>
        <v>-2.127659574468096E-49</v>
      </c>
      <c r="C30" s="9">
        <f t="shared" si="1"/>
        <v>-2.9944146458580579E-35</v>
      </c>
      <c r="D30" s="9">
        <f t="shared" si="1"/>
        <v>-5.6571945444590373E-27</v>
      </c>
      <c r="E30" s="9">
        <f t="shared" si="1"/>
        <v>-4.2142639635247205E-21</v>
      </c>
      <c r="F30" s="9">
        <f t="shared" si="1"/>
        <v>-1.5117930548087238E-16</v>
      </c>
      <c r="G30" s="9">
        <f t="shared" si="1"/>
        <v>-7.9617935132462885E-13</v>
      </c>
      <c r="H30" s="9">
        <f t="shared" si="1"/>
        <v>-1.1156038971821883E-9</v>
      </c>
      <c r="I30" s="9">
        <f t="shared" si="1"/>
        <v>-5.9310492549283877E-7</v>
      </c>
      <c r="J30" s="10">
        <f t="shared" si="1"/>
        <v>-1.50418095535129E-4</v>
      </c>
    </row>
    <row r="31" spans="1:10" x14ac:dyDescent="0.3">
      <c r="A31" s="26">
        <v>25</v>
      </c>
      <c r="B31" s="8">
        <f t="shared" si="1"/>
        <v>2.0408163265306229E-51</v>
      </c>
      <c r="C31" s="9">
        <f t="shared" si="1"/>
        <v>1.1488774559618673E-36</v>
      </c>
      <c r="D31" s="9">
        <f t="shared" si="1"/>
        <v>4.8836597802166789E-28</v>
      </c>
      <c r="E31" s="9">
        <f t="shared" si="1"/>
        <v>6.467605103205286E-22</v>
      </c>
      <c r="F31" s="9">
        <f t="shared" si="1"/>
        <v>3.6252180395923476E-17</v>
      </c>
      <c r="G31" s="9">
        <f t="shared" si="1"/>
        <v>2.7492560457985142E-13</v>
      </c>
      <c r="H31" s="9">
        <f t="shared" si="1"/>
        <v>5.2433383167562844E-10</v>
      </c>
      <c r="I31" s="9">
        <f t="shared" si="1"/>
        <v>3.6409379915968555E-7</v>
      </c>
      <c r="J31" s="10">
        <f t="shared" si="1"/>
        <v>1.1686565095964003E-4</v>
      </c>
    </row>
    <row r="32" spans="1:10" x14ac:dyDescent="0.3">
      <c r="A32" s="26">
        <v>26</v>
      </c>
      <c r="B32" s="8">
        <f t="shared" si="1"/>
        <v>-1.9607843137255008E-53</v>
      </c>
      <c r="C32" s="9">
        <f t="shared" si="1"/>
        <v>-4.4152937523240395E-38</v>
      </c>
      <c r="D32" s="9">
        <f t="shared" si="1"/>
        <v>-4.2229293393638338E-29</v>
      </c>
      <c r="E32" s="9">
        <f t="shared" si="1"/>
        <v>-9.9423576488489116E-23</v>
      </c>
      <c r="F32" s="9">
        <f t="shared" si="1"/>
        <v>-8.7076315656875022E-18</v>
      </c>
      <c r="G32" s="9">
        <f t="shared" si="1"/>
        <v>-9.5091914995854483E-14</v>
      </c>
      <c r="H32" s="9">
        <f t="shared" si="1"/>
        <v>-2.4684814310846742E-10</v>
      </c>
      <c r="I32" s="9">
        <f t="shared" si="1"/>
        <v>-2.238819910127008E-7</v>
      </c>
      <c r="J32" s="10">
        <f t="shared" si="1"/>
        <v>-9.0948974246825748E-5</v>
      </c>
    </row>
    <row r="33" spans="1:10" x14ac:dyDescent="0.3">
      <c r="A33" s="26">
        <v>27</v>
      </c>
      <c r="B33" s="8">
        <f t="shared" si="1"/>
        <v>1.8867924528301996E-55</v>
      </c>
      <c r="C33" s="9">
        <f t="shared" si="1"/>
        <v>1.6994715574983102E-39</v>
      </c>
      <c r="D33" s="9">
        <f t="shared" si="1"/>
        <v>3.6572161637132065E-30</v>
      </c>
      <c r="E33" s="9">
        <f t="shared" si="1"/>
        <v>1.5307478946152293E-23</v>
      </c>
      <c r="F33" s="9">
        <f t="shared" si="1"/>
        <v>2.09476042382105E-18</v>
      </c>
      <c r="G33" s="9">
        <f t="shared" si="1"/>
        <v>3.2941274704224303E-14</v>
      </c>
      <c r="H33" s="9">
        <f t="shared" si="1"/>
        <v>1.1639122823170942E-10</v>
      </c>
      <c r="I33" s="9">
        <f t="shared" si="1"/>
        <v>1.3787751295574636E-7</v>
      </c>
      <c r="J33" s="10">
        <f t="shared" si="1"/>
        <v>7.088871936106364E-5</v>
      </c>
    </row>
    <row r="34" spans="1:10" x14ac:dyDescent="0.3">
      <c r="A34" s="26">
        <v>28</v>
      </c>
      <c r="B34" s="8">
        <f t="shared" si="1"/>
        <v>-1.8181818181818289E-57</v>
      </c>
      <c r="C34" s="9">
        <f t="shared" si="1"/>
        <v>-6.5506903670843965E-41</v>
      </c>
      <c r="D34" s="9">
        <f t="shared" si="1"/>
        <v>-3.1718038365294533E-31</v>
      </c>
      <c r="E34" s="9">
        <f t="shared" si="1"/>
        <v>-2.3601349356976629E-24</v>
      </c>
      <c r="F34" s="9">
        <f t="shared" si="1"/>
        <v>-5.0464682937507113E-19</v>
      </c>
      <c r="G34" s="9">
        <f t="shared" si="1"/>
        <v>-1.1427627661029084E-14</v>
      </c>
      <c r="H34" s="9">
        <f t="shared" si="1"/>
        <v>-5.4957821766863513E-11</v>
      </c>
      <c r="I34" s="9">
        <f t="shared" si="1"/>
        <v>-8.5032822535616672E-8</v>
      </c>
      <c r="J34" s="10">
        <f t="shared" si="1"/>
        <v>-5.5331867675826576E-5</v>
      </c>
    </row>
    <row r="35" spans="1:10" x14ac:dyDescent="0.3">
      <c r="A35" s="26">
        <v>29</v>
      </c>
      <c r="B35" s="8">
        <f t="shared" si="1"/>
        <v>1.7543859649122913E-59</v>
      </c>
      <c r="C35" s="9">
        <f t="shared" si="1"/>
        <v>2.5283366329097674E-42</v>
      </c>
      <c r="D35" s="9">
        <f t="shared" si="1"/>
        <v>2.7544612264597891E-32</v>
      </c>
      <c r="E35" s="9">
        <f t="shared" si="1"/>
        <v>3.6437170937086729E-25</v>
      </c>
      <c r="F35" s="9">
        <f t="shared" si="1"/>
        <v>1.2173498077030225E-19</v>
      </c>
      <c r="G35" s="9">
        <f t="shared" si="1"/>
        <v>3.9695969769890514E-15</v>
      </c>
      <c r="H35" s="9">
        <f t="shared" si="1"/>
        <v>2.5984443800297743E-11</v>
      </c>
      <c r="I35" s="9">
        <f t="shared" si="1"/>
        <v>5.2511497425503635E-8</v>
      </c>
      <c r="J35" s="10">
        <f t="shared" si="1"/>
        <v>4.3246222894001303E-5</v>
      </c>
    </row>
    <row r="36" spans="1:10" ht="15" thickBot="1" x14ac:dyDescent="0.35">
      <c r="A36" s="27">
        <v>30</v>
      </c>
      <c r="B36" s="8">
        <f t="shared" si="1"/>
        <v>-1.6949152542372987E-61</v>
      </c>
      <c r="C36" s="9">
        <f t="shared" si="1"/>
        <v>-9.770521225481815E-44</v>
      </c>
      <c r="D36" s="9">
        <f t="shared" si="1"/>
        <v>-2.3949806935150367E-33</v>
      </c>
      <c r="E36" s="9">
        <f t="shared" si="1"/>
        <v>-5.6323220160378143E-26</v>
      </c>
      <c r="F36" s="9">
        <f t="shared" si="1"/>
        <v>-2.9402092813166222E-20</v>
      </c>
      <c r="G36" s="9">
        <f t="shared" si="1"/>
        <v>-1.380612372335853E-15</v>
      </c>
      <c r="H36" s="9">
        <f t="shared" si="1"/>
        <v>-1.2300771446479933E-11</v>
      </c>
      <c r="I36" s="9">
        <f t="shared" si="1"/>
        <v>-3.2468125865802933E-8</v>
      </c>
      <c r="J36" s="10">
        <f t="shared" si="1"/>
        <v>-3.3842001881627807E-5</v>
      </c>
    </row>
    <row r="37" spans="1:10" ht="15" thickTop="1" x14ac:dyDescent="0.3">
      <c r="A37" s="26">
        <v>31</v>
      </c>
      <c r="B37" s="18">
        <f t="shared" si="1"/>
        <v>1.6393442622950929E-63</v>
      </c>
      <c r="C37" s="19">
        <f t="shared" si="1"/>
        <v>3.7800705069077203E-45</v>
      </c>
      <c r="D37" s="19">
        <f t="shared" si="1"/>
        <v>2.0848110627155484E-34</v>
      </c>
      <c r="E37" s="19">
        <f t="shared" si="1"/>
        <v>8.7162491526880312E-27</v>
      </c>
      <c r="F37" s="19">
        <f t="shared" si="1"/>
        <v>7.1095224425278983E-21</v>
      </c>
      <c r="G37" s="19">
        <f t="shared" si="1"/>
        <v>4.8072470144940194E-16</v>
      </c>
      <c r="H37" s="19">
        <f t="shared" si="1"/>
        <v>5.8297590576677824E-12</v>
      </c>
      <c r="I37" s="19">
        <f t="shared" si="1"/>
        <v>2.009830217529048E-8</v>
      </c>
      <c r="J37" s="20">
        <f t="shared" si="1"/>
        <v>2.6513266720049064E-5</v>
      </c>
    </row>
    <row r="38" spans="1:10" x14ac:dyDescent="0.3">
      <c r="A38" s="26">
        <v>32</v>
      </c>
      <c r="B38" s="8">
        <f t="shared" si="1"/>
        <v>-1.5873015873015982E-65</v>
      </c>
      <c r="C38" s="9">
        <f t="shared" si="1"/>
        <v>-1.4640273074372761E-46</v>
      </c>
      <c r="D38" s="9">
        <f t="shared" si="1"/>
        <v>-1.8167639260806917E-35</v>
      </c>
      <c r="E38" s="9">
        <f t="shared" si="1"/>
        <v>-1.3503268528608762E-27</v>
      </c>
      <c r="F38" s="9">
        <f t="shared" si="1"/>
        <v>-1.7209558293420704E-21</v>
      </c>
      <c r="G38" s="9">
        <f t="shared" si="1"/>
        <v>-1.6756689593379149E-16</v>
      </c>
      <c r="H38" s="9">
        <f t="shared" si="1"/>
        <v>-2.765896797360158E-12</v>
      </c>
      <c r="I38" s="9">
        <f t="shared" si="1"/>
        <v>-1.2454566935291119E-8</v>
      </c>
      <c r="J38" s="10">
        <f t="shared" si="1"/>
        <v>-2.0793976327581338E-5</v>
      </c>
    </row>
    <row r="39" spans="1:10" x14ac:dyDescent="0.3">
      <c r="A39" s="26">
        <v>33</v>
      </c>
      <c r="B39" s="8">
        <f t="shared" si="1"/>
        <v>1.5384615384615489E-67</v>
      </c>
      <c r="C39" s="9">
        <f t="shared" si="1"/>
        <v>5.6759212534491315E-48</v>
      </c>
      <c r="D39" s="9">
        <f t="shared" si="1"/>
        <v>1.5847771478273106E-36</v>
      </c>
      <c r="E39" s="9">
        <f t="shared" si="1"/>
        <v>2.0940453348980971E-28</v>
      </c>
      <c r="F39" s="9">
        <f t="shared" si="1"/>
        <v>4.1700083557134788E-22</v>
      </c>
      <c r="G39" s="9">
        <f t="shared" si="1"/>
        <v>5.8467956919667537E-17</v>
      </c>
      <c r="H39" s="9">
        <f t="shared" si="1"/>
        <v>1.3135882174539708E-12</v>
      </c>
      <c r="I39" s="9">
        <f t="shared" si="1"/>
        <v>7.7256636743221213E-9</v>
      </c>
      <c r="J39" s="10">
        <f t="shared" si="1"/>
        <v>1.6324870953791934E-5</v>
      </c>
    </row>
    <row r="40" spans="1:10" x14ac:dyDescent="0.3">
      <c r="A40" s="26">
        <v>34</v>
      </c>
      <c r="B40" s="8">
        <f t="shared" si="1"/>
        <v>-1.4925373134328467E-69</v>
      </c>
      <c r="C40" s="9">
        <f t="shared" si="1"/>
        <v>-2.2025963073086192E-49</v>
      </c>
      <c r="D40" s="9">
        <f t="shared" si="1"/>
        <v>-1.3837233305656372E-37</v>
      </c>
      <c r="E40" s="9">
        <f t="shared" si="1"/>
        <v>-3.250458430289585E-29</v>
      </c>
      <c r="F40" s="9">
        <f t="shared" si="1"/>
        <v>-1.0113826235872243E-22</v>
      </c>
      <c r="G40" s="9">
        <f t="shared" si="1"/>
        <v>-2.0420152118212249E-17</v>
      </c>
      <c r="H40" s="9">
        <f t="shared" si="1"/>
        <v>-6.2444454814789496E-13</v>
      </c>
      <c r="I40" s="9">
        <f t="shared" si="1"/>
        <v>-4.7968299828626924E-9</v>
      </c>
      <c r="J40" s="10">
        <f t="shared" si="1"/>
        <v>-1.2828424712196201E-5</v>
      </c>
    </row>
    <row r="41" spans="1:10" x14ac:dyDescent="0.3">
      <c r="A41" s="26">
        <v>35</v>
      </c>
      <c r="B41" s="8">
        <f t="shared" si="1"/>
        <v>1.4492753623188513E-71</v>
      </c>
      <c r="C41" s="9">
        <f t="shared" si="1"/>
        <v>8.555011744329131E-51</v>
      </c>
      <c r="D41" s="9">
        <f t="shared" si="1"/>
        <v>1.2092538671464914E-38</v>
      </c>
      <c r="E41" s="9">
        <f t="shared" si="1"/>
        <v>5.0499875902470083E-30</v>
      </c>
      <c r="F41" s="9">
        <f t="shared" si="1"/>
        <v>2.455167963055943E-23</v>
      </c>
      <c r="G41" s="9">
        <f t="shared" si="1"/>
        <v>7.1381749143663671E-18</v>
      </c>
      <c r="H41" s="9">
        <f t="shared" si="1"/>
        <v>2.9710890602457087E-13</v>
      </c>
      <c r="I41" s="9">
        <f t="shared" si="1"/>
        <v>2.980986516886265E-9</v>
      </c>
      <c r="J41" s="10">
        <f t="shared" si="1"/>
        <v>1.0089834914940405E-5</v>
      </c>
    </row>
    <row r="42" spans="1:10" x14ac:dyDescent="0.3">
      <c r="A42" s="26">
        <v>36</v>
      </c>
      <c r="B42" s="8">
        <f t="shared" si="1"/>
        <v>-1.4084507042253627E-73</v>
      </c>
      <c r="C42" s="9">
        <f t="shared" si="1"/>
        <v>-3.3256101992040006E-52</v>
      </c>
      <c r="D42" s="9">
        <f t="shared" si="1"/>
        <v>-1.0576713401379876E-39</v>
      </c>
      <c r="E42" s="9">
        <f t="shared" si="1"/>
        <v>-7.8523750699052081E-31</v>
      </c>
      <c r="F42" s="9">
        <f t="shared" si="1"/>
        <v>-5.9650207553119744E-24</v>
      </c>
      <c r="G42" s="9">
        <f t="shared" si="1"/>
        <v>-2.4973558432797263E-18</v>
      </c>
      <c r="H42" s="9">
        <f t="shared" si="1"/>
        <v>-1.4148242412240477E-13</v>
      </c>
      <c r="I42" s="9">
        <f t="shared" si="1"/>
        <v>-1.8540896420520771E-9</v>
      </c>
      <c r="J42" s="10">
        <f t="shared" si="1"/>
        <v>-7.9425475126199885E-6</v>
      </c>
    </row>
    <row r="43" spans="1:10" x14ac:dyDescent="0.3">
      <c r="A43" s="26">
        <v>37</v>
      </c>
      <c r="B43" s="8">
        <f t="shared" si="1"/>
        <v>1.3698630136986407E-75</v>
      </c>
      <c r="C43" s="9">
        <f t="shared" si="1"/>
        <v>1.2937990364026525E-53</v>
      </c>
      <c r="D43" s="9">
        <f t="shared" si="1"/>
        <v>9.2582463883311531E-41</v>
      </c>
      <c r="E43" s="9">
        <f t="shared" si="1"/>
        <v>1.221958641015386E-31</v>
      </c>
      <c r="F43" s="9">
        <f t="shared" si="1"/>
        <v>1.4503988822847608E-24</v>
      </c>
      <c r="G43" s="9">
        <f t="shared" si="1"/>
        <v>8.7441664868807966E-19</v>
      </c>
      <c r="H43" s="9">
        <f t="shared" si="1"/>
        <v>6.7427034729020012E-14</v>
      </c>
      <c r="I43" s="9">
        <f t="shared" si="1"/>
        <v>1.1541073059568E-9</v>
      </c>
      <c r="J43" s="10">
        <f t="shared" si="1"/>
        <v>6.257204211654461E-6</v>
      </c>
    </row>
    <row r="44" spans="1:10" x14ac:dyDescent="0.3">
      <c r="A44" s="26">
        <v>38</v>
      </c>
      <c r="B44" s="8">
        <f t="shared" si="1"/>
        <v>-1.333333333333344E-77</v>
      </c>
      <c r="C44" s="9">
        <f t="shared" si="1"/>
        <v>-5.0371909150609951E-55</v>
      </c>
      <c r="D44" s="9">
        <f t="shared" si="1"/>
        <v>-8.1102238361780887E-42</v>
      </c>
      <c r="E44" s="9">
        <f t="shared" si="1"/>
        <v>-1.9029969236079617E-32</v>
      </c>
      <c r="F44" s="9">
        <f t="shared" si="1"/>
        <v>-3.5293039468929183E-25</v>
      </c>
      <c r="G44" s="9">
        <f t="shared" si="1"/>
        <v>-3.0639559370030306E-19</v>
      </c>
      <c r="H44" s="9">
        <f t="shared" si="1"/>
        <v>-3.215820043009394E-14</v>
      </c>
      <c r="I44" s="9">
        <f t="shared" si="1"/>
        <v>-7.189319111240228E-10</v>
      </c>
      <c r="J44" s="10">
        <f t="shared" si="1"/>
        <v>-4.9331798004683779E-6</v>
      </c>
    </row>
    <row r="45" spans="1:10" x14ac:dyDescent="0.3">
      <c r="A45" s="26">
        <v>39</v>
      </c>
      <c r="B45" s="8">
        <f t="shared" si="1"/>
        <v>1.2987012987013096E-79</v>
      </c>
      <c r="C45" s="9">
        <f t="shared" si="1"/>
        <v>1.96254191495883E-56</v>
      </c>
      <c r="D45" s="9">
        <f t="shared" si="1"/>
        <v>7.1096118044418313E-43</v>
      </c>
      <c r="E45" s="9">
        <f t="shared" si="1"/>
        <v>2.9657094913370843E-33</v>
      </c>
      <c r="F45" s="9">
        <f t="shared" si="1"/>
        <v>8.5940842862652232E-26</v>
      </c>
      <c r="G45" s="9">
        <f t="shared" si="1"/>
        <v>1.0743741597283354E-19</v>
      </c>
      <c r="H45" s="9">
        <f t="shared" si="1"/>
        <v>1.5348232023453925E-14</v>
      </c>
      <c r="I45" s="9">
        <f t="shared" si="1"/>
        <v>4.4816534719419621E-10</v>
      </c>
      <c r="J45" s="10">
        <f t="shared" si="1"/>
        <v>3.892086660759143E-6</v>
      </c>
    </row>
    <row r="46" spans="1:10" ht="15" thickBot="1" x14ac:dyDescent="0.35">
      <c r="A46" s="26">
        <v>40</v>
      </c>
      <c r="B46" s="11">
        <f t="shared" si="1"/>
        <v>-1.2658227848101375E-81</v>
      </c>
      <c r="C46" s="12">
        <f t="shared" si="1"/>
        <v>-7.651429238067339E-58</v>
      </c>
      <c r="D46" s="12">
        <f t="shared" si="1"/>
        <v>-6.2366594689597326E-44</v>
      </c>
      <c r="E46" s="12">
        <f t="shared" si="1"/>
        <v>-4.6250051814269477E-34</v>
      </c>
      <c r="F46" s="12">
        <f t="shared" si="1"/>
        <v>-2.0941281330456397E-26</v>
      </c>
      <c r="G46" s="12">
        <f t="shared" si="1"/>
        <v>-3.7698293300847413E-20</v>
      </c>
      <c r="H46" s="12">
        <f t="shared" si="1"/>
        <v>-7.3302379018343857E-15</v>
      </c>
      <c r="I46" s="12">
        <f t="shared" si="1"/>
        <v>-2.7956440898392397E-10</v>
      </c>
      <c r="J46" s="13">
        <f t="shared" si="1"/>
        <v>-3.0727777852094647E-6</v>
      </c>
    </row>
    <row r="47" spans="1:10" ht="15.6" thickTop="1" thickBot="1" x14ac:dyDescent="0.35">
      <c r="A47" s="28" t="s">
        <v>3</v>
      </c>
      <c r="B47" s="22">
        <f>SUM(B7:B46)</f>
        <v>9.966865249116201E-2</v>
      </c>
      <c r="C47" s="22">
        <f t="shared" ref="C47:J47" si="2">SUM(C7:C46)</f>
        <v>0.1973955598498808</v>
      </c>
      <c r="D47" s="22">
        <f t="shared" si="2"/>
        <v>0.29145679447786704</v>
      </c>
      <c r="E47" s="22">
        <f t="shared" si="2"/>
        <v>0.38050637711236501</v>
      </c>
      <c r="F47" s="22">
        <f t="shared" si="2"/>
        <v>0.46364760900080587</v>
      </c>
      <c r="G47" s="22">
        <f t="shared" si="2"/>
        <v>0.54041950027058427</v>
      </c>
      <c r="H47" s="22">
        <f t="shared" si="2"/>
        <v>0.61072596438920623</v>
      </c>
      <c r="I47" s="22">
        <f t="shared" si="2"/>
        <v>0.67474094211612856</v>
      </c>
      <c r="J47" s="23">
        <f t="shared" si="2"/>
        <v>0.73281374585266335</v>
      </c>
    </row>
    <row r="48" spans="1:10" ht="15.6" thickTop="1" thickBot="1" x14ac:dyDescent="0.35">
      <c r="A48" s="27" t="s">
        <v>4</v>
      </c>
      <c r="B48" s="12">
        <f>ATAN(B6)</f>
        <v>9.9668652491162038E-2</v>
      </c>
      <c r="C48" s="12">
        <f t="shared" ref="C48:J48" si="3">ATAN(C6)</f>
        <v>0.19739555984988078</v>
      </c>
      <c r="D48" s="12">
        <f t="shared" si="3"/>
        <v>0.2914567944778671</v>
      </c>
      <c r="E48" s="12">
        <f t="shared" si="3"/>
        <v>0.3805063771123649</v>
      </c>
      <c r="F48" s="12">
        <f t="shared" si="3"/>
        <v>0.46364760900080609</v>
      </c>
      <c r="G48" s="12">
        <f t="shared" si="3"/>
        <v>0.54041950027058416</v>
      </c>
      <c r="H48" s="12">
        <f t="shared" si="3"/>
        <v>0.61072596438920856</v>
      </c>
      <c r="I48" s="12">
        <f t="shared" si="3"/>
        <v>0.67474094222355274</v>
      </c>
      <c r="J48" s="13">
        <f t="shared" si="3"/>
        <v>0.73281510178650655</v>
      </c>
    </row>
    <row r="49" ht="15" thickTop="1" x14ac:dyDescent="0.3"/>
  </sheetData>
  <mergeCells count="3">
    <mergeCell ref="A1:B1"/>
    <mergeCell ref="A2:M2"/>
    <mergeCell ref="B3:E3"/>
  </mergeCells>
  <conditionalFormatting sqref="B7:J48">
    <cfRule type="cellIs" dxfId="19" priority="1" operator="greaterThan">
      <formula>1.5</formula>
    </cfRule>
    <cfRule type="cellIs" dxfId="18" priority="2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M29"/>
  <sheetViews>
    <sheetView workbookViewId="0">
      <selection activeCell="B27" sqref="B27"/>
    </sheetView>
  </sheetViews>
  <sheetFormatPr defaultRowHeight="14.4" x14ac:dyDescent="0.3"/>
  <sheetData>
    <row r="1" spans="1:13" x14ac:dyDescent="0.3">
      <c r="A1" s="43" t="s">
        <v>24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22</v>
      </c>
      <c r="C3" s="43"/>
      <c r="D3" s="43"/>
      <c r="E3" s="43"/>
    </row>
    <row r="4" spans="1:13" x14ac:dyDescent="0.3">
      <c r="B4" t="s">
        <v>23</v>
      </c>
    </row>
    <row r="5" spans="1:13" ht="15" thickBot="1" x14ac:dyDescent="0.35"/>
    <row r="6" spans="1:13" ht="30" thickTop="1" thickBot="1" x14ac:dyDescent="0.35">
      <c r="A6" s="24" t="s">
        <v>15</v>
      </c>
      <c r="B6" s="3">
        <v>0.1</v>
      </c>
      <c r="C6" s="3">
        <v>0.2</v>
      </c>
      <c r="D6" s="3">
        <v>0.3</v>
      </c>
      <c r="E6" s="3">
        <v>0.4</v>
      </c>
      <c r="F6" s="3">
        <v>0.5</v>
      </c>
      <c r="G6" s="3">
        <v>0.6</v>
      </c>
      <c r="H6" s="3">
        <v>0.7</v>
      </c>
      <c r="I6" s="3">
        <v>0.8</v>
      </c>
      <c r="J6" s="3">
        <v>0.9</v>
      </c>
      <c r="K6" s="4">
        <v>1</v>
      </c>
    </row>
    <row r="7" spans="1:13" ht="15" thickTop="1" x14ac:dyDescent="0.3">
      <c r="A7" s="25">
        <v>1</v>
      </c>
      <c r="B7" s="18">
        <f>((2*B$6)^($A7))/FACT($A7)</f>
        <v>0.2</v>
      </c>
      <c r="C7" s="19">
        <f t="shared" ref="C7:K22" si="0">((2*C$6)^($A7))/FACT($A7)</f>
        <v>0.4</v>
      </c>
      <c r="D7" s="19">
        <f t="shared" si="0"/>
        <v>0.6</v>
      </c>
      <c r="E7" s="19">
        <f t="shared" si="0"/>
        <v>0.8</v>
      </c>
      <c r="F7" s="19">
        <f t="shared" si="0"/>
        <v>1</v>
      </c>
      <c r="G7" s="19">
        <f t="shared" si="0"/>
        <v>1.2</v>
      </c>
      <c r="H7" s="19">
        <f t="shared" si="0"/>
        <v>1.4</v>
      </c>
      <c r="I7" s="19">
        <f t="shared" si="0"/>
        <v>1.6</v>
      </c>
      <c r="J7" s="19">
        <f t="shared" si="0"/>
        <v>1.8</v>
      </c>
      <c r="K7" s="20">
        <f t="shared" si="0"/>
        <v>2</v>
      </c>
    </row>
    <row r="8" spans="1:13" x14ac:dyDescent="0.3">
      <c r="A8" s="6">
        <v>2</v>
      </c>
      <c r="B8" s="8">
        <f t="shared" ref="B8:K26" si="1">((2*B$6)^($A8))/FACT($A8)</f>
        <v>2.0000000000000004E-2</v>
      </c>
      <c r="C8" s="9">
        <f t="shared" si="0"/>
        <v>8.0000000000000016E-2</v>
      </c>
      <c r="D8" s="9">
        <f t="shared" si="0"/>
        <v>0.18</v>
      </c>
      <c r="E8" s="9">
        <f t="shared" si="0"/>
        <v>0.32000000000000006</v>
      </c>
      <c r="F8" s="9">
        <f t="shared" si="0"/>
        <v>0.5</v>
      </c>
      <c r="G8" s="9">
        <f t="shared" si="0"/>
        <v>0.72</v>
      </c>
      <c r="H8" s="9">
        <f t="shared" si="0"/>
        <v>0.97999999999999987</v>
      </c>
      <c r="I8" s="9">
        <f t="shared" si="0"/>
        <v>1.2800000000000002</v>
      </c>
      <c r="J8" s="9">
        <f t="shared" si="0"/>
        <v>1.62</v>
      </c>
      <c r="K8" s="10">
        <f t="shared" si="0"/>
        <v>2</v>
      </c>
    </row>
    <row r="9" spans="1:13" x14ac:dyDescent="0.3">
      <c r="A9" s="26">
        <v>3</v>
      </c>
      <c r="B9" s="8">
        <f t="shared" si="1"/>
        <v>1.3333333333333337E-3</v>
      </c>
      <c r="C9" s="9">
        <f t="shared" si="0"/>
        <v>1.066666666666667E-2</v>
      </c>
      <c r="D9" s="9">
        <f t="shared" si="0"/>
        <v>3.5999999999999997E-2</v>
      </c>
      <c r="E9" s="9">
        <f t="shared" si="0"/>
        <v>8.5333333333333358E-2</v>
      </c>
      <c r="F9" s="9">
        <f t="shared" si="0"/>
        <v>0.16666666666666666</v>
      </c>
      <c r="G9" s="9">
        <f t="shared" si="0"/>
        <v>0.28799999999999998</v>
      </c>
      <c r="H9" s="9">
        <f t="shared" si="0"/>
        <v>0.4573333333333332</v>
      </c>
      <c r="I9" s="9">
        <f t="shared" si="0"/>
        <v>0.68266666666666687</v>
      </c>
      <c r="J9" s="9">
        <f t="shared" si="0"/>
        <v>0.97200000000000009</v>
      </c>
      <c r="K9" s="10">
        <f t="shared" si="0"/>
        <v>1.3333333333333333</v>
      </c>
    </row>
    <row r="10" spans="1:13" x14ac:dyDescent="0.3">
      <c r="A10" s="6">
        <v>4</v>
      </c>
      <c r="B10" s="8">
        <f t="shared" si="1"/>
        <v>6.6666666666666697E-5</v>
      </c>
      <c r="C10" s="9">
        <f t="shared" si="0"/>
        <v>1.0666666666666672E-3</v>
      </c>
      <c r="D10" s="9">
        <f t="shared" si="0"/>
        <v>5.3999999999999994E-3</v>
      </c>
      <c r="E10" s="9">
        <f t="shared" si="0"/>
        <v>1.7066666666666674E-2</v>
      </c>
      <c r="F10" s="9">
        <f t="shared" si="0"/>
        <v>4.1666666666666664E-2</v>
      </c>
      <c r="G10" s="9">
        <f t="shared" si="0"/>
        <v>8.6399999999999991E-2</v>
      </c>
      <c r="H10" s="9">
        <f t="shared" si="0"/>
        <v>0.16006666666666661</v>
      </c>
      <c r="I10" s="9">
        <f t="shared" si="0"/>
        <v>0.27306666666666679</v>
      </c>
      <c r="J10" s="9">
        <f t="shared" si="0"/>
        <v>0.43740000000000007</v>
      </c>
      <c r="K10" s="10">
        <f t="shared" si="0"/>
        <v>0.66666666666666663</v>
      </c>
    </row>
    <row r="11" spans="1:13" x14ac:dyDescent="0.3">
      <c r="A11" s="6">
        <v>5</v>
      </c>
      <c r="B11" s="8">
        <f t="shared" si="1"/>
        <v>2.6666666666666681E-6</v>
      </c>
      <c r="C11" s="9">
        <f t="shared" si="0"/>
        <v>8.5333333333333379E-5</v>
      </c>
      <c r="D11" s="9">
        <f t="shared" si="0"/>
        <v>6.4799999999999992E-4</v>
      </c>
      <c r="E11" s="9">
        <f t="shared" si="0"/>
        <v>2.7306666666666681E-3</v>
      </c>
      <c r="F11" s="9">
        <f t="shared" si="0"/>
        <v>8.3333333333333332E-3</v>
      </c>
      <c r="G11" s="9">
        <f t="shared" si="0"/>
        <v>2.0735999999999997E-2</v>
      </c>
      <c r="H11" s="9">
        <f t="shared" si="0"/>
        <v>4.4818666666666652E-2</v>
      </c>
      <c r="I11" s="9">
        <f t="shared" si="0"/>
        <v>8.738133333333338E-2</v>
      </c>
      <c r="J11" s="9">
        <f t="shared" si="0"/>
        <v>0.15746400000000005</v>
      </c>
      <c r="K11" s="10">
        <f t="shared" si="0"/>
        <v>0.26666666666666666</v>
      </c>
    </row>
    <row r="12" spans="1:13" x14ac:dyDescent="0.3">
      <c r="A12" s="6">
        <v>6</v>
      </c>
      <c r="B12" s="8">
        <f t="shared" si="1"/>
        <v>8.8888888888888935E-8</v>
      </c>
      <c r="C12" s="9">
        <f t="shared" si="0"/>
        <v>5.6888888888888918E-6</v>
      </c>
      <c r="D12" s="9">
        <f t="shared" si="0"/>
        <v>6.4799999999999989E-5</v>
      </c>
      <c r="E12" s="9">
        <f t="shared" si="0"/>
        <v>3.6408888888888908E-4</v>
      </c>
      <c r="F12" s="9">
        <f t="shared" si="0"/>
        <v>1.3888888888888889E-3</v>
      </c>
      <c r="G12" s="9">
        <f t="shared" si="0"/>
        <v>4.1471999999999993E-3</v>
      </c>
      <c r="H12" s="9">
        <f t="shared" si="0"/>
        <v>1.0457688888888884E-2</v>
      </c>
      <c r="I12" s="9">
        <f t="shared" si="0"/>
        <v>2.3301688888888901E-2</v>
      </c>
      <c r="J12" s="9">
        <f t="shared" si="0"/>
        <v>4.7239200000000016E-2</v>
      </c>
      <c r="K12" s="10">
        <f t="shared" si="0"/>
        <v>8.8888888888888892E-2</v>
      </c>
    </row>
    <row r="13" spans="1:13" x14ac:dyDescent="0.3">
      <c r="A13" s="6">
        <v>7</v>
      </c>
      <c r="B13" s="8">
        <f t="shared" si="1"/>
        <v>2.5396825396825415E-9</v>
      </c>
      <c r="C13" s="9">
        <f t="shared" si="0"/>
        <v>3.2507936507936532E-7</v>
      </c>
      <c r="D13" s="9">
        <f t="shared" si="0"/>
        <v>5.5542857142857135E-6</v>
      </c>
      <c r="E13" s="9">
        <f t="shared" si="0"/>
        <v>4.161015873015876E-5</v>
      </c>
      <c r="F13" s="9">
        <f t="shared" si="0"/>
        <v>1.9841269841269841E-4</v>
      </c>
      <c r="G13" s="9">
        <f t="shared" si="0"/>
        <v>7.1094857142857133E-4</v>
      </c>
      <c r="H13" s="9">
        <f t="shared" si="0"/>
        <v>2.0915377777777763E-3</v>
      </c>
      <c r="I13" s="9">
        <f t="shared" si="0"/>
        <v>5.3261003174603213E-3</v>
      </c>
      <c r="J13" s="9">
        <f t="shared" si="0"/>
        <v>1.2147222857142861E-2</v>
      </c>
      <c r="K13" s="10">
        <f t="shared" si="0"/>
        <v>2.5396825396825397E-2</v>
      </c>
    </row>
    <row r="14" spans="1:13" x14ac:dyDescent="0.3">
      <c r="A14" s="6">
        <v>8</v>
      </c>
      <c r="B14" s="8">
        <f t="shared" si="1"/>
        <v>6.3492063492063549E-11</v>
      </c>
      <c r="C14" s="9">
        <f t="shared" si="0"/>
        <v>1.6253968253968268E-8</v>
      </c>
      <c r="D14" s="9">
        <f t="shared" si="0"/>
        <v>4.1657142857142851E-7</v>
      </c>
      <c r="E14" s="9">
        <f t="shared" si="0"/>
        <v>4.1610158730158767E-6</v>
      </c>
      <c r="F14" s="9">
        <f t="shared" si="0"/>
        <v>2.4801587301587302E-5</v>
      </c>
      <c r="G14" s="9">
        <f t="shared" si="0"/>
        <v>1.066422857142857E-4</v>
      </c>
      <c r="H14" s="9">
        <f t="shared" si="0"/>
        <v>3.6601911111111091E-4</v>
      </c>
      <c r="I14" s="9">
        <f t="shared" si="0"/>
        <v>1.0652200634920644E-3</v>
      </c>
      <c r="J14" s="9">
        <f t="shared" si="0"/>
        <v>2.733125142857144E-3</v>
      </c>
      <c r="K14" s="10">
        <f t="shared" si="0"/>
        <v>6.3492063492063492E-3</v>
      </c>
    </row>
    <row r="15" spans="1:13" x14ac:dyDescent="0.3">
      <c r="A15" s="6">
        <v>9</v>
      </c>
      <c r="B15" s="8">
        <f t="shared" si="1"/>
        <v>1.4109347442680788E-12</v>
      </c>
      <c r="C15" s="9">
        <f t="shared" si="0"/>
        <v>7.2239858906525637E-10</v>
      </c>
      <c r="D15" s="9">
        <f t="shared" si="0"/>
        <v>2.7771428571428568E-8</v>
      </c>
      <c r="E15" s="9">
        <f t="shared" si="0"/>
        <v>3.6986807760141126E-7</v>
      </c>
      <c r="F15" s="9">
        <f t="shared" si="0"/>
        <v>2.7557319223985893E-6</v>
      </c>
      <c r="G15" s="9">
        <f t="shared" si="0"/>
        <v>1.4218971428571427E-5</v>
      </c>
      <c r="H15" s="9">
        <f t="shared" si="0"/>
        <v>5.6936306172839467E-5</v>
      </c>
      <c r="I15" s="9">
        <f t="shared" si="0"/>
        <v>1.8937245573192257E-4</v>
      </c>
      <c r="J15" s="9">
        <f t="shared" si="0"/>
        <v>5.4662502857142877E-4</v>
      </c>
      <c r="K15" s="10">
        <f t="shared" si="0"/>
        <v>1.4109347442680777E-3</v>
      </c>
    </row>
    <row r="16" spans="1:13" ht="15" thickBot="1" x14ac:dyDescent="0.35">
      <c r="A16" s="7">
        <v>10</v>
      </c>
      <c r="B16" s="8">
        <f t="shared" si="1"/>
        <v>2.8218694885361582E-14</v>
      </c>
      <c r="C16" s="9">
        <f t="shared" si="0"/>
        <v>2.889594356261026E-11</v>
      </c>
      <c r="D16" s="9">
        <f t="shared" si="0"/>
        <v>1.6662857142857141E-9</v>
      </c>
      <c r="E16" s="9">
        <f t="shared" si="0"/>
        <v>2.9589446208112906E-8</v>
      </c>
      <c r="F16" s="9">
        <f t="shared" si="0"/>
        <v>2.7557319223985888E-7</v>
      </c>
      <c r="G16" s="9">
        <f t="shared" si="0"/>
        <v>1.7062765714285713E-6</v>
      </c>
      <c r="H16" s="9">
        <f t="shared" si="0"/>
        <v>7.9710828641975259E-6</v>
      </c>
      <c r="I16" s="9">
        <f t="shared" si="0"/>
        <v>3.0299592917107616E-5</v>
      </c>
      <c r="J16" s="9">
        <f t="shared" si="0"/>
        <v>9.8392505142857193E-5</v>
      </c>
      <c r="K16" s="10">
        <f t="shared" si="0"/>
        <v>2.821869488536155E-4</v>
      </c>
    </row>
    <row r="17" spans="1:11" ht="15" thickTop="1" x14ac:dyDescent="0.3">
      <c r="A17" s="6">
        <v>11</v>
      </c>
      <c r="B17" s="18">
        <f t="shared" si="1"/>
        <v>5.13067179733847E-16</v>
      </c>
      <c r="C17" s="19">
        <f t="shared" si="0"/>
        <v>1.0507615840949186E-12</v>
      </c>
      <c r="D17" s="19">
        <f t="shared" si="0"/>
        <v>9.0888311688311667E-11</v>
      </c>
      <c r="E17" s="19">
        <f t="shared" si="0"/>
        <v>2.1519597242263934E-9</v>
      </c>
      <c r="F17" s="19">
        <f t="shared" si="0"/>
        <v>2.505210838544172E-8</v>
      </c>
      <c r="G17" s="19">
        <f t="shared" si="0"/>
        <v>1.8613926233766229E-7</v>
      </c>
      <c r="H17" s="19">
        <f t="shared" si="0"/>
        <v>1.0145014554433212E-6</v>
      </c>
      <c r="I17" s="19">
        <f t="shared" si="0"/>
        <v>4.4072135152156537E-6</v>
      </c>
      <c r="J17" s="19">
        <f t="shared" si="0"/>
        <v>1.6100591750649358E-5</v>
      </c>
      <c r="K17" s="20">
        <f t="shared" si="0"/>
        <v>5.1306717973384643E-5</v>
      </c>
    </row>
    <row r="18" spans="1:11" x14ac:dyDescent="0.3">
      <c r="A18" s="6">
        <v>12</v>
      </c>
      <c r="B18" s="8">
        <f t="shared" si="1"/>
        <v>8.5511196622307855E-18</v>
      </c>
      <c r="C18" s="9">
        <f t="shared" si="0"/>
        <v>3.5025386136497298E-14</v>
      </c>
      <c r="D18" s="9">
        <f t="shared" si="0"/>
        <v>4.5444155844155837E-12</v>
      </c>
      <c r="E18" s="9">
        <f t="shared" si="0"/>
        <v>1.4346398161509293E-10</v>
      </c>
      <c r="F18" s="9">
        <f t="shared" si="0"/>
        <v>2.08767569878681E-9</v>
      </c>
      <c r="G18" s="9">
        <f t="shared" si="0"/>
        <v>1.8613926233766231E-8</v>
      </c>
      <c r="H18" s="9">
        <f t="shared" si="0"/>
        <v>1.1835850313505413E-7</v>
      </c>
      <c r="I18" s="9">
        <f t="shared" si="0"/>
        <v>5.8762846869542064E-7</v>
      </c>
      <c r="J18" s="9">
        <f t="shared" si="0"/>
        <v>2.4150887625974039E-6</v>
      </c>
      <c r="K18" s="10">
        <f t="shared" si="0"/>
        <v>8.5511196622307738E-6</v>
      </c>
    </row>
    <row r="19" spans="1:11" x14ac:dyDescent="0.3">
      <c r="A19" s="26">
        <v>13</v>
      </c>
      <c r="B19" s="8">
        <f t="shared" si="1"/>
        <v>1.3155568711124286E-19</v>
      </c>
      <c r="C19" s="9">
        <f t="shared" si="0"/>
        <v>1.0777041888153015E-15</v>
      </c>
      <c r="D19" s="9">
        <f t="shared" si="0"/>
        <v>2.0974225774225769E-13</v>
      </c>
      <c r="E19" s="9">
        <f t="shared" si="0"/>
        <v>8.8285527147749498E-12</v>
      </c>
      <c r="F19" s="9">
        <f t="shared" si="0"/>
        <v>1.6059043836821613E-10</v>
      </c>
      <c r="G19" s="9">
        <f t="shared" si="0"/>
        <v>1.718208575424575E-9</v>
      </c>
      <c r="H19" s="9">
        <f t="shared" si="0"/>
        <v>1.2746300337621213E-8</v>
      </c>
      <c r="I19" s="9">
        <f t="shared" si="0"/>
        <v>7.2323503839436389E-8</v>
      </c>
      <c r="J19" s="9">
        <f t="shared" si="0"/>
        <v>3.3439690559040984E-7</v>
      </c>
      <c r="K19" s="10">
        <f t="shared" si="0"/>
        <v>1.3155568711124266E-6</v>
      </c>
    </row>
    <row r="20" spans="1:11" x14ac:dyDescent="0.3">
      <c r="A20" s="6">
        <v>14</v>
      </c>
      <c r="B20" s="8">
        <f t="shared" si="1"/>
        <v>1.8793669587320406E-21</v>
      </c>
      <c r="C20" s="9">
        <f t="shared" si="0"/>
        <v>3.0791548251865753E-17</v>
      </c>
      <c r="D20" s="9">
        <f t="shared" si="0"/>
        <v>8.9889539032396154E-15</v>
      </c>
      <c r="E20" s="9">
        <f t="shared" si="0"/>
        <v>5.044887265585685E-13</v>
      </c>
      <c r="F20" s="9">
        <f t="shared" si="0"/>
        <v>1.1470745597729725E-11</v>
      </c>
      <c r="G20" s="9">
        <f t="shared" si="0"/>
        <v>1.4727502075067786E-10</v>
      </c>
      <c r="H20" s="9">
        <f t="shared" si="0"/>
        <v>1.2746300337621213E-9</v>
      </c>
      <c r="I20" s="9">
        <f t="shared" si="0"/>
        <v>8.2655432959355862E-9</v>
      </c>
      <c r="J20" s="9">
        <f t="shared" si="0"/>
        <v>4.2993887861624117E-8</v>
      </c>
      <c r="K20" s="10">
        <f t="shared" si="0"/>
        <v>1.8793669587320381E-7</v>
      </c>
    </row>
    <row r="21" spans="1:11" x14ac:dyDescent="0.3">
      <c r="A21" s="6">
        <v>15</v>
      </c>
      <c r="B21" s="8">
        <f t="shared" si="1"/>
        <v>2.5058226116427217E-23</v>
      </c>
      <c r="C21" s="9">
        <f t="shared" si="0"/>
        <v>8.2110795338308703E-19</v>
      </c>
      <c r="D21" s="9">
        <f t="shared" si="0"/>
        <v>3.5955815612958463E-16</v>
      </c>
      <c r="E21" s="9">
        <f t="shared" si="0"/>
        <v>2.6906065416456996E-14</v>
      </c>
      <c r="F21" s="9">
        <f t="shared" si="0"/>
        <v>7.6471637318198164E-13</v>
      </c>
      <c r="G21" s="9">
        <f t="shared" si="0"/>
        <v>1.1782001660054229E-11</v>
      </c>
      <c r="H21" s="9">
        <f t="shared" si="0"/>
        <v>1.1896546981779797E-10</v>
      </c>
      <c r="I21" s="9">
        <f t="shared" si="0"/>
        <v>8.8165795156646284E-10</v>
      </c>
      <c r="J21" s="9">
        <f t="shared" si="0"/>
        <v>5.159266543394894E-9</v>
      </c>
      <c r="K21" s="10">
        <f t="shared" si="0"/>
        <v>2.5058226116427174E-8</v>
      </c>
    </row>
    <row r="22" spans="1:11" x14ac:dyDescent="0.3">
      <c r="A22" s="6">
        <v>16</v>
      </c>
      <c r="B22" s="8">
        <f t="shared" si="1"/>
        <v>3.132278264553402E-25</v>
      </c>
      <c r="C22" s="9">
        <f t="shared" si="0"/>
        <v>2.0527698834577175E-20</v>
      </c>
      <c r="D22" s="9">
        <f t="shared" si="0"/>
        <v>1.3483430854859421E-17</v>
      </c>
      <c r="E22" s="9">
        <f t="shared" si="0"/>
        <v>1.3453032708228498E-15</v>
      </c>
      <c r="F22" s="9">
        <f t="shared" si="0"/>
        <v>4.7794773323873853E-14</v>
      </c>
      <c r="G22" s="9">
        <f t="shared" si="0"/>
        <v>8.83650124504067E-13</v>
      </c>
      <c r="H22" s="9">
        <f t="shared" si="0"/>
        <v>1.0409478609057323E-11</v>
      </c>
      <c r="I22" s="9">
        <f t="shared" si="0"/>
        <v>8.8165795156646282E-11</v>
      </c>
      <c r="J22" s="9">
        <f t="shared" si="0"/>
        <v>5.8041748613192565E-10</v>
      </c>
      <c r="K22" s="10">
        <f t="shared" si="0"/>
        <v>3.1322782645533968E-9</v>
      </c>
    </row>
    <row r="23" spans="1:11" x14ac:dyDescent="0.3">
      <c r="A23" s="6">
        <v>17</v>
      </c>
      <c r="B23" s="8">
        <f t="shared" si="1"/>
        <v>3.6850332524157673E-27</v>
      </c>
      <c r="C23" s="9">
        <f t="shared" si="1"/>
        <v>4.8300467846063945E-22</v>
      </c>
      <c r="D23" s="9">
        <f t="shared" si="1"/>
        <v>4.7588579487739136E-19</v>
      </c>
      <c r="E23" s="9">
        <f t="shared" si="1"/>
        <v>6.3308389215192934E-17</v>
      </c>
      <c r="F23" s="9">
        <f t="shared" si="1"/>
        <v>2.8114572543455206E-15</v>
      </c>
      <c r="G23" s="9">
        <f t="shared" si="1"/>
        <v>6.237530290616944E-14</v>
      </c>
      <c r="H23" s="9">
        <f t="shared" si="1"/>
        <v>8.5725117956942646E-13</v>
      </c>
      <c r="I23" s="9">
        <f t="shared" si="1"/>
        <v>8.2979571912137682E-12</v>
      </c>
      <c r="J23" s="9">
        <f t="shared" si="1"/>
        <v>6.1455969119850955E-11</v>
      </c>
      <c r="K23" s="10">
        <f t="shared" si="1"/>
        <v>3.6850332524157608E-10</v>
      </c>
    </row>
    <row r="24" spans="1:11" x14ac:dyDescent="0.3">
      <c r="A24" s="26">
        <v>18</v>
      </c>
      <c r="B24" s="8">
        <f t="shared" si="1"/>
        <v>4.094481391573075E-29</v>
      </c>
      <c r="C24" s="9">
        <f t="shared" si="1"/>
        <v>1.0733437299125322E-23</v>
      </c>
      <c r="D24" s="9">
        <f t="shared" si="1"/>
        <v>1.5862859829246378E-20</v>
      </c>
      <c r="E24" s="9">
        <f t="shared" si="1"/>
        <v>2.8137061873419084E-18</v>
      </c>
      <c r="F24" s="9">
        <f t="shared" si="1"/>
        <v>1.5619206968586225E-16</v>
      </c>
      <c r="G24" s="9">
        <f t="shared" si="1"/>
        <v>4.1583535270779625E-15</v>
      </c>
      <c r="H24" s="9">
        <f t="shared" si="1"/>
        <v>6.6675091744288718E-14</v>
      </c>
      <c r="I24" s="9">
        <f t="shared" si="1"/>
        <v>7.3759619477455723E-13</v>
      </c>
      <c r="J24" s="9">
        <f t="shared" si="1"/>
        <v>6.1455969119850948E-12</v>
      </c>
      <c r="K24" s="10">
        <f t="shared" si="1"/>
        <v>4.0944813915730674E-11</v>
      </c>
    </row>
    <row r="25" spans="1:11" x14ac:dyDescent="0.3">
      <c r="A25" s="26">
        <v>19</v>
      </c>
      <c r="B25" s="8">
        <f t="shared" si="1"/>
        <v>4.3099804121821847E-31</v>
      </c>
      <c r="C25" s="9">
        <f t="shared" si="1"/>
        <v>2.2596710103421732E-25</v>
      </c>
      <c r="D25" s="9">
        <f t="shared" si="1"/>
        <v>5.0093241566041193E-22</v>
      </c>
      <c r="E25" s="9">
        <f t="shared" si="1"/>
        <v>1.1847183946702773E-19</v>
      </c>
      <c r="F25" s="9">
        <f t="shared" si="1"/>
        <v>8.2206352466243295E-18</v>
      </c>
      <c r="G25" s="9">
        <f t="shared" si="1"/>
        <v>2.6263285434176605E-16</v>
      </c>
      <c r="H25" s="9">
        <f t="shared" si="1"/>
        <v>4.9129014969475898E-15</v>
      </c>
      <c r="I25" s="9">
        <f t="shared" si="1"/>
        <v>6.2113363770489036E-14</v>
      </c>
      <c r="J25" s="9">
        <f t="shared" si="1"/>
        <v>5.8221444429332492E-13</v>
      </c>
      <c r="K25" s="10">
        <f t="shared" si="1"/>
        <v>4.3099804121821765E-12</v>
      </c>
    </row>
    <row r="26" spans="1:11" ht="15" thickBot="1" x14ac:dyDescent="0.35">
      <c r="A26" s="27">
        <v>20</v>
      </c>
      <c r="B26" s="11">
        <f t="shared" si="1"/>
        <v>4.3099804121821862E-33</v>
      </c>
      <c r="C26" s="12">
        <f t="shared" si="1"/>
        <v>4.5193420206843481E-27</v>
      </c>
      <c r="D26" s="12">
        <f t="shared" si="1"/>
        <v>1.5027972469812359E-23</v>
      </c>
      <c r="E26" s="12">
        <f t="shared" si="1"/>
        <v>4.738873578681111E-21</v>
      </c>
      <c r="F26" s="12">
        <f t="shared" si="1"/>
        <v>4.1103176233121648E-19</v>
      </c>
      <c r="G26" s="12">
        <f t="shared" si="1"/>
        <v>1.5757971260505964E-17</v>
      </c>
      <c r="H26" s="12">
        <f t="shared" si="1"/>
        <v>3.4390310478633127E-16</v>
      </c>
      <c r="I26" s="12">
        <f t="shared" si="1"/>
        <v>4.9690691016391246E-15</v>
      </c>
      <c r="J26" s="12">
        <f t="shared" si="1"/>
        <v>5.2399299986399245E-14</v>
      </c>
      <c r="K26" s="13">
        <f t="shared" si="1"/>
        <v>4.3099804121821766E-13</v>
      </c>
    </row>
    <row r="27" spans="1:11" ht="15.6" thickTop="1" thickBot="1" x14ac:dyDescent="0.35">
      <c r="A27" s="28" t="s">
        <v>3</v>
      </c>
      <c r="B27" s="29">
        <f>1+SUM(B7:B26)</f>
        <v>1.2214027581601699</v>
      </c>
      <c r="C27" s="29">
        <f t="shared" ref="C27:K27" si="2">1+SUM(C7:C26)</f>
        <v>1.4918246976412703</v>
      </c>
      <c r="D27" s="29">
        <f t="shared" si="2"/>
        <v>1.8221188003905087</v>
      </c>
      <c r="E27" s="29">
        <f t="shared" si="2"/>
        <v>2.2255409284924674</v>
      </c>
      <c r="F27" s="29">
        <f t="shared" si="2"/>
        <v>2.7182818284590455</v>
      </c>
      <c r="G27" s="29">
        <f t="shared" si="2"/>
        <v>3.3201169227365472</v>
      </c>
      <c r="H27" s="29">
        <f t="shared" si="2"/>
        <v>4.0551999668446737</v>
      </c>
      <c r="I27" s="29">
        <f t="shared" si="2"/>
        <v>4.9530324243951149</v>
      </c>
      <c r="J27" s="29">
        <f t="shared" si="2"/>
        <v>6.0496474644129412</v>
      </c>
      <c r="K27" s="23">
        <f t="shared" si="2"/>
        <v>7.3890560989306042</v>
      </c>
    </row>
    <row r="28" spans="1:11" ht="15.6" thickTop="1" thickBot="1" x14ac:dyDescent="0.35">
      <c r="A28" s="28" t="s">
        <v>4</v>
      </c>
      <c r="B28" s="29">
        <f>(EXP(1))^(2*B$6)</f>
        <v>1.2214027581601699</v>
      </c>
      <c r="C28" s="29">
        <f t="shared" ref="C28:K28" si="3">(EXP(1))^(2*C$6)</f>
        <v>1.4918246976412703</v>
      </c>
      <c r="D28" s="29">
        <f t="shared" si="3"/>
        <v>1.8221188003905089</v>
      </c>
      <c r="E28" s="29">
        <f t="shared" si="3"/>
        <v>2.2255409284924679</v>
      </c>
      <c r="F28" s="29">
        <f t="shared" si="3"/>
        <v>2.7182818284590451</v>
      </c>
      <c r="G28" s="29">
        <f t="shared" si="3"/>
        <v>3.3201169227365472</v>
      </c>
      <c r="H28" s="29">
        <f t="shared" si="3"/>
        <v>4.0551999668446745</v>
      </c>
      <c r="I28" s="29">
        <f t="shared" si="3"/>
        <v>4.9530324243951149</v>
      </c>
      <c r="J28" s="29">
        <f>(EXP(1))^(2*J$6)</f>
        <v>6.0496474644129465</v>
      </c>
      <c r="K28" s="23">
        <f t="shared" si="3"/>
        <v>7.3890560989306495</v>
      </c>
    </row>
    <row r="29" spans="1:11" ht="15" thickTop="1" x14ac:dyDescent="0.3"/>
  </sheetData>
  <mergeCells count="3">
    <mergeCell ref="A1:B1"/>
    <mergeCell ref="A2:M2"/>
    <mergeCell ref="B3:E3"/>
  </mergeCells>
  <conditionalFormatting sqref="B7:K28">
    <cfRule type="cellIs" dxfId="17" priority="1" operator="greaterThan">
      <formula>1.5</formula>
    </cfRule>
    <cfRule type="cellIs" dxfId="16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M49"/>
  <sheetViews>
    <sheetView topLeftCell="A22" workbookViewId="0">
      <selection activeCell="B47" sqref="B47"/>
    </sheetView>
  </sheetViews>
  <sheetFormatPr defaultRowHeight="14.4" x14ac:dyDescent="0.3"/>
  <sheetData>
    <row r="1" spans="1:13" x14ac:dyDescent="0.3">
      <c r="A1" s="43" t="s">
        <v>25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26</v>
      </c>
      <c r="C3" s="43"/>
      <c r="D3" s="43"/>
      <c r="E3" s="43"/>
    </row>
    <row r="4" spans="1:13" x14ac:dyDescent="0.3">
      <c r="B4" t="s">
        <v>27</v>
      </c>
    </row>
    <row r="5" spans="1:13" ht="15" thickBot="1" x14ac:dyDescent="0.35"/>
    <row r="6" spans="1:13" ht="30" thickTop="1" thickBot="1" x14ac:dyDescent="0.35">
      <c r="A6" s="24" t="s">
        <v>15</v>
      </c>
      <c r="B6" s="3">
        <f>PI()/10</f>
        <v>0.31415926535897931</v>
      </c>
      <c r="C6" s="3">
        <f>2*PI()/10</f>
        <v>0.62831853071795862</v>
      </c>
      <c r="D6" s="3">
        <f>3*PI()/10</f>
        <v>0.94247779607693793</v>
      </c>
      <c r="E6" s="3">
        <f>4*PI()/10</f>
        <v>1.2566370614359172</v>
      </c>
      <c r="F6" s="3">
        <f>5*PI()/10</f>
        <v>1.5707963267948966</v>
      </c>
      <c r="G6" s="3">
        <f>6*PI()/10</f>
        <v>1.8849555921538759</v>
      </c>
      <c r="H6" s="3">
        <f>7*PI()/10</f>
        <v>2.1991148575128552</v>
      </c>
      <c r="I6" s="3">
        <f>8*PI()/10</f>
        <v>2.5132741228718345</v>
      </c>
      <c r="J6" s="4">
        <f>9*PI()/10</f>
        <v>2.8274333882308138</v>
      </c>
    </row>
    <row r="7" spans="1:13" ht="15" thickTop="1" x14ac:dyDescent="0.3">
      <c r="A7" s="25">
        <v>1</v>
      </c>
      <c r="B7" s="18">
        <f>SIN(B$6*$A7)/$A7</f>
        <v>0.3090169943749474</v>
      </c>
      <c r="C7" s="19">
        <f t="shared" ref="C7:J22" si="0">SIN(C$6*$A7)/$A7</f>
        <v>0.58778525229247314</v>
      </c>
      <c r="D7" s="19">
        <f t="shared" si="0"/>
        <v>0.80901699437494745</v>
      </c>
      <c r="E7" s="19">
        <f t="shared" si="0"/>
        <v>0.95105651629515353</v>
      </c>
      <c r="F7" s="19">
        <f t="shared" si="0"/>
        <v>1</v>
      </c>
      <c r="G7" s="19">
        <f t="shared" si="0"/>
        <v>0.95105651629515364</v>
      </c>
      <c r="H7" s="19">
        <f t="shared" si="0"/>
        <v>0.80901699437494745</v>
      </c>
      <c r="I7" s="19">
        <f t="shared" si="0"/>
        <v>0.58778525229247325</v>
      </c>
      <c r="J7" s="20">
        <f t="shared" si="0"/>
        <v>0.30901699437494751</v>
      </c>
    </row>
    <row r="8" spans="1:13" x14ac:dyDescent="0.3">
      <c r="A8" s="6">
        <v>2</v>
      </c>
      <c r="B8" s="8">
        <f t="shared" ref="B8:J46" si="1">SIN(B$6*$A8)/$A8</f>
        <v>0.29389262614623657</v>
      </c>
      <c r="C8" s="9">
        <f t="shared" si="0"/>
        <v>0.47552825814757677</v>
      </c>
      <c r="D8" s="9">
        <f t="shared" si="0"/>
        <v>0.47552825814757682</v>
      </c>
      <c r="E8" s="9">
        <f t="shared" si="0"/>
        <v>0.29389262614623662</v>
      </c>
      <c r="F8" s="9">
        <f t="shared" si="0"/>
        <v>6.1257422745431001E-17</v>
      </c>
      <c r="G8" s="9">
        <f t="shared" si="0"/>
        <v>-0.29389262614623651</v>
      </c>
      <c r="H8" s="9">
        <f t="shared" si="0"/>
        <v>-0.47552825814757677</v>
      </c>
      <c r="I8" s="9">
        <f t="shared" si="0"/>
        <v>-0.47552825814757682</v>
      </c>
      <c r="J8" s="10">
        <f t="shared" si="0"/>
        <v>-0.29389262614623668</v>
      </c>
    </row>
    <row r="9" spans="1:13" x14ac:dyDescent="0.3">
      <c r="A9" s="26">
        <v>3</v>
      </c>
      <c r="B9" s="8">
        <f t="shared" si="1"/>
        <v>0.26967233145831582</v>
      </c>
      <c r="C9" s="9">
        <f t="shared" si="0"/>
        <v>0.31701883876505121</v>
      </c>
      <c r="D9" s="9">
        <f t="shared" si="0"/>
        <v>0.10300566479164917</v>
      </c>
      <c r="E9" s="9">
        <f t="shared" si="0"/>
        <v>-0.19592841743082434</v>
      </c>
      <c r="F9" s="9">
        <f t="shared" si="0"/>
        <v>-0.33333333333333331</v>
      </c>
      <c r="G9" s="9">
        <f t="shared" si="0"/>
        <v>-0.19592841743082445</v>
      </c>
      <c r="H9" s="9">
        <f t="shared" si="0"/>
        <v>0.10300566479164906</v>
      </c>
      <c r="I9" s="9">
        <f t="shared" si="0"/>
        <v>0.31701883876505116</v>
      </c>
      <c r="J9" s="10">
        <f t="shared" si="0"/>
        <v>0.26967233145831587</v>
      </c>
    </row>
    <row r="10" spans="1:13" x14ac:dyDescent="0.3">
      <c r="A10" s="6">
        <v>4</v>
      </c>
      <c r="B10" s="8">
        <f t="shared" si="1"/>
        <v>0.23776412907378838</v>
      </c>
      <c r="C10" s="9">
        <f t="shared" si="0"/>
        <v>0.14694631307311831</v>
      </c>
      <c r="D10" s="9">
        <f t="shared" si="0"/>
        <v>-0.14694631307311826</v>
      </c>
      <c r="E10" s="9">
        <f t="shared" si="0"/>
        <v>-0.23776412907378841</v>
      </c>
      <c r="F10" s="9">
        <f t="shared" si="0"/>
        <v>-6.1257422745431001E-17</v>
      </c>
      <c r="G10" s="9">
        <f t="shared" si="0"/>
        <v>0.23776412907378838</v>
      </c>
      <c r="H10" s="9">
        <f t="shared" si="0"/>
        <v>0.14694631307311834</v>
      </c>
      <c r="I10" s="9">
        <f t="shared" si="0"/>
        <v>-0.1469463130731182</v>
      </c>
      <c r="J10" s="10">
        <f t="shared" si="0"/>
        <v>-0.23776412907378844</v>
      </c>
    </row>
    <row r="11" spans="1:13" x14ac:dyDescent="0.3">
      <c r="A11" s="6">
        <v>5</v>
      </c>
      <c r="B11" s="8">
        <f t="shared" si="1"/>
        <v>0.2</v>
      </c>
      <c r="C11" s="9">
        <f t="shared" si="0"/>
        <v>2.45029690981724E-17</v>
      </c>
      <c r="D11" s="9">
        <f t="shared" si="0"/>
        <v>-0.2</v>
      </c>
      <c r="E11" s="9">
        <f t="shared" si="0"/>
        <v>-4.90059381963448E-17</v>
      </c>
      <c r="F11" s="9">
        <f t="shared" si="0"/>
        <v>0.2</v>
      </c>
      <c r="G11" s="9">
        <f t="shared" si="0"/>
        <v>7.3508907294517201E-17</v>
      </c>
      <c r="H11" s="9">
        <f t="shared" si="0"/>
        <v>-0.2</v>
      </c>
      <c r="I11" s="9">
        <f t="shared" si="0"/>
        <v>-9.8011876392689601E-17</v>
      </c>
      <c r="J11" s="10">
        <f t="shared" si="0"/>
        <v>0.2</v>
      </c>
    </row>
    <row r="12" spans="1:13" x14ac:dyDescent="0.3">
      <c r="A12" s="6">
        <v>6</v>
      </c>
      <c r="B12" s="8">
        <f t="shared" si="1"/>
        <v>0.15850941938252561</v>
      </c>
      <c r="C12" s="9">
        <f t="shared" si="0"/>
        <v>-9.7964208715412171E-2</v>
      </c>
      <c r="D12" s="9">
        <f t="shared" si="0"/>
        <v>-9.7964208715412227E-2</v>
      </c>
      <c r="E12" s="9">
        <f t="shared" si="0"/>
        <v>0.15850941938252558</v>
      </c>
      <c r="F12" s="9">
        <f t="shared" si="0"/>
        <v>6.1257422745431001E-17</v>
      </c>
      <c r="G12" s="9">
        <f t="shared" si="0"/>
        <v>-0.15850941938252563</v>
      </c>
      <c r="H12" s="9">
        <f t="shared" si="0"/>
        <v>9.7964208715412116E-2</v>
      </c>
      <c r="I12" s="9">
        <f t="shared" si="0"/>
        <v>9.7964208715412268E-2</v>
      </c>
      <c r="J12" s="10">
        <f t="shared" si="0"/>
        <v>-0.15850941938252558</v>
      </c>
    </row>
    <row r="13" spans="1:13" x14ac:dyDescent="0.3">
      <c r="A13" s="6">
        <v>7</v>
      </c>
      <c r="B13" s="8">
        <f t="shared" si="1"/>
        <v>0.11557385633927821</v>
      </c>
      <c r="C13" s="9">
        <f t="shared" si="0"/>
        <v>-0.13586521661359335</v>
      </c>
      <c r="D13" s="9">
        <f t="shared" si="0"/>
        <v>4.4145284910706739E-2</v>
      </c>
      <c r="E13" s="9">
        <f t="shared" si="0"/>
        <v>8.3969321756067625E-2</v>
      </c>
      <c r="F13" s="9">
        <f t="shared" si="0"/>
        <v>-0.14285714285714285</v>
      </c>
      <c r="G13" s="9">
        <f t="shared" si="0"/>
        <v>8.3969321756067528E-2</v>
      </c>
      <c r="H13" s="9">
        <f t="shared" si="0"/>
        <v>4.4145284910706857E-2</v>
      </c>
      <c r="I13" s="9">
        <f t="shared" si="0"/>
        <v>-0.13586521661359338</v>
      </c>
      <c r="J13" s="10">
        <f t="shared" si="0"/>
        <v>0.11557385633927798</v>
      </c>
    </row>
    <row r="14" spans="1:13" x14ac:dyDescent="0.3">
      <c r="A14" s="6">
        <v>8</v>
      </c>
      <c r="B14" s="8">
        <f t="shared" si="1"/>
        <v>7.3473156536559156E-2</v>
      </c>
      <c r="C14" s="9">
        <f t="shared" si="0"/>
        <v>-0.11888206453689421</v>
      </c>
      <c r="D14" s="9">
        <f t="shared" si="0"/>
        <v>0.11888206453689419</v>
      </c>
      <c r="E14" s="9">
        <f t="shared" si="0"/>
        <v>-7.3473156536559101E-2</v>
      </c>
      <c r="F14" s="9">
        <f t="shared" si="0"/>
        <v>-6.1257422745431001E-17</v>
      </c>
      <c r="G14" s="9">
        <f t="shared" si="0"/>
        <v>7.3473156536559198E-2</v>
      </c>
      <c r="H14" s="9">
        <f t="shared" si="0"/>
        <v>-0.11888206453689422</v>
      </c>
      <c r="I14" s="9">
        <f t="shared" si="0"/>
        <v>0.11888206453689416</v>
      </c>
      <c r="J14" s="10">
        <f t="shared" si="0"/>
        <v>-7.3473156536559059E-2</v>
      </c>
    </row>
    <row r="15" spans="1:13" x14ac:dyDescent="0.3">
      <c r="A15" s="6">
        <v>9</v>
      </c>
      <c r="B15" s="8">
        <f t="shared" si="1"/>
        <v>3.4335221597216387E-2</v>
      </c>
      <c r="C15" s="9">
        <f t="shared" si="0"/>
        <v>-6.530947247694148E-2</v>
      </c>
      <c r="D15" s="9">
        <f t="shared" si="0"/>
        <v>8.9890777152771967E-2</v>
      </c>
      <c r="E15" s="9">
        <f t="shared" si="0"/>
        <v>-0.10567294625501708</v>
      </c>
      <c r="F15" s="9">
        <f t="shared" si="0"/>
        <v>0.1111111111111111</v>
      </c>
      <c r="G15" s="9">
        <f t="shared" si="0"/>
        <v>-0.10567294625501705</v>
      </c>
      <c r="H15" s="9">
        <f t="shared" si="0"/>
        <v>8.9890777152771772E-2</v>
      </c>
      <c r="I15" s="9">
        <f t="shared" si="0"/>
        <v>-6.5309472476941383E-2</v>
      </c>
      <c r="J15" s="10">
        <f t="shared" si="0"/>
        <v>3.4335221597216463E-2</v>
      </c>
    </row>
    <row r="16" spans="1:13" ht="15" thickBot="1" x14ac:dyDescent="0.35">
      <c r="A16" s="7">
        <v>10</v>
      </c>
      <c r="B16" s="8">
        <f t="shared" si="1"/>
        <v>1.22514845490862E-17</v>
      </c>
      <c r="C16" s="9">
        <f t="shared" si="0"/>
        <v>-2.45029690981724E-17</v>
      </c>
      <c r="D16" s="9">
        <f t="shared" si="0"/>
        <v>3.67544536472586E-17</v>
      </c>
      <c r="E16" s="9">
        <f t="shared" si="0"/>
        <v>-4.90059381963448E-17</v>
      </c>
      <c r="F16" s="9">
        <f t="shared" si="0"/>
        <v>6.1257422745431001E-17</v>
      </c>
      <c r="G16" s="9">
        <f t="shared" si="0"/>
        <v>-7.3508907294517201E-17</v>
      </c>
      <c r="H16" s="9">
        <f t="shared" si="0"/>
        <v>8.5760391843603401E-17</v>
      </c>
      <c r="I16" s="9">
        <f t="shared" si="0"/>
        <v>-9.8011876392689601E-17</v>
      </c>
      <c r="J16" s="10">
        <f t="shared" si="0"/>
        <v>1.102633609417758E-16</v>
      </c>
    </row>
    <row r="17" spans="1:10" ht="15" thickTop="1" x14ac:dyDescent="0.3">
      <c r="A17" s="6">
        <v>11</v>
      </c>
      <c r="B17" s="18">
        <f t="shared" si="1"/>
        <v>-2.8092454034086115E-2</v>
      </c>
      <c r="C17" s="19">
        <f t="shared" si="0"/>
        <v>5.3435022935679359E-2</v>
      </c>
      <c r="D17" s="19">
        <f t="shared" si="0"/>
        <v>-7.3546999488631568E-2</v>
      </c>
      <c r="E17" s="19">
        <f t="shared" si="0"/>
        <v>8.6459683299559401E-2</v>
      </c>
      <c r="F17" s="19">
        <f t="shared" si="0"/>
        <v>-9.0909090909090912E-2</v>
      </c>
      <c r="G17" s="19">
        <f t="shared" si="0"/>
        <v>8.6459683299559442E-2</v>
      </c>
      <c r="H17" s="19">
        <f t="shared" si="0"/>
        <v>-7.354699948863154E-2</v>
      </c>
      <c r="I17" s="19">
        <f t="shared" si="0"/>
        <v>5.3435022935679456E-2</v>
      </c>
      <c r="J17" s="20">
        <f t="shared" si="0"/>
        <v>-2.8092454034086389E-2</v>
      </c>
    </row>
    <row r="18" spans="1:10" x14ac:dyDescent="0.3">
      <c r="A18" s="6">
        <v>12</v>
      </c>
      <c r="B18" s="8">
        <f t="shared" si="1"/>
        <v>-4.8982104357706086E-2</v>
      </c>
      <c r="C18" s="9">
        <f t="shared" si="0"/>
        <v>7.925470969126279E-2</v>
      </c>
      <c r="D18" s="9">
        <f t="shared" si="0"/>
        <v>-7.9254709691262817E-2</v>
      </c>
      <c r="E18" s="9">
        <f t="shared" si="0"/>
        <v>4.8982104357706134E-2</v>
      </c>
      <c r="F18" s="9">
        <f t="shared" si="0"/>
        <v>-6.1257422745431001E-17</v>
      </c>
      <c r="G18" s="9">
        <f t="shared" si="0"/>
        <v>-4.8982104357706037E-2</v>
      </c>
      <c r="H18" s="9">
        <f t="shared" si="0"/>
        <v>7.9254709691262776E-2</v>
      </c>
      <c r="I18" s="9">
        <f t="shared" si="0"/>
        <v>-7.9254709691262831E-2</v>
      </c>
      <c r="J18" s="10">
        <f t="shared" si="0"/>
        <v>4.898210435770619E-2</v>
      </c>
    </row>
    <row r="19" spans="1:10" x14ac:dyDescent="0.3">
      <c r="A19" s="26">
        <v>13</v>
      </c>
      <c r="B19" s="8">
        <f t="shared" si="1"/>
        <v>-6.2232076490380567E-2</v>
      </c>
      <c r="C19" s="9">
        <f t="shared" si="0"/>
        <v>7.3158193561165666E-2</v>
      </c>
      <c r="D19" s="9">
        <f t="shared" si="0"/>
        <v>-2.3770538028842145E-2</v>
      </c>
      <c r="E19" s="9">
        <f t="shared" si="0"/>
        <v>-4.5214250176344048E-2</v>
      </c>
      <c r="F19" s="9">
        <f t="shared" si="0"/>
        <v>7.6923076923076927E-2</v>
      </c>
      <c r="G19" s="9">
        <f t="shared" si="0"/>
        <v>-4.5214250176344145E-2</v>
      </c>
      <c r="H19" s="9">
        <f t="shared" si="0"/>
        <v>-2.3770538028841898E-2</v>
      </c>
      <c r="I19" s="9">
        <f t="shared" si="0"/>
        <v>7.3158193561165624E-2</v>
      </c>
      <c r="J19" s="10">
        <f t="shared" si="0"/>
        <v>-6.2232076490380553E-2</v>
      </c>
    </row>
    <row r="20" spans="1:10" x14ac:dyDescent="0.3">
      <c r="A20" s="6">
        <v>14</v>
      </c>
      <c r="B20" s="8">
        <f t="shared" si="1"/>
        <v>-6.7932608306796677E-2</v>
      </c>
      <c r="C20" s="9">
        <f t="shared" si="0"/>
        <v>4.1984660878033812E-2</v>
      </c>
      <c r="D20" s="9">
        <f t="shared" si="0"/>
        <v>4.1984660878033764E-2</v>
      </c>
      <c r="E20" s="9">
        <f t="shared" si="0"/>
        <v>-6.7932608306796691E-2</v>
      </c>
      <c r="F20" s="9">
        <f t="shared" si="0"/>
        <v>6.1257422745431001E-17</v>
      </c>
      <c r="G20" s="9">
        <f t="shared" si="0"/>
        <v>6.7932608306796663E-2</v>
      </c>
      <c r="H20" s="9">
        <f t="shared" si="0"/>
        <v>-4.1984660878033868E-2</v>
      </c>
      <c r="I20" s="9">
        <f t="shared" si="0"/>
        <v>-4.1984660878033715E-2</v>
      </c>
      <c r="J20" s="10">
        <f t="shared" si="0"/>
        <v>6.7932608306796802E-2</v>
      </c>
    </row>
    <row r="21" spans="1:10" x14ac:dyDescent="0.3">
      <c r="A21" s="6">
        <v>15</v>
      </c>
      <c r="B21" s="8">
        <f t="shared" si="1"/>
        <v>-6.6666666666666666E-2</v>
      </c>
      <c r="C21" s="9">
        <f t="shared" si="0"/>
        <v>2.45029690981724E-17</v>
      </c>
      <c r="D21" s="9">
        <f t="shared" si="0"/>
        <v>6.6666666666666666E-2</v>
      </c>
      <c r="E21" s="9">
        <f t="shared" si="0"/>
        <v>-4.90059381963448E-17</v>
      </c>
      <c r="F21" s="9">
        <f t="shared" si="0"/>
        <v>-6.6666666666666666E-2</v>
      </c>
      <c r="G21" s="9">
        <f t="shared" si="0"/>
        <v>7.3508907294517201E-17</v>
      </c>
      <c r="H21" s="9">
        <f t="shared" si="0"/>
        <v>6.6666666666666666E-2</v>
      </c>
      <c r="I21" s="9">
        <f t="shared" si="0"/>
        <v>-9.8011876392689601E-17</v>
      </c>
      <c r="J21" s="10">
        <f t="shared" si="0"/>
        <v>-6.6666666666666666E-2</v>
      </c>
    </row>
    <row r="22" spans="1:10" x14ac:dyDescent="0.3">
      <c r="A22" s="6">
        <v>16</v>
      </c>
      <c r="B22" s="8">
        <f t="shared" si="1"/>
        <v>-5.9441032268447103E-2</v>
      </c>
      <c r="C22" s="9">
        <f t="shared" si="0"/>
        <v>-3.673657826827955E-2</v>
      </c>
      <c r="D22" s="9">
        <f t="shared" si="0"/>
        <v>3.6736578268279599E-2</v>
      </c>
      <c r="E22" s="9">
        <f t="shared" si="0"/>
        <v>5.9441032268447082E-2</v>
      </c>
      <c r="F22" s="9">
        <f t="shared" si="0"/>
        <v>-6.1257422745431001E-17</v>
      </c>
      <c r="G22" s="9">
        <f t="shared" si="0"/>
        <v>-5.9441032268447123E-2</v>
      </c>
      <c r="H22" s="9">
        <f t="shared" si="0"/>
        <v>-3.6736578268279502E-2</v>
      </c>
      <c r="I22" s="9">
        <f t="shared" si="0"/>
        <v>3.6736578268279647E-2</v>
      </c>
      <c r="J22" s="10">
        <f t="shared" si="0"/>
        <v>5.9441032268447061E-2</v>
      </c>
    </row>
    <row r="23" spans="1:10" x14ac:dyDescent="0.3">
      <c r="A23" s="6">
        <v>17</v>
      </c>
      <c r="B23" s="8">
        <f t="shared" si="1"/>
        <v>-4.758923496323221E-2</v>
      </c>
      <c r="C23" s="9">
        <f t="shared" si="1"/>
        <v>-5.5944500958538437E-2</v>
      </c>
      <c r="D23" s="9">
        <f t="shared" si="1"/>
        <v>-1.8177470257349712E-2</v>
      </c>
      <c r="E23" s="9">
        <f t="shared" si="1"/>
        <v>3.4575603076027868E-2</v>
      </c>
      <c r="F23" s="9">
        <f t="shared" si="1"/>
        <v>5.8823529411764705E-2</v>
      </c>
      <c r="G23" s="9">
        <f t="shared" si="1"/>
        <v>3.4575603076027604E-2</v>
      </c>
      <c r="H23" s="9">
        <f t="shared" si="1"/>
        <v>-1.8177470257350031E-2</v>
      </c>
      <c r="I23" s="9">
        <f t="shared" si="1"/>
        <v>-5.5944500958538479E-2</v>
      </c>
      <c r="J23" s="10">
        <f t="shared" si="1"/>
        <v>-4.7589234963232196E-2</v>
      </c>
    </row>
    <row r="24" spans="1:10" x14ac:dyDescent="0.3">
      <c r="A24" s="26">
        <v>18</v>
      </c>
      <c r="B24" s="8">
        <f t="shared" si="1"/>
        <v>-3.265473623847074E-2</v>
      </c>
      <c r="C24" s="9">
        <f t="shared" si="1"/>
        <v>-5.283647312750854E-2</v>
      </c>
      <c r="D24" s="9">
        <f t="shared" si="1"/>
        <v>-5.2836473127508526E-2</v>
      </c>
      <c r="E24" s="9">
        <f t="shared" si="1"/>
        <v>-3.2654736238470691E-2</v>
      </c>
      <c r="F24" s="9">
        <f t="shared" si="1"/>
        <v>6.1257422745431001E-17</v>
      </c>
      <c r="G24" s="9">
        <f t="shared" si="1"/>
        <v>3.2654736238470788E-2</v>
      </c>
      <c r="H24" s="9">
        <f t="shared" si="1"/>
        <v>5.2836473127508624E-2</v>
      </c>
      <c r="I24" s="9">
        <f t="shared" si="1"/>
        <v>5.2836473127508499E-2</v>
      </c>
      <c r="J24" s="10">
        <f t="shared" si="1"/>
        <v>3.2654736238470795E-2</v>
      </c>
    </row>
    <row r="25" spans="1:10" x14ac:dyDescent="0.3">
      <c r="A25" s="26">
        <v>19</v>
      </c>
      <c r="B25" s="8">
        <f t="shared" si="1"/>
        <v>-1.6264052335523558E-2</v>
      </c>
      <c r="C25" s="9">
        <f t="shared" si="1"/>
        <v>-3.0936065910130182E-2</v>
      </c>
      <c r="D25" s="9">
        <f t="shared" si="1"/>
        <v>-4.2579841809207729E-2</v>
      </c>
      <c r="E25" s="9">
        <f t="shared" si="1"/>
        <v>-5.0055606120797569E-2</v>
      </c>
      <c r="F25" s="9">
        <f t="shared" si="1"/>
        <v>-5.2631578947368418E-2</v>
      </c>
      <c r="G25" s="9">
        <f t="shared" si="1"/>
        <v>-5.005560612079759E-2</v>
      </c>
      <c r="H25" s="9">
        <f t="shared" si="1"/>
        <v>-4.2579841809207764E-2</v>
      </c>
      <c r="I25" s="9">
        <f t="shared" si="1"/>
        <v>-3.0936065910130085E-2</v>
      </c>
      <c r="J25" s="10">
        <f t="shared" si="1"/>
        <v>-1.6264052335523353E-2</v>
      </c>
    </row>
    <row r="26" spans="1:10" ht="15" thickBot="1" x14ac:dyDescent="0.35">
      <c r="A26" s="27">
        <v>20</v>
      </c>
      <c r="B26" s="8">
        <f t="shared" si="1"/>
        <v>-1.22514845490862E-17</v>
      </c>
      <c r="C26" s="9">
        <f t="shared" si="1"/>
        <v>-2.45029690981724E-17</v>
      </c>
      <c r="D26" s="9">
        <f t="shared" si="1"/>
        <v>-3.67544536472586E-17</v>
      </c>
      <c r="E26" s="9">
        <f t="shared" si="1"/>
        <v>-4.90059381963448E-17</v>
      </c>
      <c r="F26" s="9">
        <f t="shared" si="1"/>
        <v>-6.1257422745431001E-17</v>
      </c>
      <c r="G26" s="9">
        <f t="shared" si="1"/>
        <v>-7.3508907294517201E-17</v>
      </c>
      <c r="H26" s="9">
        <f t="shared" si="1"/>
        <v>-8.5760391843603401E-17</v>
      </c>
      <c r="I26" s="9">
        <f t="shared" si="1"/>
        <v>-9.8011876392689601E-17</v>
      </c>
      <c r="J26" s="10">
        <f t="shared" si="1"/>
        <v>-1.102633609417758E-16</v>
      </c>
    </row>
    <row r="27" spans="1:10" ht="15" thickTop="1" x14ac:dyDescent="0.3">
      <c r="A27" s="26">
        <v>21</v>
      </c>
      <c r="B27" s="18">
        <f t="shared" si="1"/>
        <v>1.4715094970235579E-2</v>
      </c>
      <c r="C27" s="19">
        <f t="shared" si="1"/>
        <v>2.7989773918689176E-2</v>
      </c>
      <c r="D27" s="19">
        <f t="shared" si="1"/>
        <v>3.852461877975933E-2</v>
      </c>
      <c r="E27" s="19">
        <f t="shared" si="1"/>
        <v>4.5288405537864444E-2</v>
      </c>
      <c r="F27" s="19">
        <f t="shared" si="1"/>
        <v>4.7619047619047616E-2</v>
      </c>
      <c r="G27" s="19">
        <f t="shared" si="1"/>
        <v>4.5288405537864534E-2</v>
      </c>
      <c r="H27" s="19">
        <f t="shared" si="1"/>
        <v>3.8524618779759504E-2</v>
      </c>
      <c r="I27" s="19">
        <f t="shared" si="1"/>
        <v>2.7989773918689276E-2</v>
      </c>
      <c r="J27" s="20">
        <f t="shared" si="1"/>
        <v>1.4715094970235617E-2</v>
      </c>
    </row>
    <row r="28" spans="1:10" x14ac:dyDescent="0.3">
      <c r="A28" s="26">
        <v>22</v>
      </c>
      <c r="B28" s="8">
        <f t="shared" si="1"/>
        <v>2.671751146783968E-2</v>
      </c>
      <c r="C28" s="9">
        <f t="shared" si="1"/>
        <v>4.32298416497797E-2</v>
      </c>
      <c r="D28" s="9">
        <f t="shared" si="1"/>
        <v>4.3229841649779721E-2</v>
      </c>
      <c r="E28" s="9">
        <f t="shared" si="1"/>
        <v>2.6717511467839728E-2</v>
      </c>
      <c r="F28" s="9">
        <f t="shared" si="1"/>
        <v>2.2274440814545377E-16</v>
      </c>
      <c r="G28" s="9">
        <f t="shared" si="1"/>
        <v>-2.6717511467839627E-2</v>
      </c>
      <c r="H28" s="9">
        <f t="shared" si="1"/>
        <v>-4.3229841649779728E-2</v>
      </c>
      <c r="I28" s="9">
        <f t="shared" si="1"/>
        <v>-4.3229841649779735E-2</v>
      </c>
      <c r="J28" s="10">
        <f t="shared" si="1"/>
        <v>-2.6717511467839905E-2</v>
      </c>
    </row>
    <row r="29" spans="1:10" x14ac:dyDescent="0.3">
      <c r="A29" s="26">
        <v>23</v>
      </c>
      <c r="B29" s="8">
        <f t="shared" si="1"/>
        <v>3.5174651929345532E-2</v>
      </c>
      <c r="C29" s="9">
        <f t="shared" si="1"/>
        <v>4.1350283317180596E-2</v>
      </c>
      <c r="D29" s="9">
        <f t="shared" si="1"/>
        <v>1.3435521494562895E-2</v>
      </c>
      <c r="E29" s="9">
        <f t="shared" si="1"/>
        <v>-2.5555880534455316E-2</v>
      </c>
      <c r="F29" s="9">
        <f t="shared" si="1"/>
        <v>-4.3478260869565216E-2</v>
      </c>
      <c r="G29" s="9">
        <f t="shared" si="1"/>
        <v>-2.5555880534455285E-2</v>
      </c>
      <c r="H29" s="9">
        <f t="shared" si="1"/>
        <v>1.3435521494562922E-2</v>
      </c>
      <c r="I29" s="9">
        <f t="shared" si="1"/>
        <v>4.1350283317180561E-2</v>
      </c>
      <c r="J29" s="10">
        <f t="shared" si="1"/>
        <v>3.517465192934565E-2</v>
      </c>
    </row>
    <row r="30" spans="1:10" x14ac:dyDescent="0.3">
      <c r="A30" s="26">
        <v>24</v>
      </c>
      <c r="B30" s="8">
        <f t="shared" si="1"/>
        <v>3.9627354845631395E-2</v>
      </c>
      <c r="C30" s="9">
        <f t="shared" si="1"/>
        <v>2.4491052178853067E-2</v>
      </c>
      <c r="D30" s="9">
        <f t="shared" si="1"/>
        <v>-2.4491052178853018E-2</v>
      </c>
      <c r="E30" s="9">
        <f t="shared" si="1"/>
        <v>-3.9627354845631416E-2</v>
      </c>
      <c r="F30" s="9">
        <f t="shared" si="1"/>
        <v>-6.1257422745431001E-17</v>
      </c>
      <c r="G30" s="9">
        <f t="shared" si="1"/>
        <v>3.9627354845631374E-2</v>
      </c>
      <c r="H30" s="9">
        <f t="shared" si="1"/>
        <v>2.4491052178853116E-2</v>
      </c>
      <c r="I30" s="9">
        <f t="shared" si="1"/>
        <v>-2.449105217885297E-2</v>
      </c>
      <c r="J30" s="10">
        <f t="shared" si="1"/>
        <v>-3.9627354845631436E-2</v>
      </c>
    </row>
    <row r="31" spans="1:10" x14ac:dyDescent="0.3">
      <c r="A31" s="26">
        <v>25</v>
      </c>
      <c r="B31" s="8">
        <f t="shared" si="1"/>
        <v>0.04</v>
      </c>
      <c r="C31" s="9">
        <f t="shared" si="1"/>
        <v>2.45029690981724E-17</v>
      </c>
      <c r="D31" s="9">
        <f t="shared" si="1"/>
        <v>-0.04</v>
      </c>
      <c r="E31" s="9">
        <f t="shared" si="1"/>
        <v>-4.90059381963448E-17</v>
      </c>
      <c r="F31" s="9">
        <f t="shared" si="1"/>
        <v>0.04</v>
      </c>
      <c r="G31" s="9">
        <f t="shared" si="1"/>
        <v>2.1561745444653724E-16</v>
      </c>
      <c r="H31" s="9">
        <f t="shared" si="1"/>
        <v>-0.04</v>
      </c>
      <c r="I31" s="9">
        <f t="shared" si="1"/>
        <v>-9.8011876392689601E-17</v>
      </c>
      <c r="J31" s="10">
        <f t="shared" si="1"/>
        <v>0.04</v>
      </c>
    </row>
    <row r="32" spans="1:10" x14ac:dyDescent="0.3">
      <c r="A32" s="26">
        <v>26</v>
      </c>
      <c r="B32" s="8">
        <f t="shared" si="1"/>
        <v>3.6579096780582833E-2</v>
      </c>
      <c r="C32" s="9">
        <f t="shared" si="1"/>
        <v>-2.2607125088172024E-2</v>
      </c>
      <c r="D32" s="9">
        <f t="shared" si="1"/>
        <v>-2.2607125088172073E-2</v>
      </c>
      <c r="E32" s="9">
        <f t="shared" si="1"/>
        <v>3.6579096780582812E-2</v>
      </c>
      <c r="F32" s="9">
        <f t="shared" si="1"/>
        <v>-7.5385411054588261E-17</v>
      </c>
      <c r="G32" s="9">
        <f t="shared" si="1"/>
        <v>-3.6579096780582854E-2</v>
      </c>
      <c r="H32" s="9">
        <f t="shared" si="1"/>
        <v>2.2607125088171864E-2</v>
      </c>
      <c r="I32" s="9">
        <f t="shared" si="1"/>
        <v>2.2607125088172121E-2</v>
      </c>
      <c r="J32" s="10">
        <f t="shared" si="1"/>
        <v>-3.657909678058284E-2</v>
      </c>
    </row>
    <row r="33" spans="1:10" x14ac:dyDescent="0.3">
      <c r="A33" s="26">
        <v>27</v>
      </c>
      <c r="B33" s="8">
        <f t="shared" si="1"/>
        <v>2.9963592384257321E-2</v>
      </c>
      <c r="C33" s="9">
        <f t="shared" si="1"/>
        <v>-3.5224315418339015E-2</v>
      </c>
      <c r="D33" s="9">
        <f t="shared" si="1"/>
        <v>1.1445073865738821E-2</v>
      </c>
      <c r="E33" s="9">
        <f t="shared" si="1"/>
        <v>2.1769824158980527E-2</v>
      </c>
      <c r="F33" s="9">
        <f t="shared" si="1"/>
        <v>-3.7037037037037035E-2</v>
      </c>
      <c r="G33" s="9">
        <f t="shared" si="1"/>
        <v>2.176982415898053E-2</v>
      </c>
      <c r="H33" s="9">
        <f t="shared" si="1"/>
        <v>1.1445073865738812E-2</v>
      </c>
      <c r="I33" s="9">
        <f t="shared" si="1"/>
        <v>-3.522431541833905E-2</v>
      </c>
      <c r="J33" s="10">
        <f t="shared" si="1"/>
        <v>2.9963592384257363E-2</v>
      </c>
    </row>
    <row r="34" spans="1:10" x14ac:dyDescent="0.3">
      <c r="A34" s="26">
        <v>28</v>
      </c>
      <c r="B34" s="8">
        <f t="shared" si="1"/>
        <v>2.0992330439016906E-2</v>
      </c>
      <c r="C34" s="9">
        <f t="shared" si="1"/>
        <v>-3.3966304153398345E-2</v>
      </c>
      <c r="D34" s="9">
        <f t="shared" si="1"/>
        <v>3.3966304153398331E-2</v>
      </c>
      <c r="E34" s="9">
        <f t="shared" si="1"/>
        <v>-2.0992330439016858E-2</v>
      </c>
      <c r="F34" s="9">
        <f t="shared" si="1"/>
        <v>-6.1257422745431001E-17</v>
      </c>
      <c r="G34" s="9">
        <f t="shared" si="1"/>
        <v>2.0992330439016958E-2</v>
      </c>
      <c r="H34" s="9">
        <f t="shared" si="1"/>
        <v>-3.3966304153398366E-2</v>
      </c>
      <c r="I34" s="9">
        <f t="shared" si="1"/>
        <v>3.3966304153398311E-2</v>
      </c>
      <c r="J34" s="10">
        <f t="shared" si="1"/>
        <v>-2.0992330439016604E-2</v>
      </c>
    </row>
    <row r="35" spans="1:10" x14ac:dyDescent="0.3">
      <c r="A35" s="26">
        <v>29</v>
      </c>
      <c r="B35" s="8">
        <f t="shared" si="1"/>
        <v>1.0655758426722338E-2</v>
      </c>
      <c r="C35" s="9">
        <f t="shared" si="1"/>
        <v>-2.026845697560254E-2</v>
      </c>
      <c r="D35" s="9">
        <f t="shared" si="1"/>
        <v>2.7897137737067212E-2</v>
      </c>
      <c r="E35" s="9">
        <f t="shared" si="1"/>
        <v>-3.2795052286039794E-2</v>
      </c>
      <c r="F35" s="9">
        <f t="shared" si="1"/>
        <v>3.4482758620689655E-2</v>
      </c>
      <c r="G35" s="9">
        <f t="shared" si="1"/>
        <v>-3.2795052286039718E-2</v>
      </c>
      <c r="H35" s="9">
        <f t="shared" si="1"/>
        <v>2.7897137737067066E-2</v>
      </c>
      <c r="I35" s="9">
        <f t="shared" si="1"/>
        <v>-2.0268456975602443E-2</v>
      </c>
      <c r="J35" s="10">
        <f t="shared" si="1"/>
        <v>1.0655758426722044E-2</v>
      </c>
    </row>
    <row r="36" spans="1:10" ht="15" thickBot="1" x14ac:dyDescent="0.35">
      <c r="A36" s="27">
        <v>30</v>
      </c>
      <c r="B36" s="11">
        <f t="shared" si="1"/>
        <v>1.22514845490862E-17</v>
      </c>
      <c r="C36" s="12">
        <f t="shared" si="1"/>
        <v>-2.45029690981724E-17</v>
      </c>
      <c r="D36" s="12">
        <f t="shared" si="1"/>
        <v>3.67544536472586E-17</v>
      </c>
      <c r="E36" s="12">
        <f t="shared" si="1"/>
        <v>-4.90059381963448E-17</v>
      </c>
      <c r="F36" s="12">
        <f t="shared" si="1"/>
        <v>1.7968121203878103E-16</v>
      </c>
      <c r="G36" s="12">
        <f t="shared" si="1"/>
        <v>-7.3508907294517201E-17</v>
      </c>
      <c r="H36" s="12">
        <f t="shared" si="1"/>
        <v>-3.2663397449746629E-17</v>
      </c>
      <c r="I36" s="12">
        <f t="shared" si="1"/>
        <v>-9.8011876392689601E-17</v>
      </c>
      <c r="J36" s="13">
        <f t="shared" si="1"/>
        <v>2.2868715023512585E-16</v>
      </c>
    </row>
    <row r="37" spans="1:10" ht="15" thickTop="1" x14ac:dyDescent="0.3">
      <c r="A37" s="26">
        <v>31</v>
      </c>
      <c r="B37" s="8">
        <f t="shared" si="1"/>
        <v>-9.9682901411273245E-3</v>
      </c>
      <c r="C37" s="9">
        <f t="shared" si="1"/>
        <v>1.8960814590079759E-2</v>
      </c>
      <c r="D37" s="9">
        <f t="shared" si="1"/>
        <v>-2.6097322399191863E-2</v>
      </c>
      <c r="E37" s="9">
        <f t="shared" si="1"/>
        <v>3.067924246113397E-2</v>
      </c>
      <c r="F37" s="9">
        <f t="shared" si="1"/>
        <v>-3.2258064516129031E-2</v>
      </c>
      <c r="G37" s="9">
        <f t="shared" si="1"/>
        <v>3.0679242461133974E-2</v>
      </c>
      <c r="H37" s="9">
        <f t="shared" si="1"/>
        <v>-2.6097322399191866E-2</v>
      </c>
      <c r="I37" s="9">
        <f t="shared" si="1"/>
        <v>1.8960814590079856E-2</v>
      </c>
      <c r="J37" s="10">
        <f t="shared" si="1"/>
        <v>-9.9682901411274963E-3</v>
      </c>
    </row>
    <row r="38" spans="1:10" x14ac:dyDescent="0.3">
      <c r="A38" s="26">
        <v>32</v>
      </c>
      <c r="B38" s="8">
        <f t="shared" si="1"/>
        <v>-1.8368289134139775E-2</v>
      </c>
      <c r="C38" s="9">
        <f t="shared" si="1"/>
        <v>2.9720516134223541E-2</v>
      </c>
      <c r="D38" s="9">
        <f t="shared" si="1"/>
        <v>-2.9720516134223562E-2</v>
      </c>
      <c r="E38" s="9">
        <f t="shared" si="1"/>
        <v>1.8368289134139824E-2</v>
      </c>
      <c r="F38" s="9">
        <f t="shared" si="1"/>
        <v>-6.1257422745431001E-17</v>
      </c>
      <c r="G38" s="9">
        <f t="shared" si="1"/>
        <v>-1.8368289134139727E-2</v>
      </c>
      <c r="H38" s="9">
        <f t="shared" si="1"/>
        <v>2.9720516134223524E-2</v>
      </c>
      <c r="I38" s="9">
        <f t="shared" si="1"/>
        <v>-2.9720516134223579E-2</v>
      </c>
      <c r="J38" s="10">
        <f t="shared" si="1"/>
        <v>1.8368289134139876E-2</v>
      </c>
    </row>
    <row r="39" spans="1:10" x14ac:dyDescent="0.3">
      <c r="A39" s="26">
        <v>33</v>
      </c>
      <c r="B39" s="8">
        <f t="shared" si="1"/>
        <v>-2.4515666496210523E-2</v>
      </c>
      <c r="C39" s="9">
        <f t="shared" si="1"/>
        <v>2.8819894433186482E-2</v>
      </c>
      <c r="D39" s="9">
        <f t="shared" si="1"/>
        <v>-9.3641513446954625E-3</v>
      </c>
      <c r="E39" s="9">
        <f t="shared" si="1"/>
        <v>-1.7811674311893084E-2</v>
      </c>
      <c r="F39" s="9">
        <f t="shared" si="1"/>
        <v>3.0303030303030304E-2</v>
      </c>
      <c r="G39" s="9">
        <f t="shared" si="1"/>
        <v>-1.7811674311893271E-2</v>
      </c>
      <c r="H39" s="9">
        <f t="shared" si="1"/>
        <v>-9.3641513446952439E-3</v>
      </c>
      <c r="I39" s="9">
        <f t="shared" si="1"/>
        <v>2.881989443318644E-2</v>
      </c>
      <c r="J39" s="10">
        <f t="shared" si="1"/>
        <v>-2.4515666496210564E-2</v>
      </c>
    </row>
    <row r="40" spans="1:10" x14ac:dyDescent="0.3">
      <c r="A40" s="26">
        <v>34</v>
      </c>
      <c r="B40" s="8">
        <f t="shared" si="1"/>
        <v>-2.7972250479269219E-2</v>
      </c>
      <c r="C40" s="9">
        <f t="shared" si="1"/>
        <v>1.7287801538013934E-2</v>
      </c>
      <c r="D40" s="9">
        <f t="shared" si="1"/>
        <v>1.7287801538013802E-2</v>
      </c>
      <c r="E40" s="9">
        <f t="shared" si="1"/>
        <v>-2.7972250479269239E-2</v>
      </c>
      <c r="F40" s="9">
        <f t="shared" si="1"/>
        <v>-4.3234156042819025E-17</v>
      </c>
      <c r="G40" s="9">
        <f t="shared" si="1"/>
        <v>2.7972250479269135E-2</v>
      </c>
      <c r="H40" s="9">
        <f t="shared" si="1"/>
        <v>-1.7287801538014069E-2</v>
      </c>
      <c r="I40" s="9">
        <f t="shared" si="1"/>
        <v>-1.7287801538013837E-2</v>
      </c>
      <c r="J40" s="10">
        <f t="shared" si="1"/>
        <v>2.7972250479269226E-2</v>
      </c>
    </row>
    <row r="41" spans="1:10" x14ac:dyDescent="0.3">
      <c r="A41" s="26">
        <v>35</v>
      </c>
      <c r="B41" s="8">
        <f t="shared" si="1"/>
        <v>-2.8571428571428571E-2</v>
      </c>
      <c r="C41" s="9">
        <f t="shared" si="1"/>
        <v>2.45029690981724E-17</v>
      </c>
      <c r="D41" s="9">
        <f t="shared" si="1"/>
        <v>2.8571428571428571E-2</v>
      </c>
      <c r="E41" s="9">
        <f t="shared" si="1"/>
        <v>-4.90059381963448E-17</v>
      </c>
      <c r="F41" s="9">
        <f t="shared" si="1"/>
        <v>-2.8571428571428571E-2</v>
      </c>
      <c r="G41" s="9">
        <f t="shared" si="1"/>
        <v>-2.7997197814068543E-17</v>
      </c>
      <c r="H41" s="9">
        <f t="shared" si="1"/>
        <v>2.8571428571428571E-2</v>
      </c>
      <c r="I41" s="9">
        <f t="shared" si="1"/>
        <v>-9.8011876392689601E-17</v>
      </c>
      <c r="J41" s="10">
        <f t="shared" si="1"/>
        <v>-2.8571428571428571E-2</v>
      </c>
    </row>
    <row r="42" spans="1:10" x14ac:dyDescent="0.3">
      <c r="A42" s="26">
        <v>36</v>
      </c>
      <c r="B42" s="8">
        <f t="shared" si="1"/>
        <v>-2.641823656375427E-2</v>
      </c>
      <c r="C42" s="9">
        <f t="shared" si="1"/>
        <v>-1.6327368119235346E-2</v>
      </c>
      <c r="D42" s="9">
        <f t="shared" si="1"/>
        <v>1.6327368119235394E-2</v>
      </c>
      <c r="E42" s="9">
        <f t="shared" si="1"/>
        <v>2.6418236563754249E-2</v>
      </c>
      <c r="F42" s="9">
        <f t="shared" si="1"/>
        <v>-6.1257422745431001E-17</v>
      </c>
      <c r="G42" s="9">
        <f t="shared" si="1"/>
        <v>-2.6418236563754291E-2</v>
      </c>
      <c r="H42" s="9">
        <f t="shared" si="1"/>
        <v>-1.6327368119235137E-2</v>
      </c>
      <c r="I42" s="9">
        <f t="shared" si="1"/>
        <v>1.6327368119235446E-2</v>
      </c>
      <c r="J42" s="10">
        <f t="shared" si="1"/>
        <v>2.6418236563754291E-2</v>
      </c>
    </row>
    <row r="43" spans="1:10" x14ac:dyDescent="0.3">
      <c r="A43" s="26">
        <v>37</v>
      </c>
      <c r="B43" s="8">
        <f t="shared" si="1"/>
        <v>-2.1865324172295884E-2</v>
      </c>
      <c r="C43" s="9">
        <f t="shared" si="1"/>
        <v>-2.5704230170139279E-2</v>
      </c>
      <c r="D43" s="9">
        <f t="shared" si="1"/>
        <v>-8.3518106587822834E-3</v>
      </c>
      <c r="E43" s="9">
        <f t="shared" si="1"/>
        <v>1.5886087899796609E-2</v>
      </c>
      <c r="F43" s="9">
        <f t="shared" si="1"/>
        <v>2.7027027027027029E-2</v>
      </c>
      <c r="G43" s="9">
        <f t="shared" si="1"/>
        <v>1.5886087899796432E-2</v>
      </c>
      <c r="H43" s="9">
        <f t="shared" si="1"/>
        <v>-8.3518106587823077E-3</v>
      </c>
      <c r="I43" s="9">
        <f t="shared" si="1"/>
        <v>-2.5704230170139314E-2</v>
      </c>
      <c r="J43" s="10">
        <f t="shared" si="1"/>
        <v>-2.1865324172295728E-2</v>
      </c>
    </row>
    <row r="44" spans="1:10" x14ac:dyDescent="0.3">
      <c r="A44" s="26">
        <v>38</v>
      </c>
      <c r="B44" s="8">
        <f t="shared" si="1"/>
        <v>-1.5468032955065091E-2</v>
      </c>
      <c r="C44" s="9">
        <f t="shared" si="1"/>
        <v>-2.5027803060398784E-2</v>
      </c>
      <c r="D44" s="9">
        <f t="shared" si="1"/>
        <v>-2.5027803060398795E-2</v>
      </c>
      <c r="E44" s="9">
        <f t="shared" si="1"/>
        <v>-1.5468032955065042E-2</v>
      </c>
      <c r="F44" s="9">
        <f t="shared" si="1"/>
        <v>1.5474988797702313E-16</v>
      </c>
      <c r="G44" s="9">
        <f t="shared" si="1"/>
        <v>1.5468032955064992E-2</v>
      </c>
      <c r="H44" s="9">
        <f t="shared" si="1"/>
        <v>2.5027803060398778E-2</v>
      </c>
      <c r="I44" s="9">
        <f t="shared" si="1"/>
        <v>2.5027803060398746E-2</v>
      </c>
      <c r="J44" s="10">
        <f t="shared" si="1"/>
        <v>1.5468032955064919E-2</v>
      </c>
    </row>
    <row r="45" spans="1:10" x14ac:dyDescent="0.3">
      <c r="A45" s="26">
        <v>39</v>
      </c>
      <c r="B45" s="8">
        <f t="shared" si="1"/>
        <v>-7.9235126762807161E-3</v>
      </c>
      <c r="C45" s="9">
        <f t="shared" si="1"/>
        <v>-1.507141672544805E-2</v>
      </c>
      <c r="D45" s="9">
        <f t="shared" si="1"/>
        <v>-2.0744025496793519E-2</v>
      </c>
      <c r="E45" s="9">
        <f t="shared" si="1"/>
        <v>-2.4386064520388568E-2</v>
      </c>
      <c r="F45" s="9">
        <f t="shared" si="1"/>
        <v>-2.564102564102564E-2</v>
      </c>
      <c r="G45" s="9">
        <f t="shared" si="1"/>
        <v>-2.4386064520388558E-2</v>
      </c>
      <c r="H45" s="9">
        <f t="shared" si="1"/>
        <v>-2.0744025496793498E-2</v>
      </c>
      <c r="I45" s="9">
        <f t="shared" si="1"/>
        <v>-1.5071416725447949E-2</v>
      </c>
      <c r="J45" s="10">
        <f t="shared" si="1"/>
        <v>-7.9235126762805547E-3</v>
      </c>
    </row>
    <row r="46" spans="1:10" ht="15" thickBot="1" x14ac:dyDescent="0.35">
      <c r="A46" s="26">
        <v>40</v>
      </c>
      <c r="B46" s="11">
        <f t="shared" si="1"/>
        <v>-1.22514845490862E-17</v>
      </c>
      <c r="C46" s="12">
        <f t="shared" si="1"/>
        <v>-2.45029690981724E-17</v>
      </c>
      <c r="D46" s="12">
        <f t="shared" si="1"/>
        <v>-3.67544536472586E-17</v>
      </c>
      <c r="E46" s="12">
        <f t="shared" si="1"/>
        <v>-4.90059381963448E-17</v>
      </c>
      <c r="F46" s="12">
        <f t="shared" si="1"/>
        <v>-6.1257422745431001E-17</v>
      </c>
      <c r="G46" s="12">
        <f t="shared" si="1"/>
        <v>-7.3508907294517201E-17</v>
      </c>
      <c r="H46" s="12">
        <f t="shared" si="1"/>
        <v>-8.5760391843603401E-17</v>
      </c>
      <c r="I46" s="12">
        <f t="shared" si="1"/>
        <v>-9.8011876392689601E-17</v>
      </c>
      <c r="J46" s="13">
        <f t="shared" si="1"/>
        <v>-1.102633609417758E-16</v>
      </c>
    </row>
    <row r="47" spans="1:10" ht="15.6" thickTop="1" thickBot="1" x14ac:dyDescent="0.35">
      <c r="A47" s="28" t="s">
        <v>3</v>
      </c>
      <c r="B47" s="22">
        <f>SUM(B7:B46)</f>
        <v>1.3357371293016183</v>
      </c>
      <c r="C47" s="22">
        <f t="shared" ref="C47:J47" si="2">SUM(C7:C46)</f>
        <v>1.2182896267863359</v>
      </c>
      <c r="D47" s="22">
        <f t="shared" si="2"/>
        <v>1.0750616850840666</v>
      </c>
      <c r="E47" s="22">
        <f t="shared" si="2"/>
        <v>0.92528851007545876</v>
      </c>
      <c r="F47" s="22">
        <f t="shared" si="2"/>
        <v>0.77290595166695952</v>
      </c>
      <c r="G47" s="22">
        <f t="shared" si="2"/>
        <v>0.61924107562218922</v>
      </c>
      <c r="H47" s="22">
        <f t="shared" si="2"/>
        <v>0.4648723326395417</v>
      </c>
      <c r="I47" s="22">
        <f t="shared" si="2"/>
        <v>0.31009917034321038</v>
      </c>
      <c r="J47" s="23">
        <f t="shared" si="2"/>
        <v>0.15510046056455518</v>
      </c>
    </row>
    <row r="48" spans="1:10" ht="15.6" thickTop="1" thickBot="1" x14ac:dyDescent="0.35">
      <c r="A48" s="27" t="s">
        <v>4</v>
      </c>
      <c r="B48" s="12">
        <f>PI()/4</f>
        <v>0.78539816339744828</v>
      </c>
      <c r="C48" s="12">
        <f t="shared" ref="C48:J48" si="3">PI()/4</f>
        <v>0.78539816339744828</v>
      </c>
      <c r="D48" s="12">
        <f t="shared" si="3"/>
        <v>0.78539816339744828</v>
      </c>
      <c r="E48" s="12">
        <f t="shared" si="3"/>
        <v>0.78539816339744828</v>
      </c>
      <c r="F48" s="12">
        <f t="shared" si="3"/>
        <v>0.78539816339744828</v>
      </c>
      <c r="G48" s="12">
        <f t="shared" si="3"/>
        <v>0.78539816339744828</v>
      </c>
      <c r="H48" s="12">
        <f t="shared" si="3"/>
        <v>0.78539816339744828</v>
      </c>
      <c r="I48" s="12">
        <f t="shared" si="3"/>
        <v>0.78539816339744828</v>
      </c>
      <c r="J48" s="13">
        <f t="shared" si="3"/>
        <v>0.78539816339744828</v>
      </c>
    </row>
    <row r="49" ht="15" thickTop="1" x14ac:dyDescent="0.3"/>
  </sheetData>
  <mergeCells count="3">
    <mergeCell ref="A1:B1"/>
    <mergeCell ref="A2:M2"/>
    <mergeCell ref="B3:E3"/>
  </mergeCells>
  <conditionalFormatting sqref="B7:J48">
    <cfRule type="cellIs" dxfId="15" priority="1" operator="greaterThan">
      <formula>1.5</formula>
    </cfRule>
    <cfRule type="cellIs" dxfId="14" priority="2" operator="less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M17"/>
  <sheetViews>
    <sheetView workbookViewId="0">
      <selection activeCell="L7" sqref="L7"/>
    </sheetView>
  </sheetViews>
  <sheetFormatPr defaultRowHeight="14.4" x14ac:dyDescent="0.3"/>
  <sheetData>
    <row r="1" spans="1:13" x14ac:dyDescent="0.3">
      <c r="A1" s="43" t="s">
        <v>28</v>
      </c>
      <c r="B1" s="43"/>
    </row>
    <row r="2" spans="1:13" x14ac:dyDescent="0.3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x14ac:dyDescent="0.3">
      <c r="B3" s="43" t="s">
        <v>29</v>
      </c>
      <c r="C3" s="43"/>
      <c r="D3" s="43"/>
      <c r="E3" s="43"/>
    </row>
    <row r="4" spans="1:13" x14ac:dyDescent="0.3">
      <c r="B4" s="43" t="s">
        <v>30</v>
      </c>
      <c r="C4" s="43"/>
    </row>
    <row r="5" spans="1:13" ht="15" thickBot="1" x14ac:dyDescent="0.35"/>
    <row r="6" spans="1:13" ht="30" thickTop="1" thickBot="1" x14ac:dyDescent="0.35">
      <c r="A6" s="14" t="s">
        <v>7</v>
      </c>
      <c r="B6" s="5">
        <v>1</v>
      </c>
      <c r="C6" s="5">
        <v>2</v>
      </c>
      <c r="D6" s="3">
        <v>3</v>
      </c>
      <c r="E6" s="2">
        <v>4</v>
      </c>
      <c r="F6" s="2">
        <v>5</v>
      </c>
      <c r="G6" s="2">
        <v>6</v>
      </c>
      <c r="H6" s="2">
        <v>7</v>
      </c>
      <c r="I6" s="5">
        <v>8</v>
      </c>
      <c r="J6" s="4">
        <v>9</v>
      </c>
      <c r="K6" s="4">
        <v>10</v>
      </c>
      <c r="L6" s="4" t="s">
        <v>3</v>
      </c>
      <c r="M6" s="4" t="s">
        <v>4</v>
      </c>
    </row>
    <row r="7" spans="1:13" ht="15" thickTop="1" x14ac:dyDescent="0.3">
      <c r="A7" s="18">
        <v>0.1</v>
      </c>
      <c r="B7" s="25">
        <f>((1+2*B$6)*$A7^(2*B$6))/FACT(B$6)</f>
        <v>3.0000000000000006E-2</v>
      </c>
      <c r="C7" s="25">
        <f t="shared" ref="C7:K7" si="0">((1+2*C$6)*$A7^(2*C$6))/FACT(C$6)</f>
        <v>2.5000000000000011E-4</v>
      </c>
      <c r="D7" s="25">
        <f t="shared" si="0"/>
        <v>1.1666666666666674E-6</v>
      </c>
      <c r="E7" s="25">
        <f t="shared" si="0"/>
        <v>3.750000000000003E-9</v>
      </c>
      <c r="F7" s="25">
        <f t="shared" si="0"/>
        <v>9.166666666666677E-12</v>
      </c>
      <c r="G7" s="25">
        <f t="shared" si="0"/>
        <v>1.8055555555555579E-14</v>
      </c>
      <c r="H7" s="25">
        <f t="shared" si="0"/>
        <v>2.9761904761904804E-17</v>
      </c>
      <c r="I7" s="25">
        <f t="shared" si="0"/>
        <v>4.2162698412698487E-20</v>
      </c>
      <c r="J7" s="25">
        <f t="shared" si="0"/>
        <v>5.2358906525573285E-23</v>
      </c>
      <c r="K7" s="25">
        <f t="shared" si="0"/>
        <v>5.7870370370370499E-26</v>
      </c>
      <c r="L7" s="20">
        <f>1+SUM(B7:K7)</f>
        <v>1.0302511704258515</v>
      </c>
      <c r="M7" s="25">
        <f>(1+2*($A7^2))*(EXP(1)^$A7)</f>
        <v>1.1272743364371607</v>
      </c>
    </row>
    <row r="8" spans="1:13" x14ac:dyDescent="0.3">
      <c r="A8" s="8">
        <v>0.2</v>
      </c>
      <c r="B8" s="6">
        <f t="shared" ref="B8:K16" si="1">((1+2*B$6)*$A8^(2*B$6))/FACT(B$6)</f>
        <v>0.12000000000000002</v>
      </c>
      <c r="C8" s="6">
        <f t="shared" si="1"/>
        <v>4.0000000000000018E-3</v>
      </c>
      <c r="D8" s="6">
        <f t="shared" si="1"/>
        <v>7.4666666666666715E-5</v>
      </c>
      <c r="E8" s="6">
        <f t="shared" si="1"/>
        <v>9.6000000000000076E-7</v>
      </c>
      <c r="F8" s="6">
        <f t="shared" si="1"/>
        <v>9.3866666666666773E-9</v>
      </c>
      <c r="G8" s="6">
        <f t="shared" si="1"/>
        <v>7.3955555555555653E-11</v>
      </c>
      <c r="H8" s="6">
        <f t="shared" si="1"/>
        <v>4.8761904761904831E-13</v>
      </c>
      <c r="I8" s="6">
        <f t="shared" si="1"/>
        <v>2.7631746031746081E-15</v>
      </c>
      <c r="J8" s="6">
        <f t="shared" si="1"/>
        <v>1.3725573192239883E-17</v>
      </c>
      <c r="K8" s="6">
        <f t="shared" si="1"/>
        <v>6.0681481481481616E-20</v>
      </c>
      <c r="L8" s="10">
        <f t="shared" ref="L8:L16" si="2">1+SUM(B8:K8)</f>
        <v>1.1240756361277793</v>
      </c>
      <c r="M8" s="6">
        <f t="shared" ref="M8:M16" si="3">(1+2*($A8^2))*EXP(1)^$A8</f>
        <v>1.3191149788129835</v>
      </c>
    </row>
    <row r="9" spans="1:13" x14ac:dyDescent="0.3">
      <c r="A9" s="21">
        <v>0.3</v>
      </c>
      <c r="B9" s="6">
        <f t="shared" si="1"/>
        <v>0.27</v>
      </c>
      <c r="C9" s="6">
        <f t="shared" si="1"/>
        <v>2.0249999999999997E-2</v>
      </c>
      <c r="D9" s="6">
        <f t="shared" si="1"/>
        <v>8.5050000000000002E-4</v>
      </c>
      <c r="E9" s="6">
        <f t="shared" si="1"/>
        <v>2.4603749999999996E-5</v>
      </c>
      <c r="F9" s="6">
        <f t="shared" si="1"/>
        <v>5.4128249999999995E-7</v>
      </c>
      <c r="G9" s="6">
        <f t="shared" si="1"/>
        <v>9.5954624999999978E-9</v>
      </c>
      <c r="H9" s="6">
        <f t="shared" si="1"/>
        <v>1.4235026785714281E-10</v>
      </c>
      <c r="I9" s="6">
        <f t="shared" si="1"/>
        <v>1.8149659151785707E-12</v>
      </c>
      <c r="J9" s="6">
        <f t="shared" si="1"/>
        <v>2.0284913169642851E-14</v>
      </c>
      <c r="K9" s="6">
        <f t="shared" si="1"/>
        <v>2.0178150468749992E-16</v>
      </c>
      <c r="L9" s="10">
        <f t="shared" si="2"/>
        <v>1.2911256547721481</v>
      </c>
      <c r="M9" s="6">
        <f t="shared" si="3"/>
        <v>1.5928333929396836</v>
      </c>
    </row>
    <row r="10" spans="1:13" x14ac:dyDescent="0.3">
      <c r="A10" s="8">
        <v>0.4</v>
      </c>
      <c r="B10" s="6">
        <f t="shared" si="1"/>
        <v>0.48000000000000009</v>
      </c>
      <c r="C10" s="6">
        <f t="shared" si="1"/>
        <v>6.4000000000000029E-2</v>
      </c>
      <c r="D10" s="6">
        <f t="shared" si="1"/>
        <v>4.7786666666666698E-3</v>
      </c>
      <c r="E10" s="6">
        <f t="shared" si="1"/>
        <v>2.4576000000000019E-4</v>
      </c>
      <c r="F10" s="6">
        <f t="shared" si="1"/>
        <v>9.6119466666666775E-6</v>
      </c>
      <c r="G10" s="6">
        <f t="shared" si="1"/>
        <v>3.0292195555555595E-7</v>
      </c>
      <c r="H10" s="6">
        <f t="shared" si="1"/>
        <v>7.9891504761904874E-9</v>
      </c>
      <c r="I10" s="6">
        <f t="shared" si="1"/>
        <v>1.8108741079365111E-10</v>
      </c>
      <c r="J10" s="6">
        <f t="shared" si="1"/>
        <v>3.598076658906532E-12</v>
      </c>
      <c r="K10" s="6">
        <f t="shared" si="1"/>
        <v>6.3629145125926067E-14</v>
      </c>
      <c r="L10" s="10">
        <f t="shared" si="2"/>
        <v>1.5490343497091885</v>
      </c>
      <c r="M10" s="6">
        <f t="shared" si="3"/>
        <v>1.9692086008864769</v>
      </c>
    </row>
    <row r="11" spans="1:13" x14ac:dyDescent="0.3">
      <c r="A11" s="8">
        <v>0.5</v>
      </c>
      <c r="B11" s="6">
        <f t="shared" si="1"/>
        <v>0.75</v>
      </c>
      <c r="C11" s="6">
        <f t="shared" si="1"/>
        <v>0.15625</v>
      </c>
      <c r="D11" s="6">
        <f t="shared" si="1"/>
        <v>1.8229166666666668E-2</v>
      </c>
      <c r="E11" s="6">
        <f t="shared" si="1"/>
        <v>1.46484375E-3</v>
      </c>
      <c r="F11" s="6">
        <f t="shared" si="1"/>
        <v>8.951822916666666E-5</v>
      </c>
      <c r="G11" s="6">
        <f t="shared" si="1"/>
        <v>4.4080946180555551E-6</v>
      </c>
      <c r="H11" s="6">
        <f t="shared" si="1"/>
        <v>1.8165225074404761E-7</v>
      </c>
      <c r="I11" s="6">
        <f t="shared" si="1"/>
        <v>6.4335172138516868E-9</v>
      </c>
      <c r="J11" s="6">
        <f t="shared" si="1"/>
        <v>1.9973337755421902E-10</v>
      </c>
      <c r="K11" s="6">
        <f t="shared" si="1"/>
        <v>5.5189485903139465E-12</v>
      </c>
      <c r="L11" s="10">
        <f t="shared" si="2"/>
        <v>1.9260381250314715</v>
      </c>
      <c r="M11" s="6">
        <f t="shared" si="3"/>
        <v>2.4730819060501923</v>
      </c>
    </row>
    <row r="12" spans="1:13" x14ac:dyDescent="0.3">
      <c r="A12" s="8">
        <v>0.6</v>
      </c>
      <c r="B12" s="6">
        <f t="shared" si="1"/>
        <v>1.08</v>
      </c>
      <c r="C12" s="6">
        <f t="shared" si="1"/>
        <v>0.32399999999999995</v>
      </c>
      <c r="D12" s="6">
        <f t="shared" si="1"/>
        <v>5.4432000000000001E-2</v>
      </c>
      <c r="E12" s="6">
        <f t="shared" si="1"/>
        <v>6.2985599999999991E-3</v>
      </c>
      <c r="F12" s="6">
        <f t="shared" si="1"/>
        <v>5.5427327999999995E-4</v>
      </c>
      <c r="G12" s="6">
        <f t="shared" si="1"/>
        <v>3.9303014399999991E-5</v>
      </c>
      <c r="H12" s="6">
        <f t="shared" si="1"/>
        <v>2.3322667885714278E-6</v>
      </c>
      <c r="I12" s="6">
        <f t="shared" si="1"/>
        <v>1.1894560621714281E-7</v>
      </c>
      <c r="J12" s="6">
        <f t="shared" si="1"/>
        <v>5.3175682779428556E-9</v>
      </c>
      <c r="K12" s="6">
        <f t="shared" si="1"/>
        <v>2.1158324305919992E-10</v>
      </c>
      <c r="L12" s="10">
        <f t="shared" si="2"/>
        <v>2.4653265930359463</v>
      </c>
      <c r="M12" s="6">
        <f t="shared" si="3"/>
        <v>3.1340443366716753</v>
      </c>
    </row>
    <row r="13" spans="1:13" x14ac:dyDescent="0.3">
      <c r="A13" s="8">
        <v>0.7</v>
      </c>
      <c r="B13" s="6">
        <f t="shared" si="1"/>
        <v>1.4699999999999998</v>
      </c>
      <c r="C13" s="6">
        <f t="shared" si="1"/>
        <v>0.60024999999999984</v>
      </c>
      <c r="D13" s="6">
        <f t="shared" si="1"/>
        <v>0.13725716666666662</v>
      </c>
      <c r="E13" s="6">
        <f t="shared" si="1"/>
        <v>2.1618003749999986E-2</v>
      </c>
      <c r="F13" s="6">
        <f t="shared" si="1"/>
        <v>2.5893564491666649E-3</v>
      </c>
      <c r="G13" s="6">
        <f t="shared" si="1"/>
        <v>2.4991213001805532E-4</v>
      </c>
      <c r="H13" s="6">
        <f t="shared" si="1"/>
        <v>2.0185210501458313E-5</v>
      </c>
      <c r="I13" s="6">
        <f t="shared" si="1"/>
        <v>1.4011900289762309E-6</v>
      </c>
      <c r="J13" s="6">
        <f t="shared" si="1"/>
        <v>8.5261955357965409E-8</v>
      </c>
      <c r="K13" s="6">
        <f t="shared" si="1"/>
        <v>4.6176080033340205E-9</v>
      </c>
      <c r="L13" s="10">
        <f t="shared" si="2"/>
        <v>3.2319861152759444</v>
      </c>
      <c r="M13" s="6">
        <f t="shared" si="3"/>
        <v>3.9872303607915436</v>
      </c>
    </row>
    <row r="14" spans="1:13" x14ac:dyDescent="0.3">
      <c r="A14" s="8">
        <v>0.8</v>
      </c>
      <c r="B14" s="6">
        <f t="shared" si="1"/>
        <v>1.9200000000000004</v>
      </c>
      <c r="C14" s="6">
        <f t="shared" si="1"/>
        <v>1.0240000000000005</v>
      </c>
      <c r="D14" s="6">
        <f t="shared" si="1"/>
        <v>0.30583466666666687</v>
      </c>
      <c r="E14" s="6">
        <f t="shared" si="1"/>
        <v>6.291456000000005E-2</v>
      </c>
      <c r="F14" s="6">
        <f t="shared" si="1"/>
        <v>9.8426333866666778E-3</v>
      </c>
      <c r="G14" s="6">
        <f t="shared" si="1"/>
        <v>1.2407683299555572E-3</v>
      </c>
      <c r="H14" s="6">
        <f t="shared" si="1"/>
        <v>1.3089424140190495E-4</v>
      </c>
      <c r="I14" s="6">
        <f t="shared" si="1"/>
        <v>1.1867744553772719E-5</v>
      </c>
      <c r="J14" s="6">
        <f t="shared" si="1"/>
        <v>9.4321420767239392E-7</v>
      </c>
      <c r="K14" s="6">
        <f t="shared" si="1"/>
        <v>6.6719994479563052E-8</v>
      </c>
      <c r="L14" s="10">
        <f t="shared" si="2"/>
        <v>4.3239764003034473</v>
      </c>
      <c r="M14" s="6">
        <f t="shared" si="3"/>
        <v>5.0742333169628271</v>
      </c>
    </row>
    <row r="15" spans="1:13" x14ac:dyDescent="0.3">
      <c r="A15" s="8">
        <v>0.9</v>
      </c>
      <c r="B15" s="6">
        <f t="shared" si="1"/>
        <v>2.4300000000000002</v>
      </c>
      <c r="C15" s="6">
        <f t="shared" si="1"/>
        <v>1.6402500000000004</v>
      </c>
      <c r="D15" s="6">
        <f t="shared" si="1"/>
        <v>0.62001450000000025</v>
      </c>
      <c r="E15" s="6">
        <f t="shared" si="1"/>
        <v>0.16142520375000005</v>
      </c>
      <c r="F15" s="6">
        <f t="shared" si="1"/>
        <v>3.1962190342500016E-2</v>
      </c>
      <c r="G15" s="6">
        <f t="shared" si="1"/>
        <v>5.0994221864625036E-3</v>
      </c>
      <c r="H15" s="6">
        <f t="shared" si="1"/>
        <v>6.8085691830241119E-4</v>
      </c>
      <c r="I15" s="6">
        <f t="shared" si="1"/>
        <v>7.8128331375201687E-5</v>
      </c>
      <c r="J15" s="6">
        <f t="shared" si="1"/>
        <v>7.8587909795055809E-6</v>
      </c>
      <c r="K15" s="6">
        <f t="shared" si="1"/>
        <v>7.0356860295468412E-7</v>
      </c>
      <c r="L15" s="10">
        <f t="shared" si="2"/>
        <v>5.8895188638882239</v>
      </c>
      <c r="M15" s="6">
        <f t="shared" si="3"/>
        <v>6.444160151231209</v>
      </c>
    </row>
    <row r="16" spans="1:13" ht="15" thickBot="1" x14ac:dyDescent="0.35">
      <c r="A16" s="11">
        <v>1</v>
      </c>
      <c r="B16" s="7">
        <f t="shared" si="1"/>
        <v>3</v>
      </c>
      <c r="C16" s="7">
        <f t="shared" si="1"/>
        <v>2.5</v>
      </c>
      <c r="D16" s="7">
        <f t="shared" si="1"/>
        <v>1.1666666666666667</v>
      </c>
      <c r="E16" s="7">
        <f t="shared" si="1"/>
        <v>0.375</v>
      </c>
      <c r="F16" s="7">
        <f t="shared" si="1"/>
        <v>9.166666666666666E-2</v>
      </c>
      <c r="G16" s="7">
        <f t="shared" si="1"/>
        <v>1.8055555555555554E-2</v>
      </c>
      <c r="H16" s="7">
        <f t="shared" si="1"/>
        <v>2.976190476190476E-3</v>
      </c>
      <c r="I16" s="7">
        <f t="shared" si="1"/>
        <v>4.2162698412698415E-4</v>
      </c>
      <c r="J16" s="7">
        <f t="shared" si="1"/>
        <v>5.2358906525573191E-5</v>
      </c>
      <c r="K16" s="7">
        <f t="shared" si="1"/>
        <v>5.7870370370370367E-6</v>
      </c>
      <c r="L16" s="13">
        <f t="shared" si="2"/>
        <v>8.1548448522927703</v>
      </c>
      <c r="M16" s="7">
        <f t="shared" si="3"/>
        <v>8.1548454853771357</v>
      </c>
    </row>
    <row r="17" ht="15" thickTop="1" x14ac:dyDescent="0.3"/>
  </sheetData>
  <mergeCells count="4">
    <mergeCell ref="A1:B1"/>
    <mergeCell ref="A2:M2"/>
    <mergeCell ref="B3:E3"/>
    <mergeCell ref="B4:C4"/>
  </mergeCells>
  <conditionalFormatting sqref="B7:M16">
    <cfRule type="cellIs" dxfId="13" priority="1" operator="greaterThan">
      <formula>1.5</formula>
    </cfRule>
    <cfRule type="cellIs" dxfId="12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2023-12-04T11:22:32Z</dcterms:modified>
</cp:coreProperties>
</file>