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Лист1" sheetId="1" r:id="rId1"/>
  </sheets>
  <definedNames>
    <definedName name="_xlnm._FilterDatabase" localSheetId="0" hidden="1">Лист1!$A$5:$G$75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1" l="1"/>
  <c r="F8" i="1" s="1"/>
  <c r="G8" i="1" s="1"/>
  <c r="D9" i="1"/>
  <c r="F9" i="1" s="1"/>
  <c r="D10" i="1"/>
  <c r="F10" i="1" s="1"/>
  <c r="G10" i="1" s="1"/>
  <c r="D11" i="1"/>
  <c r="F11" i="1" s="1"/>
  <c r="G11" i="1" s="1"/>
  <c r="D12" i="1"/>
  <c r="F12" i="1" s="1"/>
  <c r="G12" i="1" s="1"/>
  <c r="D13" i="1"/>
  <c r="F13" i="1" s="1"/>
  <c r="G13" i="1" s="1"/>
  <c r="D14" i="1"/>
  <c r="F14" i="1" s="1"/>
  <c r="G14" i="1" s="1"/>
  <c r="D15" i="1"/>
  <c r="F15" i="1" s="1"/>
  <c r="G15" i="1" s="1"/>
  <c r="D7" i="1"/>
  <c r="F7" i="1" s="1"/>
  <c r="G7" i="1" s="1"/>
  <c r="D17" i="1"/>
  <c r="F17" i="1" s="1"/>
  <c r="G17" i="1" s="1"/>
  <c r="D19" i="1"/>
  <c r="F19" i="1" s="1"/>
  <c r="G19" i="1" s="1"/>
  <c r="D20" i="1"/>
  <c r="F20" i="1" s="1"/>
  <c r="G20" i="1" s="1"/>
  <c r="D21" i="1"/>
  <c r="F21" i="1" s="1"/>
  <c r="G21" i="1" s="1"/>
  <c r="D22" i="1"/>
  <c r="F22" i="1" s="1"/>
  <c r="G22" i="1" s="1"/>
  <c r="D23" i="1"/>
  <c r="F23" i="1" s="1"/>
  <c r="G23" i="1" s="1"/>
  <c r="D24" i="1"/>
  <c r="F24" i="1" s="1"/>
  <c r="G24" i="1" s="1"/>
  <c r="D25" i="1"/>
  <c r="F25" i="1" s="1"/>
  <c r="G25" i="1" s="1"/>
  <c r="D26" i="1"/>
  <c r="F26" i="1" s="1"/>
  <c r="G26" i="1" s="1"/>
  <c r="D18" i="1"/>
  <c r="F18" i="1" s="1"/>
  <c r="G18" i="1" s="1"/>
  <c r="D28" i="1"/>
  <c r="F28" i="1" s="1"/>
  <c r="G28" i="1" s="1"/>
  <c r="D30" i="1"/>
  <c r="F30" i="1" s="1"/>
  <c r="G30" i="1" s="1"/>
  <c r="D31" i="1"/>
  <c r="F31" i="1" s="1"/>
  <c r="G31" i="1" s="1"/>
  <c r="D32" i="1"/>
  <c r="F32" i="1" s="1"/>
  <c r="G32" i="1" s="1"/>
  <c r="D33" i="1"/>
  <c r="F33" i="1" s="1"/>
  <c r="G33" i="1" s="1"/>
  <c r="D34" i="1"/>
  <c r="F34" i="1" s="1"/>
  <c r="G34" i="1" s="1"/>
  <c r="D35" i="1"/>
  <c r="F35" i="1" s="1"/>
  <c r="G35" i="1" s="1"/>
  <c r="D36" i="1"/>
  <c r="F36" i="1" s="1"/>
  <c r="G36" i="1" s="1"/>
  <c r="D37" i="1"/>
  <c r="F37" i="1" s="1"/>
  <c r="G37" i="1" s="1"/>
  <c r="D29" i="1"/>
  <c r="F29" i="1" s="1"/>
  <c r="G29" i="1" s="1"/>
  <c r="D39" i="1"/>
  <c r="F39" i="1" s="1"/>
  <c r="G39" i="1" s="1"/>
  <c r="D41" i="1"/>
  <c r="F41" i="1" s="1"/>
  <c r="G41" i="1" s="1"/>
  <c r="D42" i="1"/>
  <c r="F42" i="1" s="1"/>
  <c r="G42" i="1" s="1"/>
  <c r="D43" i="1"/>
  <c r="F43" i="1" s="1"/>
  <c r="G43" i="1" s="1"/>
  <c r="D44" i="1"/>
  <c r="F44" i="1" s="1"/>
  <c r="G44" i="1" s="1"/>
  <c r="D45" i="1"/>
  <c r="F45" i="1" s="1"/>
  <c r="G45" i="1" s="1"/>
  <c r="D46" i="1"/>
  <c r="F46" i="1" s="1"/>
  <c r="G46" i="1" s="1"/>
  <c r="D47" i="1"/>
  <c r="F47" i="1" s="1"/>
  <c r="G47" i="1" s="1"/>
  <c r="D48" i="1"/>
  <c r="F48" i="1" s="1"/>
  <c r="G48" i="1" s="1"/>
  <c r="D40" i="1"/>
  <c r="F40" i="1" s="1"/>
  <c r="G40" i="1" s="1"/>
  <c r="D50" i="1"/>
  <c r="F50" i="1" s="1"/>
  <c r="G50" i="1" s="1"/>
  <c r="D52" i="1"/>
  <c r="F52" i="1" s="1"/>
  <c r="G52" i="1" s="1"/>
  <c r="D53" i="1"/>
  <c r="F53" i="1" s="1"/>
  <c r="G53" i="1" s="1"/>
  <c r="D54" i="1"/>
  <c r="F54" i="1" s="1"/>
  <c r="G54" i="1" s="1"/>
  <c r="D55" i="1"/>
  <c r="F55" i="1" s="1"/>
  <c r="G55" i="1" s="1"/>
  <c r="D56" i="1"/>
  <c r="F56" i="1" s="1"/>
  <c r="G56" i="1" s="1"/>
  <c r="D57" i="1"/>
  <c r="F57" i="1" s="1"/>
  <c r="G57" i="1" s="1"/>
  <c r="D58" i="1"/>
  <c r="F58" i="1" s="1"/>
  <c r="G58" i="1" s="1"/>
  <c r="D59" i="1"/>
  <c r="F59" i="1" s="1"/>
  <c r="G59" i="1" s="1"/>
  <c r="D51" i="1"/>
  <c r="F51" i="1" s="1"/>
  <c r="G51" i="1" s="1"/>
  <c r="D61" i="1"/>
  <c r="F61" i="1" s="1"/>
  <c r="G61" i="1" s="1"/>
  <c r="D63" i="1"/>
  <c r="F63" i="1" s="1"/>
  <c r="G63" i="1" s="1"/>
  <c r="D64" i="1"/>
  <c r="F64" i="1" s="1"/>
  <c r="G64" i="1" s="1"/>
  <c r="D65" i="1"/>
  <c r="F65" i="1" s="1"/>
  <c r="G65" i="1" s="1"/>
  <c r="D66" i="1"/>
  <c r="F66" i="1" s="1"/>
  <c r="G66" i="1" s="1"/>
  <c r="D67" i="1"/>
  <c r="F67" i="1" s="1"/>
  <c r="G67" i="1" s="1"/>
  <c r="D68" i="1"/>
  <c r="F68" i="1" s="1"/>
  <c r="G68" i="1" s="1"/>
  <c r="D69" i="1"/>
  <c r="F69" i="1" s="1"/>
  <c r="G69" i="1" s="1"/>
  <c r="D70" i="1"/>
  <c r="F70" i="1" s="1"/>
  <c r="G70" i="1" s="1"/>
  <c r="D62" i="1"/>
  <c r="F62" i="1" s="1"/>
  <c r="G62" i="1" s="1"/>
  <c r="D6" i="1"/>
  <c r="F6" i="1" s="1"/>
  <c r="G6" i="1" s="1"/>
  <c r="G60" i="1" l="1"/>
  <c r="G49" i="1"/>
  <c r="F38" i="1"/>
  <c r="G38" i="1"/>
  <c r="G27" i="1"/>
  <c r="G71" i="1"/>
  <c r="F71" i="1"/>
  <c r="F60" i="1"/>
  <c r="F49" i="1"/>
  <c r="F27" i="1"/>
  <c r="F16" i="1"/>
  <c r="F72" i="1" s="1"/>
  <c r="G9" i="1"/>
  <c r="F73" i="1" l="1"/>
  <c r="G16" i="1"/>
  <c r="G73" i="1" s="1"/>
  <c r="G72" i="1" l="1"/>
</calcChain>
</file>

<file path=xl/comments1.xml><?xml version="1.0" encoding="utf-8"?>
<comments xmlns="http://schemas.openxmlformats.org/spreadsheetml/2006/main">
  <authors>
    <author>Автор</author>
  </authors>
  <commentList>
    <comment ref="F5" authorId="0" shapeId="0">
      <text>
        <r>
          <rPr>
            <b/>
            <sz val="9"/>
            <color indexed="81"/>
            <rFont val="Tahoma"/>
            <family val="2"/>
            <charset val="204"/>
          </rPr>
          <t>Продажная цена = (Себестоимость+Наценка)*Количество*(1+НДС)</t>
        </r>
      </text>
    </comment>
    <comment ref="F73" authorId="0" shapeId="0">
      <text>
        <r>
          <rPr>
            <sz val="9"/>
            <color indexed="81"/>
            <rFont val="Tahoma"/>
            <family val="2"/>
            <charset val="204"/>
          </rPr>
          <t>=СУММ(F6:F71)</t>
        </r>
      </text>
    </comment>
  </commentList>
</comments>
</file>

<file path=xl/sharedStrings.xml><?xml version="1.0" encoding="utf-8"?>
<sst xmlns="http://schemas.openxmlformats.org/spreadsheetml/2006/main" count="79" uniqueCount="29">
  <si>
    <t>Таблица продаж</t>
  </si>
  <si>
    <t>наценка, %</t>
  </si>
  <si>
    <t>НДС</t>
  </si>
  <si>
    <t>дата продажи</t>
  </si>
  <si>
    <t>изделие</t>
  </si>
  <si>
    <t>стоимость</t>
  </si>
  <si>
    <t>наценка, руб</t>
  </si>
  <si>
    <t>количество</t>
  </si>
  <si>
    <t>Продажная цена</t>
  </si>
  <si>
    <t>изд1</t>
  </si>
  <si>
    <t>изд2</t>
  </si>
  <si>
    <t>изд3</t>
  </si>
  <si>
    <t>изд4</t>
  </si>
  <si>
    <t>изд5</t>
  </si>
  <si>
    <t>изд6</t>
  </si>
  <si>
    <t>изд7</t>
  </si>
  <si>
    <t>изд8</t>
  </si>
  <si>
    <t>изд9</t>
  </si>
  <si>
    <t>изд10</t>
  </si>
  <si>
    <t>ИТОГО:</t>
  </si>
  <si>
    <t>Прибыль</t>
  </si>
  <si>
    <t>мар.04 Итог</t>
  </si>
  <si>
    <t>апр.04 Итог</t>
  </si>
  <si>
    <t>май.04 Итог</t>
  </si>
  <si>
    <t>июн.04 Итог</t>
  </si>
  <si>
    <t>июл.04 Итог</t>
  </si>
  <si>
    <t>авг.04 Итог</t>
  </si>
  <si>
    <t>Общий итог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</si>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</sst>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Times New Roman"/>
      <family val="1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4">
    <xf numFmtId="0" fontId="0" fillId="0" borderId="0" xfId="0"/>
    <xf numFmtId="0" fontId="4" fillId="0" borderId="0" xfId="0" applyFont="1"/>
    <xf numFmtId="0" fontId="3" fillId="0" borderId="0" xfId="0" applyFont="1" applyAlignment="1">
      <alignment horizontal="center"/>
    </xf>
    <xf numFmtId="17" fontId="0" fillId="0" borderId="0" xfId="0" applyNumberFormat="1"/>
    <xf numFmtId="0" fontId="3" fillId="0" borderId="1" xfId="0" applyFont="1" applyBorder="1" applyAlignment="1">
      <alignment horizontal="center" vertical="center"/>
    </xf>
    <xf numFmtId="9" fontId="3" fillId="0" borderId="0" xfId="0" applyNumberFormat="1" applyFont="1"/>
    <xf numFmtId="0" fontId="3" fillId="0" borderId="0" xfId="0" applyFont="1" applyAlignment="1">
      <alignment horizontal="right"/>
    </xf>
    <xf numFmtId="9" fontId="3" fillId="0" borderId="0" xfId="1" applyFont="1"/>
    <xf numFmtId="0" fontId="7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17" fontId="0" fillId="0" borderId="0" xfId="0" applyNumberFormat="1" applyBorder="1"/>
    <xf numFmtId="0" fontId="0" fillId="0" borderId="0" xfId="0" applyBorder="1"/>
    <xf numFmtId="17" fontId="8" fillId="0" borderId="0" xfId="0" applyNumberFormat="1" applyFont="1"/>
    <xf numFmtId="0" fontId="8" fillId="0" borderId="0" xfId="0" applyNumberFormat="1" applyFont="1"/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Промежуточные</a:t>
            </a:r>
            <a:r>
              <a:rPr lang="ru-RU" baseline="0"/>
              <a:t> итоги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0"/>
          <c:tx>
            <c:strRef>
              <c:f>Лист1!$F$5</c:f>
              <c:strCache>
                <c:ptCount val="1"/>
                <c:pt idx="0">
                  <c:v>Продажная цена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Лист1!$A$6:$A$71</c:f>
              <c:strCache>
                <c:ptCount val="6"/>
                <c:pt idx="0">
                  <c:v>мар.04 Итог</c:v>
                </c:pt>
                <c:pt idx="1">
                  <c:v>апр.04 Итог</c:v>
                </c:pt>
                <c:pt idx="2">
                  <c:v>май.04 Итог</c:v>
                </c:pt>
                <c:pt idx="3">
                  <c:v>июн.04 Итог</c:v>
                </c:pt>
                <c:pt idx="4">
                  <c:v>июл.04 Итог</c:v>
                </c:pt>
                <c:pt idx="5">
                  <c:v>авг.04 Итог</c:v>
                </c:pt>
              </c:strCache>
            </c:strRef>
          </c:cat>
          <c:val>
            <c:numRef>
              <c:f>Лист1!$F$6:$F$71</c:f>
              <c:numCache>
                <c:formatCode>General</c:formatCode>
                <c:ptCount val="6"/>
                <c:pt idx="0">
                  <c:v>135908</c:v>
                </c:pt>
                <c:pt idx="1">
                  <c:v>125827.04424387222</c:v>
                </c:pt>
                <c:pt idx="2">
                  <c:v>256912.54110255733</c:v>
                </c:pt>
                <c:pt idx="3">
                  <c:v>183606.88549685871</c:v>
                </c:pt>
                <c:pt idx="4">
                  <c:v>125921.75050880453</c:v>
                </c:pt>
                <c:pt idx="5">
                  <c:v>223975.80674276614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993-4D7C-A823-0AB6CC72552F}"/>
            </c:ext>
          </c:extLst>
        </c:ser>
        <c:ser>
          <c:idx val="5"/>
          <c:order val="1"/>
          <c:tx>
            <c:strRef>
              <c:f>Лист1!$G$5</c:f>
              <c:strCache>
                <c:ptCount val="1"/>
                <c:pt idx="0">
                  <c:v>Прибыль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Лист1!$A$6:$A$71</c:f>
              <c:strCache>
                <c:ptCount val="6"/>
                <c:pt idx="0">
                  <c:v>мар.04 Итог</c:v>
                </c:pt>
                <c:pt idx="1">
                  <c:v>апр.04 Итог</c:v>
                </c:pt>
                <c:pt idx="2">
                  <c:v>май.04 Итог</c:v>
                </c:pt>
                <c:pt idx="3">
                  <c:v>июн.04 Итог</c:v>
                </c:pt>
                <c:pt idx="4">
                  <c:v>июл.04 Итог</c:v>
                </c:pt>
                <c:pt idx="5">
                  <c:v>авг.04 Итог</c:v>
                </c:pt>
              </c:strCache>
            </c:strRef>
          </c:cat>
          <c:val>
            <c:numRef>
              <c:f>Лист1!$G$6:$G$71</c:f>
              <c:numCache>
                <c:formatCode>General</c:formatCode>
                <c:ptCount val="6"/>
                <c:pt idx="0">
                  <c:v>45500</c:v>
                </c:pt>
                <c:pt idx="1">
                  <c:v>42125.044243872224</c:v>
                </c:pt>
                <c:pt idx="2">
                  <c:v>86010.541102557298</c:v>
                </c:pt>
                <c:pt idx="3">
                  <c:v>61468.885496858689</c:v>
                </c:pt>
                <c:pt idx="4">
                  <c:v>42156.750508804529</c:v>
                </c:pt>
                <c:pt idx="5">
                  <c:v>74983.80674276613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993-4D7C-A823-0AB6CC7255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4252072"/>
        <c:axId val="514248792"/>
      </c:barChart>
      <c:catAx>
        <c:axId val="514252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4248792"/>
        <c:crosses val="autoZero"/>
        <c:auto val="1"/>
        <c:lblAlgn val="ctr"/>
        <c:lblOffset val="100"/>
        <c:noMultiLvlLbl val="0"/>
      </c:catAx>
      <c:valAx>
        <c:axId val="514248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4252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579120</xdr:colOff>
      <xdr:row>2</xdr:row>
      <xdr:rowOff>45720</xdr:rowOff>
    </xdr:from>
    <xdr:to>
      <xdr:col>15</xdr:col>
      <xdr:colOff>274320</xdr:colOff>
      <xdr:row>76</xdr:row>
      <xdr:rowOff>15240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88"/>
  <sheetViews>
    <sheetView tabSelected="1" workbookViewId="0">
      <selection activeCell="A16" sqref="A16"/>
    </sheetView>
  </sheetViews>
  <sheetFormatPr defaultRowHeight="14.4" outlineLevelRow="2" x14ac:dyDescent="0.3"/>
  <cols>
    <col min="1" max="1" width="14.44140625" customWidth="1"/>
    <col min="2" max="2" width="10.88671875" customWidth="1"/>
    <col min="3" max="3" width="11.109375" customWidth="1"/>
    <col min="4" max="4" width="14" customWidth="1"/>
    <col min="5" max="5" width="13.21875" customWidth="1"/>
    <col min="6" max="6" width="17.33203125" customWidth="1"/>
    <col min="7" max="7" width="15.88671875" customWidth="1"/>
  </cols>
  <sheetData>
    <row r="1" spans="1:7" x14ac:dyDescent="0.3">
      <c r="A1" s="1" t="s">
        <v>0</v>
      </c>
    </row>
    <row r="3" spans="1:7" x14ac:dyDescent="0.3">
      <c r="A3" s="2" t="s">
        <v>1</v>
      </c>
      <c r="B3" s="5">
        <v>0.2527283721204614</v>
      </c>
    </row>
    <row r="4" spans="1:7" x14ac:dyDescent="0.3">
      <c r="A4" s="6" t="s">
        <v>2</v>
      </c>
      <c r="B4" s="7">
        <v>0.2</v>
      </c>
    </row>
    <row r="5" spans="1:7" ht="30.6" customHeight="1" thickBot="1" x14ac:dyDescent="0.35">
      <c r="A5" s="4" t="s">
        <v>3</v>
      </c>
      <c r="B5" s="4" t="s">
        <v>4</v>
      </c>
      <c r="C5" s="4" t="s">
        <v>5</v>
      </c>
      <c r="D5" s="4" t="s">
        <v>6</v>
      </c>
      <c r="E5" s="4" t="s">
        <v>7</v>
      </c>
      <c r="F5" s="4" t="s">
        <v>8</v>
      </c>
      <c r="G5" s="4" t="s">
        <v>20</v>
      </c>
    </row>
    <row r="6" spans="1:7" ht="15" hidden="1" customHeight="1" outlineLevel="2" thickTop="1" x14ac:dyDescent="0.3">
      <c r="A6" s="3">
        <v>38047</v>
      </c>
      <c r="B6" t="s">
        <v>9</v>
      </c>
      <c r="C6">
        <v>41</v>
      </c>
      <c r="D6">
        <f t="shared" ref="D6:D15" si="0">$C6*$B$3</f>
        <v>10.361863256938918</v>
      </c>
      <c r="E6">
        <v>248</v>
      </c>
      <c r="F6">
        <f t="shared" ref="F6:F15" si="1">($C6+$D6)*$E6*(1+$B$4)</f>
        <v>15285.29050526502</v>
      </c>
      <c r="G6">
        <f t="shared" ref="G6:G15" si="2">F6-$C6*$E6</f>
        <v>5117.2905052650203</v>
      </c>
    </row>
    <row r="7" spans="1:7" ht="14.4" hidden="1" customHeight="1" outlineLevel="2" x14ac:dyDescent="0.3">
      <c r="A7" s="3">
        <v>38047</v>
      </c>
      <c r="B7" t="s">
        <v>18</v>
      </c>
      <c r="C7">
        <v>54</v>
      </c>
      <c r="D7">
        <f t="shared" si="0"/>
        <v>13.647332094504915</v>
      </c>
      <c r="E7">
        <v>19</v>
      </c>
      <c r="F7">
        <f t="shared" si="1"/>
        <v>1542.3591717547122</v>
      </c>
      <c r="G7">
        <f t="shared" si="2"/>
        <v>516.35917175471218</v>
      </c>
    </row>
    <row r="8" spans="1:7" ht="14.4" hidden="1" customHeight="1" outlineLevel="2" x14ac:dyDescent="0.3">
      <c r="A8" s="10">
        <v>38047</v>
      </c>
      <c r="B8" s="11" t="s">
        <v>10</v>
      </c>
      <c r="C8" s="11">
        <v>33</v>
      </c>
      <c r="D8" s="11">
        <f t="shared" si="0"/>
        <v>8.3400362799752266</v>
      </c>
      <c r="E8" s="11">
        <v>245</v>
      </c>
      <c r="F8" s="11">
        <f t="shared" si="1"/>
        <v>12153.970666312716</v>
      </c>
      <c r="G8" s="11">
        <f t="shared" si="2"/>
        <v>4068.9706663127163</v>
      </c>
    </row>
    <row r="9" spans="1:7" ht="14.4" hidden="1" customHeight="1" outlineLevel="2" x14ac:dyDescent="0.3">
      <c r="A9" s="3">
        <v>38047</v>
      </c>
      <c r="B9" t="s">
        <v>11</v>
      </c>
      <c r="C9">
        <v>53</v>
      </c>
      <c r="D9">
        <f t="shared" si="0"/>
        <v>13.394603722384455</v>
      </c>
      <c r="E9">
        <v>112</v>
      </c>
      <c r="F9">
        <f t="shared" si="1"/>
        <v>8923.4347402884723</v>
      </c>
      <c r="G9">
        <f t="shared" si="2"/>
        <v>2987.4347402884723</v>
      </c>
    </row>
    <row r="10" spans="1:7" ht="14.4" hidden="1" customHeight="1" outlineLevel="2" x14ac:dyDescent="0.3">
      <c r="A10" s="3">
        <v>38047</v>
      </c>
      <c r="B10" t="s">
        <v>12</v>
      </c>
      <c r="C10">
        <v>22</v>
      </c>
      <c r="D10">
        <f t="shared" si="0"/>
        <v>5.5600241866501507</v>
      </c>
      <c r="E10">
        <v>487</v>
      </c>
      <c r="F10">
        <f t="shared" si="1"/>
        <v>16106.078134678348</v>
      </c>
      <c r="G10">
        <f t="shared" si="2"/>
        <v>5392.0781346783479</v>
      </c>
    </row>
    <row r="11" spans="1:7" ht="14.4" hidden="1" customHeight="1" outlineLevel="2" x14ac:dyDescent="0.3">
      <c r="A11" s="3">
        <v>38047</v>
      </c>
      <c r="B11" t="s">
        <v>13</v>
      </c>
      <c r="C11">
        <v>19</v>
      </c>
      <c r="D11">
        <f t="shared" si="0"/>
        <v>4.8018390702887661</v>
      </c>
      <c r="E11">
        <v>200</v>
      </c>
      <c r="F11">
        <f t="shared" si="1"/>
        <v>5712.4413768693039</v>
      </c>
      <c r="G11">
        <f t="shared" si="2"/>
        <v>1912.4413768693039</v>
      </c>
    </row>
    <row r="12" spans="1:7" ht="14.4" hidden="1" customHeight="1" outlineLevel="2" x14ac:dyDescent="0.3">
      <c r="A12" s="3">
        <v>38047</v>
      </c>
      <c r="B12" t="s">
        <v>14</v>
      </c>
      <c r="C12">
        <v>36</v>
      </c>
      <c r="D12">
        <f t="shared" si="0"/>
        <v>9.0982213963366103</v>
      </c>
      <c r="E12">
        <v>250</v>
      </c>
      <c r="F12">
        <f t="shared" si="1"/>
        <v>13529.466418900982</v>
      </c>
      <c r="G12">
        <f t="shared" si="2"/>
        <v>4529.4664189009818</v>
      </c>
    </row>
    <row r="13" spans="1:7" ht="14.4" hidden="1" customHeight="1" outlineLevel="2" x14ac:dyDescent="0.3">
      <c r="A13" s="3">
        <v>38047</v>
      </c>
      <c r="B13" t="s">
        <v>15</v>
      </c>
      <c r="C13">
        <v>23</v>
      </c>
      <c r="D13">
        <f t="shared" si="0"/>
        <v>5.8127525587706117</v>
      </c>
      <c r="E13">
        <v>55</v>
      </c>
      <c r="F13">
        <f t="shared" si="1"/>
        <v>1901.6416688788604</v>
      </c>
      <c r="G13">
        <f t="shared" si="2"/>
        <v>636.6416688788604</v>
      </c>
    </row>
    <row r="14" spans="1:7" ht="14.4" hidden="1" customHeight="1" outlineLevel="2" x14ac:dyDescent="0.3">
      <c r="A14" s="3">
        <v>38047</v>
      </c>
      <c r="B14" t="s">
        <v>16</v>
      </c>
      <c r="C14">
        <v>35</v>
      </c>
      <c r="D14">
        <f t="shared" si="0"/>
        <v>8.8454930242161485</v>
      </c>
      <c r="E14">
        <v>334</v>
      </c>
      <c r="F14">
        <f t="shared" si="1"/>
        <v>17573.273604105831</v>
      </c>
      <c r="G14">
        <f t="shared" si="2"/>
        <v>5883.2736041058306</v>
      </c>
    </row>
    <row r="15" spans="1:7" ht="14.4" hidden="1" customHeight="1" outlineLevel="2" x14ac:dyDescent="0.3">
      <c r="A15" s="3">
        <v>38047</v>
      </c>
      <c r="B15" t="s">
        <v>17</v>
      </c>
      <c r="C15">
        <v>43</v>
      </c>
      <c r="D15">
        <f t="shared" si="0"/>
        <v>10.86732000117984</v>
      </c>
      <c r="E15">
        <v>668</v>
      </c>
      <c r="F15">
        <f t="shared" si="1"/>
        <v>43180.043712945757</v>
      </c>
      <c r="G15">
        <f t="shared" si="2"/>
        <v>14456.043712945757</v>
      </c>
    </row>
    <row r="16" spans="1:7" ht="15" outlineLevel="1" collapsed="1" thickTop="1" x14ac:dyDescent="0.3">
      <c r="A16" s="13" t="s">
        <v>21</v>
      </c>
      <c r="F16">
        <f>SUBTOTAL(9,F6:F15)</f>
        <v>135908</v>
      </c>
      <c r="G16">
        <f>SUBTOTAL(9,G6:G15)</f>
        <v>45500</v>
      </c>
    </row>
    <row r="17" spans="1:7" hidden="1" outlineLevel="2" x14ac:dyDescent="0.3">
      <c r="A17" s="3">
        <v>38078</v>
      </c>
      <c r="B17" t="s">
        <v>9</v>
      </c>
      <c r="C17">
        <v>41</v>
      </c>
      <c r="D17">
        <f t="shared" ref="D17:D26" si="3">$C17*$B$3</f>
        <v>10.361863256938918</v>
      </c>
      <c r="E17">
        <v>100</v>
      </c>
      <c r="F17">
        <f t="shared" ref="F17:F26" si="4">($C17+$D17)*$E17*(1+$B$4)</f>
        <v>6163.4235908326691</v>
      </c>
      <c r="G17">
        <f t="shared" ref="G17:G26" si="5">F17-$C17*$E17</f>
        <v>2063.4235908326691</v>
      </c>
    </row>
    <row r="18" spans="1:7" hidden="1" outlineLevel="2" x14ac:dyDescent="0.3">
      <c r="A18" s="3">
        <v>38078</v>
      </c>
      <c r="B18" t="s">
        <v>18</v>
      </c>
      <c r="C18">
        <v>54</v>
      </c>
      <c r="D18">
        <f t="shared" si="3"/>
        <v>13.647332094504915</v>
      </c>
      <c r="E18">
        <v>456</v>
      </c>
      <c r="F18">
        <f t="shared" si="4"/>
        <v>37016.62012211309</v>
      </c>
      <c r="G18">
        <f t="shared" si="5"/>
        <v>12392.62012211309</v>
      </c>
    </row>
    <row r="19" spans="1:7" hidden="1" outlineLevel="2" x14ac:dyDescent="0.3">
      <c r="A19" s="3">
        <v>38078</v>
      </c>
      <c r="B19" t="s">
        <v>10</v>
      </c>
      <c r="C19">
        <v>33</v>
      </c>
      <c r="D19">
        <f t="shared" si="3"/>
        <v>8.3400362799752266</v>
      </c>
      <c r="E19">
        <v>247</v>
      </c>
      <c r="F19">
        <f t="shared" si="4"/>
        <v>12253.186753384656</v>
      </c>
      <c r="G19">
        <f t="shared" si="5"/>
        <v>4102.1867533846562</v>
      </c>
    </row>
    <row r="20" spans="1:7" hidden="1" outlineLevel="2" x14ac:dyDescent="0.3">
      <c r="A20" s="3">
        <v>38078</v>
      </c>
      <c r="B20" t="s">
        <v>11</v>
      </c>
      <c r="C20">
        <v>53</v>
      </c>
      <c r="D20">
        <f t="shared" si="3"/>
        <v>13.394603722384455</v>
      </c>
      <c r="E20">
        <v>321</v>
      </c>
      <c r="F20">
        <f t="shared" si="4"/>
        <v>25575.201353862492</v>
      </c>
      <c r="G20">
        <f t="shared" si="5"/>
        <v>8562.2013538624924</v>
      </c>
    </row>
    <row r="21" spans="1:7" hidden="1" outlineLevel="2" x14ac:dyDescent="0.3">
      <c r="A21" s="3">
        <v>38078</v>
      </c>
      <c r="B21" t="s">
        <v>12</v>
      </c>
      <c r="C21">
        <v>22</v>
      </c>
      <c r="D21">
        <f t="shared" si="3"/>
        <v>5.5600241866501507</v>
      </c>
      <c r="E21">
        <v>392</v>
      </c>
      <c r="F21">
        <f t="shared" si="4"/>
        <v>12964.235377400231</v>
      </c>
      <c r="G21">
        <f t="shared" si="5"/>
        <v>4340.2353774002313</v>
      </c>
    </row>
    <row r="22" spans="1:7" hidden="1" outlineLevel="2" x14ac:dyDescent="0.3">
      <c r="A22" s="3">
        <v>38078</v>
      </c>
      <c r="B22" t="s">
        <v>13</v>
      </c>
      <c r="C22">
        <v>19</v>
      </c>
      <c r="D22">
        <f t="shared" si="3"/>
        <v>4.8018390702887661</v>
      </c>
      <c r="E22">
        <v>234</v>
      </c>
      <c r="F22">
        <f t="shared" si="4"/>
        <v>6683.5564109370853</v>
      </c>
      <c r="G22">
        <f t="shared" si="5"/>
        <v>2237.5564109370853</v>
      </c>
    </row>
    <row r="23" spans="1:7" hidden="1" outlineLevel="2" x14ac:dyDescent="0.3">
      <c r="A23" s="3">
        <v>38078</v>
      </c>
      <c r="B23" t="s">
        <v>14</v>
      </c>
      <c r="C23">
        <v>36</v>
      </c>
      <c r="D23">
        <f t="shared" si="3"/>
        <v>9.0982213963366103</v>
      </c>
      <c r="E23">
        <v>23</v>
      </c>
      <c r="F23">
        <f t="shared" si="4"/>
        <v>1244.7109105388904</v>
      </c>
      <c r="G23">
        <f t="shared" si="5"/>
        <v>416.7109105388904</v>
      </c>
    </row>
    <row r="24" spans="1:7" hidden="1" outlineLevel="2" x14ac:dyDescent="0.3">
      <c r="A24" s="3">
        <v>38078</v>
      </c>
      <c r="B24" t="s">
        <v>15</v>
      </c>
      <c r="C24">
        <v>23</v>
      </c>
      <c r="D24">
        <f t="shared" si="3"/>
        <v>5.8127525587706117</v>
      </c>
      <c r="E24">
        <v>124</v>
      </c>
      <c r="F24">
        <f t="shared" si="4"/>
        <v>4287.3375807450666</v>
      </c>
      <c r="G24">
        <f t="shared" si="5"/>
        <v>1435.3375807450666</v>
      </c>
    </row>
    <row r="25" spans="1:7" hidden="1" outlineLevel="2" x14ac:dyDescent="0.3">
      <c r="A25" s="3">
        <v>38078</v>
      </c>
      <c r="B25" t="s">
        <v>16</v>
      </c>
      <c r="C25">
        <v>35</v>
      </c>
      <c r="D25">
        <f t="shared" si="3"/>
        <v>8.8454930242161485</v>
      </c>
      <c r="E25">
        <v>345</v>
      </c>
      <c r="F25">
        <f t="shared" si="4"/>
        <v>18152.034112025485</v>
      </c>
      <c r="G25">
        <f t="shared" si="5"/>
        <v>6077.0341120254852</v>
      </c>
    </row>
    <row r="26" spans="1:7" hidden="1" outlineLevel="2" x14ac:dyDescent="0.3">
      <c r="A26" s="3">
        <v>38078</v>
      </c>
      <c r="B26" t="s">
        <v>17</v>
      </c>
      <c r="C26">
        <v>43</v>
      </c>
      <c r="D26">
        <f t="shared" si="3"/>
        <v>10.86732000117984</v>
      </c>
      <c r="E26">
        <v>23</v>
      </c>
      <c r="F26">
        <f t="shared" si="4"/>
        <v>1486.7380320325638</v>
      </c>
      <c r="G26">
        <f t="shared" si="5"/>
        <v>497.73803203256375</v>
      </c>
    </row>
    <row r="27" spans="1:7" outlineLevel="1" collapsed="1" x14ac:dyDescent="0.3">
      <c r="A27" s="12" t="s">
        <v>22</v>
      </c>
      <c r="F27">
        <f>SUBTOTAL(9,F17:F26)</f>
        <v>125827.04424387222</v>
      </c>
      <c r="G27">
        <f>SUBTOTAL(9,G17:G26)</f>
        <v>42125.044243872224</v>
      </c>
    </row>
    <row r="28" spans="1:7" hidden="1" outlineLevel="2" x14ac:dyDescent="0.3">
      <c r="A28" s="3">
        <v>38108</v>
      </c>
      <c r="B28" t="s">
        <v>9</v>
      </c>
      <c r="C28">
        <v>41</v>
      </c>
      <c r="D28">
        <f t="shared" ref="D28:D37" si="6">$C28*$B$3</f>
        <v>10.361863256938918</v>
      </c>
      <c r="E28">
        <v>478</v>
      </c>
      <c r="F28">
        <f t="shared" ref="F28:F37" si="7">($C28+$D28)*$E28*(1+$B$4)</f>
        <v>29461.164764180165</v>
      </c>
      <c r="G28">
        <f t="shared" ref="G28:G37" si="8">F28-$C28*$E28</f>
        <v>9863.1647641801646</v>
      </c>
    </row>
    <row r="29" spans="1:7" hidden="1" outlineLevel="2" x14ac:dyDescent="0.3">
      <c r="A29" s="3">
        <v>38108</v>
      </c>
      <c r="B29" t="s">
        <v>18</v>
      </c>
      <c r="C29">
        <v>54</v>
      </c>
      <c r="D29">
        <f t="shared" si="6"/>
        <v>13.647332094504915</v>
      </c>
      <c r="E29">
        <v>788</v>
      </c>
      <c r="F29">
        <f t="shared" si="7"/>
        <v>63967.31722856385</v>
      </c>
      <c r="G29">
        <f t="shared" si="8"/>
        <v>21415.31722856385</v>
      </c>
    </row>
    <row r="30" spans="1:7" hidden="1" outlineLevel="2" x14ac:dyDescent="0.3">
      <c r="A30" s="3">
        <v>38108</v>
      </c>
      <c r="B30" t="s">
        <v>10</v>
      </c>
      <c r="C30">
        <v>33</v>
      </c>
      <c r="D30">
        <f t="shared" si="6"/>
        <v>8.3400362799752266</v>
      </c>
      <c r="E30">
        <v>345</v>
      </c>
      <c r="F30">
        <f t="shared" si="7"/>
        <v>17114.775019909743</v>
      </c>
      <c r="G30">
        <f t="shared" si="8"/>
        <v>5729.7750199097427</v>
      </c>
    </row>
    <row r="31" spans="1:7" hidden="1" outlineLevel="2" x14ac:dyDescent="0.3">
      <c r="A31" s="3">
        <v>38108</v>
      </c>
      <c r="B31" t="s">
        <v>11</v>
      </c>
      <c r="C31">
        <v>53</v>
      </c>
      <c r="D31">
        <f t="shared" si="6"/>
        <v>13.394603722384455</v>
      </c>
      <c r="E31">
        <v>675</v>
      </c>
      <c r="F31">
        <f t="shared" si="7"/>
        <v>53779.62901513141</v>
      </c>
      <c r="G31">
        <f t="shared" si="8"/>
        <v>18004.62901513141</v>
      </c>
    </row>
    <row r="32" spans="1:7" hidden="1" outlineLevel="2" x14ac:dyDescent="0.3">
      <c r="A32" s="3">
        <v>38108</v>
      </c>
      <c r="B32" t="s">
        <v>12</v>
      </c>
      <c r="C32">
        <v>22</v>
      </c>
      <c r="D32">
        <f t="shared" si="6"/>
        <v>5.5600241866501507</v>
      </c>
      <c r="E32">
        <v>347</v>
      </c>
      <c r="F32">
        <f t="shared" si="7"/>
        <v>11475.994071321122</v>
      </c>
      <c r="G32">
        <f t="shared" si="8"/>
        <v>3841.9940713211217</v>
      </c>
    </row>
    <row r="33" spans="1:7" hidden="1" outlineLevel="2" x14ac:dyDescent="0.3">
      <c r="A33" s="3">
        <v>38108</v>
      </c>
      <c r="B33" t="s">
        <v>13</v>
      </c>
      <c r="C33">
        <v>19</v>
      </c>
      <c r="D33">
        <f t="shared" si="6"/>
        <v>4.8018390702887661</v>
      </c>
      <c r="E33">
        <v>382</v>
      </c>
      <c r="F33">
        <f t="shared" si="7"/>
        <v>10910.763029820368</v>
      </c>
      <c r="G33">
        <f t="shared" si="8"/>
        <v>3652.7630298203676</v>
      </c>
    </row>
    <row r="34" spans="1:7" hidden="1" outlineLevel="2" x14ac:dyDescent="0.3">
      <c r="A34" s="3">
        <v>38108</v>
      </c>
      <c r="B34" t="s">
        <v>14</v>
      </c>
      <c r="C34">
        <v>36</v>
      </c>
      <c r="D34">
        <f t="shared" si="6"/>
        <v>9.0982213963366103</v>
      </c>
      <c r="E34">
        <v>579</v>
      </c>
      <c r="F34">
        <f t="shared" si="7"/>
        <v>31334.244226174676</v>
      </c>
      <c r="G34">
        <f t="shared" si="8"/>
        <v>10490.244226174676</v>
      </c>
    </row>
    <row r="35" spans="1:7" hidden="1" outlineLevel="2" x14ac:dyDescent="0.3">
      <c r="A35" s="3">
        <v>38108</v>
      </c>
      <c r="B35" t="s">
        <v>15</v>
      </c>
      <c r="C35">
        <v>23</v>
      </c>
      <c r="D35">
        <f t="shared" si="6"/>
        <v>5.8127525587706117</v>
      </c>
      <c r="E35">
        <v>245</v>
      </c>
      <c r="F35">
        <f t="shared" si="7"/>
        <v>8470.9492522785586</v>
      </c>
      <c r="G35">
        <f t="shared" si="8"/>
        <v>2835.9492522785586</v>
      </c>
    </row>
    <row r="36" spans="1:7" hidden="1" outlineLevel="2" x14ac:dyDescent="0.3">
      <c r="A36" s="3">
        <v>38108</v>
      </c>
      <c r="B36" t="s">
        <v>16</v>
      </c>
      <c r="C36">
        <v>35</v>
      </c>
      <c r="D36">
        <f t="shared" si="6"/>
        <v>8.8454930242161485</v>
      </c>
      <c r="E36">
        <v>4</v>
      </c>
      <c r="F36">
        <f t="shared" si="7"/>
        <v>210.4583665162375</v>
      </c>
      <c r="G36">
        <f t="shared" si="8"/>
        <v>70.458366516237504</v>
      </c>
    </row>
    <row r="37" spans="1:7" hidden="1" outlineLevel="2" x14ac:dyDescent="0.3">
      <c r="A37" s="3">
        <v>38108</v>
      </c>
      <c r="B37" t="s">
        <v>17</v>
      </c>
      <c r="C37">
        <v>43</v>
      </c>
      <c r="D37">
        <f t="shared" si="6"/>
        <v>10.86732000117984</v>
      </c>
      <c r="E37">
        <v>467</v>
      </c>
      <c r="F37">
        <f t="shared" si="7"/>
        <v>30187.246128661183</v>
      </c>
      <c r="G37">
        <f t="shared" si="8"/>
        <v>10106.246128661183</v>
      </c>
    </row>
    <row r="38" spans="1:7" outlineLevel="1" collapsed="1" x14ac:dyDescent="0.3">
      <c r="A38" s="12" t="s">
        <v>23</v>
      </c>
      <c r="F38">
        <f>SUBTOTAL(9,F28:F37)</f>
        <v>256912.54110255733</v>
      </c>
      <c r="G38">
        <f>SUBTOTAL(9,G28:G37)</f>
        <v>86010.541102557298</v>
      </c>
    </row>
    <row r="39" spans="1:7" hidden="1" outlineLevel="2" x14ac:dyDescent="0.3">
      <c r="A39" s="3">
        <v>38139</v>
      </c>
      <c r="B39" t="s">
        <v>9</v>
      </c>
      <c r="C39">
        <v>41</v>
      </c>
      <c r="D39">
        <f t="shared" ref="D39:D48" si="9">$C39*$B$3</f>
        <v>10.361863256938918</v>
      </c>
      <c r="E39">
        <v>345</v>
      </c>
      <c r="F39">
        <f t="shared" ref="F39:F48" si="10">($C39+$D39)*$E39*(1+$B$4)</f>
        <v>21263.811388372709</v>
      </c>
      <c r="G39">
        <f t="shared" ref="G39:G48" si="11">F39-$C39*$E39</f>
        <v>7118.8113883727092</v>
      </c>
    </row>
    <row r="40" spans="1:7" hidden="1" outlineLevel="2" x14ac:dyDescent="0.3">
      <c r="A40" s="3">
        <v>38139</v>
      </c>
      <c r="B40" t="s">
        <v>18</v>
      </c>
      <c r="C40">
        <v>54</v>
      </c>
      <c r="D40">
        <f t="shared" si="9"/>
        <v>13.647332094504915</v>
      </c>
      <c r="E40">
        <v>173</v>
      </c>
      <c r="F40">
        <f t="shared" si="10"/>
        <v>14043.58614281922</v>
      </c>
      <c r="G40">
        <f t="shared" si="11"/>
        <v>4701.5861428192202</v>
      </c>
    </row>
    <row r="41" spans="1:7" hidden="1" outlineLevel="2" x14ac:dyDescent="0.3">
      <c r="A41" s="3">
        <v>38139</v>
      </c>
      <c r="B41" t="s">
        <v>10</v>
      </c>
      <c r="C41">
        <v>33</v>
      </c>
      <c r="D41">
        <f t="shared" si="9"/>
        <v>8.3400362799752266</v>
      </c>
      <c r="E41">
        <v>38</v>
      </c>
      <c r="F41">
        <f t="shared" si="10"/>
        <v>1885.1056543668701</v>
      </c>
      <c r="G41">
        <f t="shared" si="11"/>
        <v>631.10565436687011</v>
      </c>
    </row>
    <row r="42" spans="1:7" hidden="1" outlineLevel="2" x14ac:dyDescent="0.3">
      <c r="A42" s="3">
        <v>38139</v>
      </c>
      <c r="B42" t="s">
        <v>11</v>
      </c>
      <c r="C42">
        <v>53</v>
      </c>
      <c r="D42">
        <f t="shared" si="9"/>
        <v>13.394603722384455</v>
      </c>
      <c r="E42">
        <v>109</v>
      </c>
      <c r="F42">
        <f t="shared" si="10"/>
        <v>8684.4141668878874</v>
      </c>
      <c r="G42">
        <f t="shared" si="11"/>
        <v>2907.4141668878874</v>
      </c>
    </row>
    <row r="43" spans="1:7" hidden="1" outlineLevel="2" x14ac:dyDescent="0.3">
      <c r="A43" s="3">
        <v>38139</v>
      </c>
      <c r="B43" t="s">
        <v>12</v>
      </c>
      <c r="C43">
        <v>22</v>
      </c>
      <c r="D43">
        <f t="shared" si="9"/>
        <v>5.5600241866501507</v>
      </c>
      <c r="E43">
        <v>456</v>
      </c>
      <c r="F43">
        <f t="shared" si="10"/>
        <v>15080.845234934961</v>
      </c>
      <c r="G43">
        <f t="shared" si="11"/>
        <v>5048.8452349349609</v>
      </c>
    </row>
    <row r="44" spans="1:7" hidden="1" outlineLevel="2" x14ac:dyDescent="0.3">
      <c r="A44" s="3">
        <v>38139</v>
      </c>
      <c r="B44" t="s">
        <v>13</v>
      </c>
      <c r="C44">
        <v>19</v>
      </c>
      <c r="D44">
        <f t="shared" si="9"/>
        <v>4.8018390702887661</v>
      </c>
      <c r="E44">
        <v>234</v>
      </c>
      <c r="F44">
        <f t="shared" si="10"/>
        <v>6683.5564109370853</v>
      </c>
      <c r="G44">
        <f t="shared" si="11"/>
        <v>2237.5564109370853</v>
      </c>
    </row>
    <row r="45" spans="1:7" hidden="1" outlineLevel="2" x14ac:dyDescent="0.3">
      <c r="A45" s="3">
        <v>38139</v>
      </c>
      <c r="B45" t="s">
        <v>14</v>
      </c>
      <c r="C45">
        <v>36</v>
      </c>
      <c r="D45">
        <f t="shared" si="9"/>
        <v>9.0982213963366103</v>
      </c>
      <c r="E45">
        <v>934</v>
      </c>
      <c r="F45">
        <f t="shared" si="10"/>
        <v>50546.086541014069</v>
      </c>
      <c r="G45">
        <f t="shared" si="11"/>
        <v>16922.086541014069</v>
      </c>
    </row>
    <row r="46" spans="1:7" hidden="1" outlineLevel="2" x14ac:dyDescent="0.3">
      <c r="A46" s="3">
        <v>38139</v>
      </c>
      <c r="B46" t="s">
        <v>15</v>
      </c>
      <c r="C46">
        <v>23</v>
      </c>
      <c r="D46">
        <f t="shared" si="9"/>
        <v>5.8127525587706117</v>
      </c>
      <c r="E46">
        <v>162</v>
      </c>
      <c r="F46">
        <f t="shared" si="10"/>
        <v>5601.1990974250066</v>
      </c>
      <c r="G46">
        <f t="shared" si="11"/>
        <v>1875.1990974250066</v>
      </c>
    </row>
    <row r="47" spans="1:7" hidden="1" outlineLevel="2" x14ac:dyDescent="0.3">
      <c r="A47" s="3">
        <v>38139</v>
      </c>
      <c r="B47" t="s">
        <v>16</v>
      </c>
      <c r="C47">
        <v>35</v>
      </c>
      <c r="D47">
        <f t="shared" si="9"/>
        <v>8.8454930242161485</v>
      </c>
      <c r="E47">
        <v>573</v>
      </c>
      <c r="F47">
        <f t="shared" si="10"/>
        <v>30148.161003451023</v>
      </c>
      <c r="G47">
        <f t="shared" si="11"/>
        <v>10093.161003451023</v>
      </c>
    </row>
    <row r="48" spans="1:7" hidden="1" outlineLevel="2" x14ac:dyDescent="0.3">
      <c r="A48" s="3">
        <v>38139</v>
      </c>
      <c r="B48" t="s">
        <v>17</v>
      </c>
      <c r="C48">
        <v>43</v>
      </c>
      <c r="D48">
        <f t="shared" si="9"/>
        <v>10.86732000117984</v>
      </c>
      <c r="E48">
        <v>459</v>
      </c>
      <c r="F48">
        <f t="shared" si="10"/>
        <v>29670.119856649857</v>
      </c>
      <c r="G48">
        <f t="shared" si="11"/>
        <v>9933.119856649857</v>
      </c>
    </row>
    <row r="49" spans="1:7" outlineLevel="1" collapsed="1" x14ac:dyDescent="0.3">
      <c r="A49" s="12" t="s">
        <v>24</v>
      </c>
      <c r="F49">
        <f>SUBTOTAL(9,F39:F48)</f>
        <v>183606.88549685871</v>
      </c>
      <c r="G49">
        <f>SUBTOTAL(9,G39:G48)</f>
        <v>61468.885496858689</v>
      </c>
    </row>
    <row r="50" spans="1:7" hidden="1" outlineLevel="2" x14ac:dyDescent="0.3">
      <c r="A50" s="3">
        <v>38169</v>
      </c>
      <c r="B50" t="s">
        <v>9</v>
      </c>
      <c r="C50">
        <v>41</v>
      </c>
      <c r="D50">
        <f t="shared" ref="D50:D59" si="12">$C50*$B$3</f>
        <v>10.361863256938918</v>
      </c>
      <c r="E50">
        <v>453</v>
      </c>
      <c r="F50">
        <f t="shared" ref="F50:F59" si="13">($C50+$D50)*$E50*(1+$B$4)</f>
        <v>27920.308866471994</v>
      </c>
      <c r="G50">
        <f t="shared" ref="G50:G59" si="14">F50-$C50*$E50</f>
        <v>9347.3088664719944</v>
      </c>
    </row>
    <row r="51" spans="1:7" hidden="1" outlineLevel="2" x14ac:dyDescent="0.3">
      <c r="A51" s="3">
        <v>38169</v>
      </c>
      <c r="B51" t="s">
        <v>18</v>
      </c>
      <c r="C51">
        <v>54</v>
      </c>
      <c r="D51">
        <f t="shared" si="12"/>
        <v>13.647332094504915</v>
      </c>
      <c r="E51">
        <v>12</v>
      </c>
      <c r="F51">
        <f t="shared" si="13"/>
        <v>974.12158216087073</v>
      </c>
      <c r="G51">
        <f t="shared" si="14"/>
        <v>326.12158216087073</v>
      </c>
    </row>
    <row r="52" spans="1:7" hidden="1" outlineLevel="2" x14ac:dyDescent="0.3">
      <c r="A52" s="3">
        <v>38169</v>
      </c>
      <c r="B52" t="s">
        <v>10</v>
      </c>
      <c r="C52">
        <v>33</v>
      </c>
      <c r="D52">
        <f t="shared" si="12"/>
        <v>8.3400362799752266</v>
      </c>
      <c r="E52">
        <v>232</v>
      </c>
      <c r="F52">
        <f t="shared" si="13"/>
        <v>11509.066100345102</v>
      </c>
      <c r="G52">
        <f t="shared" si="14"/>
        <v>3853.0661003451023</v>
      </c>
    </row>
    <row r="53" spans="1:7" hidden="1" outlineLevel="2" x14ac:dyDescent="0.3">
      <c r="A53" s="3">
        <v>38169</v>
      </c>
      <c r="B53" t="s">
        <v>11</v>
      </c>
      <c r="C53">
        <v>53</v>
      </c>
      <c r="D53">
        <f t="shared" si="12"/>
        <v>13.394603722384455</v>
      </c>
      <c r="E53">
        <v>482</v>
      </c>
      <c r="F53">
        <f t="shared" si="13"/>
        <v>38402.638793027167</v>
      </c>
      <c r="G53">
        <f t="shared" si="14"/>
        <v>12856.638793027167</v>
      </c>
    </row>
    <row r="54" spans="1:7" hidden="1" outlineLevel="2" x14ac:dyDescent="0.3">
      <c r="A54" s="3">
        <v>38169</v>
      </c>
      <c r="B54" t="s">
        <v>12</v>
      </c>
      <c r="C54">
        <v>22</v>
      </c>
      <c r="D54">
        <f t="shared" si="12"/>
        <v>5.5600241866501507</v>
      </c>
      <c r="E54">
        <v>284</v>
      </c>
      <c r="F54">
        <f t="shared" si="13"/>
        <v>9392.4562428103709</v>
      </c>
      <c r="G54">
        <f t="shared" si="14"/>
        <v>3144.4562428103709</v>
      </c>
    </row>
    <row r="55" spans="1:7" hidden="1" outlineLevel="2" x14ac:dyDescent="0.3">
      <c r="A55" s="3">
        <v>38169</v>
      </c>
      <c r="B55" t="s">
        <v>13</v>
      </c>
      <c r="C55">
        <v>19</v>
      </c>
      <c r="D55">
        <f t="shared" si="12"/>
        <v>4.8018390702887661</v>
      </c>
      <c r="E55">
        <v>437</v>
      </c>
      <c r="F55">
        <f t="shared" si="13"/>
        <v>12481.684408459427</v>
      </c>
      <c r="G55">
        <f t="shared" si="14"/>
        <v>4178.6844084594268</v>
      </c>
    </row>
    <row r="56" spans="1:7" hidden="1" outlineLevel="2" x14ac:dyDescent="0.3">
      <c r="A56" s="3">
        <v>38169</v>
      </c>
      <c r="B56" t="s">
        <v>14</v>
      </c>
      <c r="C56">
        <v>36</v>
      </c>
      <c r="D56">
        <f t="shared" si="12"/>
        <v>9.0982213963366103</v>
      </c>
      <c r="E56">
        <v>209</v>
      </c>
      <c r="F56">
        <f t="shared" si="13"/>
        <v>11310.633926201221</v>
      </c>
      <c r="G56">
        <f t="shared" si="14"/>
        <v>3786.6339262012207</v>
      </c>
    </row>
    <row r="57" spans="1:7" hidden="1" outlineLevel="2" x14ac:dyDescent="0.3">
      <c r="A57" s="3">
        <v>38169</v>
      </c>
      <c r="B57" t="s">
        <v>15</v>
      </c>
      <c r="C57">
        <v>23</v>
      </c>
      <c r="D57">
        <f t="shared" si="12"/>
        <v>5.8127525587706117</v>
      </c>
      <c r="E57">
        <v>340</v>
      </c>
      <c r="F57">
        <f t="shared" si="13"/>
        <v>11755.603043978408</v>
      </c>
      <c r="G57">
        <f t="shared" si="14"/>
        <v>3935.6030439784081</v>
      </c>
    </row>
    <row r="58" spans="1:7" hidden="1" outlineLevel="2" x14ac:dyDescent="0.3">
      <c r="A58" s="3">
        <v>38169</v>
      </c>
      <c r="B58" t="s">
        <v>16</v>
      </c>
      <c r="C58">
        <v>35</v>
      </c>
      <c r="D58">
        <f t="shared" si="12"/>
        <v>8.8454930242161485</v>
      </c>
      <c r="E58">
        <v>18</v>
      </c>
      <c r="F58">
        <f t="shared" si="13"/>
        <v>947.06264932306863</v>
      </c>
      <c r="G58">
        <f t="shared" si="14"/>
        <v>317.06264932306863</v>
      </c>
    </row>
    <row r="59" spans="1:7" hidden="1" outlineLevel="2" x14ac:dyDescent="0.3">
      <c r="A59" s="3">
        <v>38169</v>
      </c>
      <c r="B59" t="s">
        <v>17</v>
      </c>
      <c r="C59">
        <v>43</v>
      </c>
      <c r="D59">
        <f t="shared" si="12"/>
        <v>10.86732000117984</v>
      </c>
      <c r="E59">
        <v>19</v>
      </c>
      <c r="F59">
        <f t="shared" si="13"/>
        <v>1228.1748960269003</v>
      </c>
      <c r="G59">
        <f t="shared" si="14"/>
        <v>411.17489602690034</v>
      </c>
    </row>
    <row r="60" spans="1:7" outlineLevel="1" collapsed="1" x14ac:dyDescent="0.3">
      <c r="A60" s="12" t="s">
        <v>25</v>
      </c>
      <c r="F60">
        <f>SUBTOTAL(9,F50:F59)</f>
        <v>125921.75050880453</v>
      </c>
      <c r="G60">
        <f>SUBTOTAL(9,G50:G59)</f>
        <v>42156.750508804529</v>
      </c>
    </row>
    <row r="61" spans="1:7" hidden="1" outlineLevel="2" x14ac:dyDescent="0.3">
      <c r="A61" s="3">
        <v>38200</v>
      </c>
      <c r="B61" t="s">
        <v>9</v>
      </c>
      <c r="C61">
        <v>41</v>
      </c>
      <c r="D61">
        <f t="shared" ref="D61:D70" si="15">$C61*$B$3</f>
        <v>10.361863256938918</v>
      </c>
      <c r="E61">
        <v>123</v>
      </c>
      <c r="F61">
        <f t="shared" ref="F61:F70" si="16">($C61+$D61)*$E61*(1+$B$4)</f>
        <v>7581.0110167241837</v>
      </c>
      <c r="G61">
        <f t="shared" ref="G61:G70" si="17">F61-$C61*$E61</f>
        <v>2538.0110167241837</v>
      </c>
    </row>
    <row r="62" spans="1:7" hidden="1" outlineLevel="2" x14ac:dyDescent="0.3">
      <c r="A62" s="3">
        <v>38200</v>
      </c>
      <c r="B62" t="s">
        <v>18</v>
      </c>
      <c r="C62">
        <v>54</v>
      </c>
      <c r="D62">
        <f t="shared" si="15"/>
        <v>13.647332094504915</v>
      </c>
      <c r="E62">
        <v>457</v>
      </c>
      <c r="F62">
        <f t="shared" si="16"/>
        <v>37097.796920626497</v>
      </c>
      <c r="G62">
        <f t="shared" si="17"/>
        <v>12419.796920626497</v>
      </c>
    </row>
    <row r="63" spans="1:7" hidden="1" outlineLevel="2" x14ac:dyDescent="0.3">
      <c r="A63" s="3">
        <v>38200</v>
      </c>
      <c r="B63" t="s">
        <v>10</v>
      </c>
      <c r="C63">
        <v>33</v>
      </c>
      <c r="D63">
        <f t="shared" si="15"/>
        <v>8.3400362799752266</v>
      </c>
      <c r="E63">
        <v>345</v>
      </c>
      <c r="F63">
        <f t="shared" si="16"/>
        <v>17114.775019909743</v>
      </c>
      <c r="G63">
        <f t="shared" si="17"/>
        <v>5729.7750199097427</v>
      </c>
    </row>
    <row r="64" spans="1:7" hidden="1" outlineLevel="2" x14ac:dyDescent="0.3">
      <c r="A64" s="3">
        <v>38200</v>
      </c>
      <c r="B64" t="s">
        <v>11</v>
      </c>
      <c r="C64">
        <v>53</v>
      </c>
      <c r="D64">
        <f t="shared" si="15"/>
        <v>13.394603722384455</v>
      </c>
      <c r="E64">
        <v>374</v>
      </c>
      <c r="F64">
        <f t="shared" si="16"/>
        <v>29797.898150606143</v>
      </c>
      <c r="G64">
        <f t="shared" si="17"/>
        <v>9975.8981506061427</v>
      </c>
    </row>
    <row r="65" spans="1:7" hidden="1" outlineLevel="2" x14ac:dyDescent="0.3">
      <c r="A65" s="3">
        <v>38200</v>
      </c>
      <c r="B65" t="s">
        <v>12</v>
      </c>
      <c r="C65">
        <v>22</v>
      </c>
      <c r="D65">
        <f t="shared" si="15"/>
        <v>5.5600241866501507</v>
      </c>
      <c r="E65">
        <v>475</v>
      </c>
      <c r="F65">
        <f t="shared" si="16"/>
        <v>15709.213786390585</v>
      </c>
      <c r="G65">
        <f t="shared" si="17"/>
        <v>5259.2137863905846</v>
      </c>
    </row>
    <row r="66" spans="1:7" hidden="1" outlineLevel="2" x14ac:dyDescent="0.3">
      <c r="A66" s="3">
        <v>38200</v>
      </c>
      <c r="B66" t="s">
        <v>13</v>
      </c>
      <c r="C66">
        <v>19</v>
      </c>
      <c r="D66">
        <f t="shared" si="15"/>
        <v>4.8018390702887661</v>
      </c>
      <c r="E66">
        <v>274</v>
      </c>
      <c r="F66">
        <f t="shared" si="16"/>
        <v>7826.0446863109455</v>
      </c>
      <c r="G66">
        <f t="shared" si="17"/>
        <v>2620.0446863109455</v>
      </c>
    </row>
    <row r="67" spans="1:7" hidden="1" outlineLevel="2" x14ac:dyDescent="0.3">
      <c r="A67" s="3">
        <v>38200</v>
      </c>
      <c r="B67" t="s">
        <v>14</v>
      </c>
      <c r="C67">
        <v>36</v>
      </c>
      <c r="D67">
        <f t="shared" si="15"/>
        <v>9.0982213963366103</v>
      </c>
      <c r="E67">
        <v>472</v>
      </c>
      <c r="F67">
        <f t="shared" si="16"/>
        <v>25543.632598885055</v>
      </c>
      <c r="G67">
        <f t="shared" si="17"/>
        <v>8551.6325988850549</v>
      </c>
    </row>
    <row r="68" spans="1:7" hidden="1" outlineLevel="2" x14ac:dyDescent="0.3">
      <c r="A68" s="3">
        <v>38200</v>
      </c>
      <c r="B68" t="s">
        <v>15</v>
      </c>
      <c r="C68">
        <v>23</v>
      </c>
      <c r="D68">
        <f t="shared" si="15"/>
        <v>5.8127525587706117</v>
      </c>
      <c r="E68">
        <v>974</v>
      </c>
      <c r="F68">
        <f t="shared" si="16"/>
        <v>33676.345190691092</v>
      </c>
      <c r="G68">
        <f t="shared" si="17"/>
        <v>11274.345190691092</v>
      </c>
    </row>
    <row r="69" spans="1:7" hidden="1" outlineLevel="2" x14ac:dyDescent="0.3">
      <c r="A69" s="3">
        <v>38200</v>
      </c>
      <c r="B69" t="s">
        <v>16</v>
      </c>
      <c r="C69">
        <v>35</v>
      </c>
      <c r="D69">
        <f t="shared" si="15"/>
        <v>8.8454930242161485</v>
      </c>
      <c r="E69">
        <v>485</v>
      </c>
      <c r="F69">
        <f t="shared" si="16"/>
        <v>25518.076940093797</v>
      </c>
      <c r="G69">
        <f t="shared" si="17"/>
        <v>8543.076940093797</v>
      </c>
    </row>
    <row r="70" spans="1:7" hidden="1" outlineLevel="2" x14ac:dyDescent="0.3">
      <c r="A70" s="3">
        <v>38200</v>
      </c>
      <c r="B70" t="s">
        <v>17</v>
      </c>
      <c r="C70">
        <v>43</v>
      </c>
      <c r="D70">
        <f t="shared" si="15"/>
        <v>10.86732000117984</v>
      </c>
      <c r="E70">
        <v>373</v>
      </c>
      <c r="F70">
        <f t="shared" si="16"/>
        <v>24111.012432528096</v>
      </c>
      <c r="G70">
        <f t="shared" si="17"/>
        <v>8072.0124325280958</v>
      </c>
    </row>
    <row r="71" spans="1:7" outlineLevel="1" collapsed="1" x14ac:dyDescent="0.3">
      <c r="A71" s="12" t="s">
        <v>26</v>
      </c>
      <c r="F71">
        <f>SUBTOTAL(9,F61:F70)</f>
        <v>223975.80674276614</v>
      </c>
      <c r="G71">
        <f>SUBTOTAL(9,G61:G70)</f>
        <v>74983.80674276613</v>
      </c>
    </row>
    <row r="72" spans="1:7" x14ac:dyDescent="0.3">
      <c r="A72" s="12" t="s">
        <v>27</v>
      </c>
      <c r="F72">
        <f>SUBTOTAL(9,F6:F70)</f>
        <v>1052152.0280948589</v>
      </c>
      <c r="G72">
        <f>SUBTOTAL(9,G6:G70)</f>
        <v>352245.02809485875</v>
      </c>
    </row>
    <row r="73" spans="1:7" x14ac:dyDescent="0.3">
      <c r="A73" s="12"/>
      <c r="E73" s="8" t="s">
        <v>19</v>
      </c>
      <c r="F73">
        <f>SUM(F6:F71)-F16-F27-F38-F49-F60-F71</f>
        <v>1052152.0280948586</v>
      </c>
      <c r="G73">
        <f>SUM(G6:G71)-G16-G27-G38-G49-G60-G71</f>
        <v>352245.02809485892</v>
      </c>
    </row>
    <row r="74" spans="1:7" x14ac:dyDescent="0.3">
      <c r="A74" s="12"/>
    </row>
    <row r="75" spans="1:7" x14ac:dyDescent="0.3">
      <c r="A75" s="3"/>
    </row>
    <row r="76" spans="1:7" x14ac:dyDescent="0.3">
      <c r="E76" s="9"/>
    </row>
    <row r="78" spans="1:7" x14ac:dyDescent="0.3">
      <c r="A78" s="3"/>
    </row>
    <row r="79" spans="1:7" x14ac:dyDescent="0.3">
      <c r="A79" s="3"/>
    </row>
    <row r="80" spans="1:7" x14ac:dyDescent="0.3">
      <c r="A80" s="3"/>
    </row>
    <row r="81" spans="1:5" x14ac:dyDescent="0.3">
      <c r="A81" s="3"/>
    </row>
    <row r="82" spans="1:5" x14ac:dyDescent="0.3">
      <c r="A82" s="3"/>
    </row>
    <row r="83" spans="1:5" x14ac:dyDescent="0.3">
      <c r="A83" s="3"/>
    </row>
    <row r="84" spans="1:5" x14ac:dyDescent="0.3">
      <c r="A84" s="3"/>
    </row>
    <row r="85" spans="1:5" x14ac:dyDescent="0.3">
      <c r="A85" s="3"/>
    </row>
    <row r="86" spans="1:5" x14ac:dyDescent="0.3">
      <c r="A86" s="3"/>
    </row>
    <row r="87" spans="1:5" x14ac:dyDescent="0.3">
      <c r="A87" s="3"/>
      <c r="E87" t="s">
        <v>28</v>
      </c>
    </row>
    <row r="88" spans="1:5" x14ac:dyDescent="0.3">
      <c r="A88" s="3"/>
    </row>
  </sheetData>
  <autoFilter ref="A5:G75">
    <sortState ref="A6:G66">
      <sortCondition ref="E5:E66"/>
    </sortState>
  </autoFilter>
  <sortState ref="A6:G65">
    <sortCondition ref="A6:A65"/>
    <sortCondition ref="B6:B65"/>
    <sortCondition ref="C6:C65"/>
  </sortState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2023-12-09T11:05:28Z</dcterms:modified>
</cp:coreProperties>
</file>