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indira/Desktop/Formation Data Analyst/MODULE 1 - Introduction DA/Evaluation finale/"/>
    </mc:Choice>
  </mc:AlternateContent>
  <xr:revisionPtr revIDLastSave="0" documentId="13_ncr:1_{A217B90B-A231-B146-8E6C-7EEA8237E156}" xr6:coauthVersionLast="47" xr6:coauthVersionMax="47" xr10:uidLastSave="{00000000-0000-0000-0000-000000000000}"/>
  <workbookProtection lockStructure="1"/>
  <bookViews>
    <workbookView xWindow="0" yWindow="740" windowWidth="29400" windowHeight="16840" activeTab="1" xr2:uid="{00000000-000D-0000-FFFF-FFFF00000000}"/>
  </bookViews>
  <sheets>
    <sheet name="DATA" sheetId="1" r:id="rId1"/>
    <sheet name="REPORTING" sheetId="3" r:id="rId2"/>
    <sheet name="TCD" sheetId="6" r:id="rId3"/>
    <sheet name="DASHBOARD" sheetId="4" r:id="rId4"/>
    <sheet name="CONCLUSIONS" sheetId="2" r:id="rId5"/>
  </sheets>
  <definedNames>
    <definedName name="Segment_Centre_Intérêt">#N/A</definedName>
    <definedName name="Segment_Réseau_Social">#N/A</definedName>
    <definedName name="Segment_Segmentation_du_Public___Âge">#N/A</definedName>
    <definedName name="Segment_Segmentation_du_Public___Sexe">#N/A</definedName>
  </definedNames>
  <calcPr calcId="191029"/>
  <pivotCaches>
    <pivotCache cacheId="2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3" l="1"/>
  <c r="G21" i="3"/>
  <c r="F21" i="3"/>
  <c r="E21" i="3"/>
  <c r="H21" i="3"/>
  <c r="D21" i="3"/>
  <c r="I20" i="3"/>
  <c r="H20" i="3"/>
  <c r="G20" i="3"/>
  <c r="F20" i="3"/>
  <c r="E20" i="3"/>
  <c r="D20" i="3"/>
  <c r="G36" i="3"/>
  <c r="F36" i="3"/>
  <c r="E36" i="3"/>
  <c r="D36" i="3"/>
  <c r="C36" i="3"/>
  <c r="H36" i="3" s="1"/>
  <c r="G35" i="3"/>
  <c r="F35" i="3"/>
  <c r="E35" i="3"/>
  <c r="D35" i="3"/>
  <c r="C35" i="3"/>
  <c r="G34" i="3"/>
  <c r="F34" i="3"/>
  <c r="E34" i="3"/>
  <c r="D34" i="3"/>
  <c r="C34" i="3"/>
  <c r="H34" i="3" s="1"/>
  <c r="G33" i="3"/>
  <c r="F33" i="3"/>
  <c r="E33" i="3"/>
  <c r="D33" i="3"/>
  <c r="C33" i="3"/>
  <c r="H33" i="3" s="1"/>
  <c r="F27" i="3"/>
  <c r="E27" i="3"/>
  <c r="D27" i="3"/>
  <c r="C27" i="3"/>
  <c r="H35" i="3" l="1"/>
  <c r="H19" i="3"/>
  <c r="G19" i="3"/>
  <c r="F19" i="3"/>
  <c r="E19" i="3"/>
  <c r="D19" i="3"/>
  <c r="H18" i="3"/>
  <c r="G18" i="3"/>
  <c r="F18" i="3"/>
  <c r="E18" i="3"/>
  <c r="D18" i="3"/>
  <c r="H17" i="3"/>
  <c r="G17" i="3"/>
  <c r="F17" i="3"/>
  <c r="E17" i="3"/>
  <c r="D17" i="3"/>
  <c r="H16" i="3"/>
  <c r="G16" i="3"/>
  <c r="F16" i="3"/>
  <c r="E16" i="3"/>
  <c r="D16" i="3"/>
  <c r="H9" i="3"/>
  <c r="H8" i="3"/>
  <c r="H7" i="3"/>
  <c r="G9" i="3"/>
  <c r="G8" i="3"/>
  <c r="G7" i="3"/>
  <c r="C8" i="3"/>
  <c r="C7" i="3"/>
  <c r="C6" i="3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2" i="1"/>
  <c r="I17" i="3" l="1"/>
  <c r="I18" i="3"/>
  <c r="I8" i="3"/>
  <c r="I9" i="3"/>
  <c r="I19" i="3"/>
  <c r="I16" i="3"/>
  <c r="H10" i="3"/>
  <c r="I7" i="3"/>
  <c r="G10" i="3"/>
  <c r="C9" i="3"/>
  <c r="I10" i="3" l="1"/>
</calcChain>
</file>

<file path=xl/sharedStrings.xml><?xml version="1.0" encoding="utf-8"?>
<sst xmlns="http://schemas.openxmlformats.org/spreadsheetml/2006/main" count="550" uniqueCount="66">
  <si>
    <t>ID Campagne</t>
  </si>
  <si>
    <t>Réseau Social</t>
  </si>
  <si>
    <t>Date de Début</t>
  </si>
  <si>
    <t>Date de Fin</t>
  </si>
  <si>
    <t>Budget de la Campagne (€)</t>
  </si>
  <si>
    <t>Nombre de Vues</t>
  </si>
  <si>
    <t>Nombre de Clics</t>
  </si>
  <si>
    <t>Taux de Conversion (%)</t>
  </si>
  <si>
    <t>Ventes Générées (€)</t>
  </si>
  <si>
    <t>Segmentation du Public - Âge</t>
  </si>
  <si>
    <t>Segmentation du Public - Sexe</t>
  </si>
  <si>
    <t>Facebook</t>
  </si>
  <si>
    <t>Twitter</t>
  </si>
  <si>
    <t>Instagram</t>
  </si>
  <si>
    <t>18-24</t>
  </si>
  <si>
    <t>25-34</t>
  </si>
  <si>
    <t>55+</t>
  </si>
  <si>
    <t>45-54</t>
  </si>
  <si>
    <t>35-44</t>
  </si>
  <si>
    <t>Homme</t>
  </si>
  <si>
    <t>Femme</t>
  </si>
  <si>
    <t>Beauté</t>
  </si>
  <si>
    <t>Santé</t>
  </si>
  <si>
    <t>Lifestyle</t>
  </si>
  <si>
    <t>Fitness</t>
  </si>
  <si>
    <t>Mode</t>
  </si>
  <si>
    <t>Centre Intérêt</t>
  </si>
  <si>
    <t>ROI</t>
  </si>
  <si>
    <t>BelleAura</t>
  </si>
  <si>
    <t>1. Nombre Campagnes par Réseau</t>
  </si>
  <si>
    <t>TOTAL</t>
  </si>
  <si>
    <t>2. Budget et Ventes par Réseau</t>
  </si>
  <si>
    <t>Réseau</t>
  </si>
  <si>
    <t>Budget investi</t>
  </si>
  <si>
    <t>Total des ventes générées</t>
  </si>
  <si>
    <t>Total ventes générées</t>
  </si>
  <si>
    <t>Différence ventes/budget</t>
  </si>
  <si>
    <t>3. Performances par Age</t>
  </si>
  <si>
    <t>Nombre total de campagnes</t>
  </si>
  <si>
    <t>Total des vues</t>
  </si>
  <si>
    <t>Taux de conversion moyen</t>
  </si>
  <si>
    <t>ROI moyen</t>
  </si>
  <si>
    <t>4. Recherche Campagne</t>
  </si>
  <si>
    <t>Réseau social</t>
  </si>
  <si>
    <t>Date début</t>
  </si>
  <si>
    <t>Budget</t>
  </si>
  <si>
    <t>5. Performances par Intérêt</t>
  </si>
  <si>
    <t>Nb total campagne</t>
  </si>
  <si>
    <t>Total ventes</t>
  </si>
  <si>
    <t>6. Performances Sexe &amp; Ages</t>
  </si>
  <si>
    <t>Total général</t>
  </si>
  <si>
    <t>Nb Campagne</t>
  </si>
  <si>
    <t>Total vues</t>
  </si>
  <si>
    <t>Total Ventes</t>
  </si>
  <si>
    <t>Roi moyen</t>
  </si>
  <si>
    <t>Sexe &amp; Age</t>
  </si>
  <si>
    <t>Total budget investi</t>
  </si>
  <si>
    <t>7. Commentaires</t>
  </si>
  <si>
    <t>Valeurs</t>
  </si>
  <si>
    <t>Moyenne de Taux de Conversion (%)</t>
  </si>
  <si>
    <t>Nombre Campagne</t>
  </si>
  <si>
    <t>Budget total investi (€)</t>
  </si>
  <si>
    <t>Total Ventes Générées (€)</t>
  </si>
  <si>
    <t>Moyenne ROI</t>
  </si>
  <si>
    <t>Taux Conversion moyen</t>
  </si>
  <si>
    <t>Total Ventes (€)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</si>
</sst>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\ [$€-40C]_-;\-* #,##0\ [$€-40C]_-;_-* &quot;-&quot;\ [$€-40C]_-;_-@_-"/>
    <numFmt numFmtId="165" formatCode="#,##0\ &quot;€&quot;"/>
    <numFmt numFmtId="166" formatCode="_-* #,##0\ [$€-40C]_-;\-* #,##0\ [$€-40C]_-;_-* &quot;-&quot;??\ [$€-40C]_-;_-@_-"/>
    <numFmt numFmtId="167" formatCode="#,##0\ [$€-40C];\-#,##0\ [$€-40C]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6"/>
      <color theme="0"/>
      <name val="Niramit SemiBold"/>
      <charset val="222"/>
    </font>
    <font>
      <b/>
      <u/>
      <sz val="12"/>
      <color theme="7" tint="-0.249977111117893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11"/>
      <color theme="1" tint="0.1499984740745262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8">
    <xf numFmtId="0" fontId="0" fillId="0" borderId="0" xfId="0"/>
    <xf numFmtId="10" fontId="0" fillId="0" borderId="0" xfId="1" applyNumberFormat="1" applyFont="1"/>
    <xf numFmtId="14" fontId="0" fillId="0" borderId="0" xfId="0" applyNumberFormat="1"/>
    <xf numFmtId="0" fontId="3" fillId="2" borderId="1" xfId="0" applyFont="1" applyFill="1" applyBorder="1" applyAlignment="1">
      <alignment horizontal="center" vertical="top"/>
    </xf>
    <xf numFmtId="14" fontId="3" fillId="2" borderId="1" xfId="0" applyNumberFormat="1" applyFont="1" applyFill="1" applyBorder="1" applyAlignment="1">
      <alignment horizontal="center" vertical="top"/>
    </xf>
    <xf numFmtId="10" fontId="3" fillId="2" borderId="1" xfId="1" applyNumberFormat="1" applyFont="1" applyFill="1" applyBorder="1" applyAlignment="1">
      <alignment horizontal="center" vertical="top"/>
    </xf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9" fontId="0" fillId="0" borderId="0" xfId="1" applyFont="1"/>
    <xf numFmtId="0" fontId="4" fillId="0" borderId="0" xfId="0" applyFont="1" applyAlignment="1">
      <alignment vertical="center"/>
    </xf>
    <xf numFmtId="0" fontId="5" fillId="0" borderId="0" xfId="0" applyFont="1"/>
    <xf numFmtId="166" fontId="7" fillId="0" borderId="1" xfId="0" applyNumberFormat="1" applyFont="1" applyBorder="1" applyAlignment="1">
      <alignment vertical="center"/>
    </xf>
    <xf numFmtId="0" fontId="6" fillId="6" borderId="1" xfId="0" applyFont="1" applyFill="1" applyBorder="1" applyAlignment="1">
      <alignment vertical="center"/>
    </xf>
    <xf numFmtId="0" fontId="6" fillId="7" borderId="1" xfId="0" applyFont="1" applyFill="1" applyBorder="1" applyAlignment="1">
      <alignment vertical="center"/>
    </xf>
    <xf numFmtId="166" fontId="6" fillId="5" borderId="1" xfId="0" applyNumberFormat="1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1" fillId="7" borderId="1" xfId="0" applyFont="1" applyFill="1" applyBorder="1" applyAlignment="1">
      <alignment vertical="center"/>
    </xf>
    <xf numFmtId="3" fontId="1" fillId="5" borderId="1" xfId="0" applyNumberFormat="1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/>
    </xf>
    <xf numFmtId="167" fontId="1" fillId="5" borderId="1" xfId="0" applyNumberFormat="1" applyFont="1" applyFill="1" applyBorder="1" applyAlignment="1">
      <alignment horizontal="center" vertical="center"/>
    </xf>
    <xf numFmtId="9" fontId="0" fillId="0" borderId="2" xfId="1" applyFon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9" fontId="1" fillId="5" borderId="1" xfId="0" applyNumberFormat="1" applyFont="1" applyFill="1" applyBorder="1" applyAlignment="1">
      <alignment horizontal="center" vertical="center"/>
    </xf>
    <xf numFmtId="9" fontId="1" fillId="5" borderId="1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1" fillId="4" borderId="1" xfId="0" applyFont="1" applyFill="1" applyBorder="1"/>
    <xf numFmtId="0" fontId="1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/>
    </xf>
    <xf numFmtId="3" fontId="1" fillId="5" borderId="1" xfId="0" applyNumberFormat="1" applyFont="1" applyFill="1" applyBorder="1" applyAlignment="1">
      <alignment horizontal="center"/>
    </xf>
    <xf numFmtId="165" fontId="1" fillId="5" borderId="1" xfId="0" applyNumberFormat="1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9" fontId="0" fillId="0" borderId="0" xfId="0" applyNumberFormat="1"/>
    <xf numFmtId="0" fontId="6" fillId="6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vertical="center"/>
    </xf>
    <xf numFmtId="165" fontId="0" fillId="0" borderId="2" xfId="1" applyNumberFormat="1" applyFont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0" fontId="0" fillId="7" borderId="0" xfId="0" applyFill="1"/>
    <xf numFmtId="10" fontId="0" fillId="0" borderId="0" xfId="0" applyNumberFormat="1"/>
    <xf numFmtId="0" fontId="1" fillId="7" borderId="1" xfId="0" applyFont="1" applyFill="1" applyBorder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1" fillId="7" borderId="3" xfId="0" applyFont="1" applyFill="1" applyBorder="1" applyAlignment="1">
      <alignment horizontal="left" vertical="center"/>
    </xf>
    <xf numFmtId="0" fontId="1" fillId="7" borderId="2" xfId="0" applyFont="1" applyFill="1" applyBorder="1" applyAlignment="1">
      <alignment horizontal="left" vertical="center"/>
    </xf>
  </cellXfs>
  <cellStyles count="2">
    <cellStyle name="Normal" xfId="0" builtinId="0"/>
    <cellStyle name="Pourcentage" xfId="1" builtinId="5"/>
  </cellStyles>
  <dxfs count="46">
    <dxf>
      <alignment vertical="center"/>
    </dxf>
    <dxf>
      <alignment horizontal="center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07/relationships/slicerCache" Target="slicerCaches/slicerCache4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[Analyse_campagnes_réseaux_sociaux_BelleAura.xlsx]TCD!Tableau croisé dynamique2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2797066621728754E-2"/>
          <c:y val="8.5485671206320918E-2"/>
          <c:w val="0.86026209161843925"/>
          <c:h val="0.628446351469105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TCD!$B$13</c:f>
              <c:strCache>
                <c:ptCount val="1"/>
                <c:pt idx="0">
                  <c:v>Total Ventes Générées (€)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TCD!$A$14:$A$17</c:f>
              <c:strCache>
                <c:ptCount val="3"/>
                <c:pt idx="0">
                  <c:v>Facebook</c:v>
                </c:pt>
                <c:pt idx="1">
                  <c:v>Instagram</c:v>
                </c:pt>
                <c:pt idx="2">
                  <c:v>Twitter</c:v>
                </c:pt>
              </c:strCache>
            </c:strRef>
          </c:cat>
          <c:val>
            <c:numRef>
              <c:f>TCD!$B$14:$B$17</c:f>
              <c:numCache>
                <c:formatCode>#\ ##0\ "€"</c:formatCode>
                <c:ptCount val="3"/>
                <c:pt idx="0">
                  <c:v>497803</c:v>
                </c:pt>
                <c:pt idx="1">
                  <c:v>561028</c:v>
                </c:pt>
                <c:pt idx="2">
                  <c:v>411222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47-BA48-837B-DC0B940EA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0546000"/>
        <c:axId val="400547712"/>
      </c:barChart>
      <c:lineChart>
        <c:grouping val="standard"/>
        <c:varyColors val="0"/>
        <c:ser>
          <c:idx val="1"/>
          <c:order val="1"/>
          <c:tx>
            <c:strRef>
              <c:f>TCD!$C$13</c:f>
              <c:strCache>
                <c:ptCount val="1"/>
                <c:pt idx="0">
                  <c:v>ROI moyen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TCD!$A$14:$A$17</c:f>
              <c:strCache>
                <c:ptCount val="3"/>
                <c:pt idx="0">
                  <c:v>Facebook</c:v>
                </c:pt>
                <c:pt idx="1">
                  <c:v>Instagram</c:v>
                </c:pt>
                <c:pt idx="2">
                  <c:v>Twitter</c:v>
                </c:pt>
              </c:strCache>
            </c:strRef>
          </c:cat>
          <c:val>
            <c:numRef>
              <c:f>TCD!$C$14:$C$17</c:f>
              <c:numCache>
                <c:formatCode>0%</c:formatCode>
                <c:ptCount val="3"/>
                <c:pt idx="0">
                  <c:v>1.610355799759722</c:v>
                </c:pt>
                <c:pt idx="1">
                  <c:v>1.4655933911004675</c:v>
                </c:pt>
                <c:pt idx="2">
                  <c:v>1.849753125553353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47-BA48-837B-DC0B940EA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864224"/>
        <c:axId val="428857072"/>
      </c:lineChart>
      <c:catAx>
        <c:axId val="40054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0547712"/>
        <c:crosses val="autoZero"/>
        <c:auto val="1"/>
        <c:lblAlgn val="ctr"/>
        <c:lblOffset val="100"/>
        <c:noMultiLvlLbl val="0"/>
      </c:catAx>
      <c:valAx>
        <c:axId val="400547712"/>
        <c:scaling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0546000"/>
        <c:crosses val="autoZero"/>
        <c:crossBetween val="between"/>
        <c:majorUnit val="100000"/>
      </c:valAx>
      <c:valAx>
        <c:axId val="42885707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8864224"/>
        <c:crosses val="max"/>
        <c:crossBetween val="between"/>
      </c:valAx>
      <c:catAx>
        <c:axId val="428864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8857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93538816527403"/>
          <c:y val="0.83975138784182035"/>
          <c:w val="0.38129223669451945"/>
          <c:h val="0.1369343381928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[Analyse_campagnes_réseaux_sociaux_BelleAura.xlsx]TCD!Tableau croisé dynamique3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1" i="0" u="none" strike="noStrike" kern="1200" spc="0" baseline="0">
                <a:solidFill>
                  <a:schemeClr val="accent4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050" b="1">
                <a:solidFill>
                  <a:schemeClr val="accent4">
                    <a:lumMod val="75000"/>
                  </a:schemeClr>
                </a:solidFill>
              </a:rPr>
              <a:t>Ventes par</a:t>
            </a:r>
            <a:r>
              <a:rPr lang="fr-FR" sz="1050" b="1" baseline="0">
                <a:solidFill>
                  <a:schemeClr val="accent4">
                    <a:lumMod val="75000"/>
                  </a:schemeClr>
                </a:solidFill>
              </a:rPr>
              <a:t> tranche d'âge et sexe</a:t>
            </a:r>
            <a:endParaRPr lang="fr-FR" sz="1050" b="1">
              <a:solidFill>
                <a:schemeClr val="accent4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spc="0" baseline="0">
              <a:solidFill>
                <a:schemeClr val="accent4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solidFill>
              <a:schemeClr val="accent3"/>
            </a:solidFill>
          </a:ln>
          <a:effectLst/>
        </c:spPr>
      </c:pivotFmt>
      <c:pivotFmt>
        <c:idx val="2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3"/>
          </a:solidFill>
          <a:ln>
            <a:solidFill>
              <a:schemeClr val="accent3"/>
            </a:solidFill>
          </a:ln>
          <a:effectLst/>
        </c:spPr>
      </c:pivotFmt>
      <c:pivotFmt>
        <c:idx val="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3"/>
          </a:solidFill>
          <a:ln>
            <a:solidFill>
              <a:schemeClr val="accent3"/>
            </a:solidFill>
          </a:ln>
          <a:effectLst/>
        </c:spPr>
      </c:pivotFmt>
      <c:pivotFmt>
        <c:idx val="8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TCD!$H$3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F7-EA49-88DB-9E96316E85D7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4F7-EA49-88DB-9E96316E85D7}"/>
              </c:ext>
            </c:extLst>
          </c:dPt>
          <c:cat>
            <c:multiLvlStrRef>
              <c:f>TCD!$G$4:$G$16</c:f>
              <c:multiLvlStrCache>
                <c:ptCount val="10"/>
                <c:lvl>
                  <c:pt idx="0">
                    <c:v>18-24</c:v>
                  </c:pt>
                  <c:pt idx="1">
                    <c:v>25-34</c:v>
                  </c:pt>
                  <c:pt idx="2">
                    <c:v>35-44</c:v>
                  </c:pt>
                  <c:pt idx="3">
                    <c:v>45-54</c:v>
                  </c:pt>
                  <c:pt idx="4">
                    <c:v>55+</c:v>
                  </c:pt>
                  <c:pt idx="5">
                    <c:v>18-24</c:v>
                  </c:pt>
                  <c:pt idx="6">
                    <c:v>25-34</c:v>
                  </c:pt>
                  <c:pt idx="7">
                    <c:v>35-44</c:v>
                  </c:pt>
                  <c:pt idx="8">
                    <c:v>45-54</c:v>
                  </c:pt>
                  <c:pt idx="9">
                    <c:v>55+</c:v>
                  </c:pt>
                </c:lvl>
                <c:lvl>
                  <c:pt idx="0">
                    <c:v>Femme</c:v>
                  </c:pt>
                  <c:pt idx="5">
                    <c:v>Homme</c:v>
                  </c:pt>
                </c:lvl>
              </c:multiLvlStrCache>
            </c:multiLvlStrRef>
          </c:cat>
          <c:val>
            <c:numRef>
              <c:f>TCD!$H$4:$H$16</c:f>
              <c:numCache>
                <c:formatCode>#\ ##0\ "€"</c:formatCode>
                <c:ptCount val="10"/>
                <c:pt idx="0">
                  <c:v>285491</c:v>
                </c:pt>
                <c:pt idx="1">
                  <c:v>113669</c:v>
                </c:pt>
                <c:pt idx="2">
                  <c:v>149062</c:v>
                </c:pt>
                <c:pt idx="3">
                  <c:v>109389</c:v>
                </c:pt>
                <c:pt idx="4">
                  <c:v>169395</c:v>
                </c:pt>
                <c:pt idx="5">
                  <c:v>112718</c:v>
                </c:pt>
                <c:pt idx="6">
                  <c:v>160713</c:v>
                </c:pt>
                <c:pt idx="7">
                  <c:v>121528</c:v>
                </c:pt>
                <c:pt idx="8">
                  <c:v>164896</c:v>
                </c:pt>
                <c:pt idx="9">
                  <c:v>83192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F7-EA49-88DB-9E96316E8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9536384"/>
        <c:axId val="299538096"/>
      </c:barChart>
      <c:catAx>
        <c:axId val="29953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9538096"/>
        <c:crosses val="autoZero"/>
        <c:auto val="1"/>
        <c:lblAlgn val="ctr"/>
        <c:lblOffset val="100"/>
        <c:noMultiLvlLbl val="0"/>
      </c:catAx>
      <c:valAx>
        <c:axId val="299538096"/>
        <c:scaling>
          <c:orientation val="minMax"/>
          <c:min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953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[Analyse_campagnes_réseaux_sociaux_BelleAura.xlsx]TCD!Tableau croisé dynamique4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accent4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000" b="1">
                <a:solidFill>
                  <a:schemeClr val="accent4">
                    <a:lumMod val="75000"/>
                  </a:schemeClr>
                </a:solidFill>
              </a:rPr>
              <a:t>Taux de</a:t>
            </a:r>
            <a:r>
              <a:rPr lang="fr-FR" sz="1000" b="1" baseline="0">
                <a:solidFill>
                  <a:schemeClr val="accent4">
                    <a:lumMod val="75000"/>
                  </a:schemeClr>
                </a:solidFill>
              </a:rPr>
              <a:t> conversion moyen par tranche d'âge et sexe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accent4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TCD!$H$18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BCB-504E-9EE2-3854B4152AC7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BCB-504E-9EE2-3854B4152AC7}"/>
              </c:ext>
            </c:extLst>
          </c:dPt>
          <c:cat>
            <c:multiLvlStrRef>
              <c:f>TCD!$G$19:$G$31</c:f>
              <c:multiLvlStrCache>
                <c:ptCount val="10"/>
                <c:lvl>
                  <c:pt idx="0">
                    <c:v>18-24</c:v>
                  </c:pt>
                  <c:pt idx="1">
                    <c:v>25-34</c:v>
                  </c:pt>
                  <c:pt idx="2">
                    <c:v>35-44</c:v>
                  </c:pt>
                  <c:pt idx="3">
                    <c:v>45-54</c:v>
                  </c:pt>
                  <c:pt idx="4">
                    <c:v>55+</c:v>
                  </c:pt>
                  <c:pt idx="5">
                    <c:v>18-24</c:v>
                  </c:pt>
                  <c:pt idx="6">
                    <c:v>25-34</c:v>
                  </c:pt>
                  <c:pt idx="7">
                    <c:v>35-44</c:v>
                  </c:pt>
                  <c:pt idx="8">
                    <c:v>45-54</c:v>
                  </c:pt>
                  <c:pt idx="9">
                    <c:v>55+</c:v>
                  </c:pt>
                </c:lvl>
                <c:lvl>
                  <c:pt idx="0">
                    <c:v>Femme</c:v>
                  </c:pt>
                  <c:pt idx="5">
                    <c:v>Homme</c:v>
                  </c:pt>
                </c:lvl>
              </c:multiLvlStrCache>
            </c:multiLvlStrRef>
          </c:cat>
          <c:val>
            <c:numRef>
              <c:f>TCD!$H$19:$H$31</c:f>
              <c:numCache>
                <c:formatCode>0.00%</c:formatCode>
                <c:ptCount val="10"/>
                <c:pt idx="0">
                  <c:v>5.8179999999999989E-2</c:v>
                </c:pt>
                <c:pt idx="1">
                  <c:v>0.11222222222222222</c:v>
                </c:pt>
                <c:pt idx="2">
                  <c:v>6.9409999999999999E-2</c:v>
                </c:pt>
                <c:pt idx="3">
                  <c:v>4.6610000000000006E-2</c:v>
                </c:pt>
                <c:pt idx="4">
                  <c:v>3.4953846153846155E-2</c:v>
                </c:pt>
                <c:pt idx="5">
                  <c:v>0.20317999999999997</c:v>
                </c:pt>
                <c:pt idx="6">
                  <c:v>0.1502857142857143</c:v>
                </c:pt>
                <c:pt idx="7">
                  <c:v>6.0425E-2</c:v>
                </c:pt>
                <c:pt idx="8">
                  <c:v>0.10798333333333333</c:v>
                </c:pt>
                <c:pt idx="9">
                  <c:v>2.69E-2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CB-504E-9EE2-3854B4152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708448"/>
        <c:axId val="1540646432"/>
      </c:barChart>
      <c:catAx>
        <c:axId val="154070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0646432"/>
        <c:crosses val="autoZero"/>
        <c:auto val="1"/>
        <c:lblAlgn val="ctr"/>
        <c:lblOffset val="100"/>
        <c:noMultiLvlLbl val="0"/>
      </c:catAx>
      <c:valAx>
        <c:axId val="154064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070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[Analyse_campagnes_réseaux_sociaux_BelleAura.xlsx]TCD!Tableau croisé dynamique5</c:name>
    <c:fmtId val="1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3902371825820485E-2"/>
          <c:y val="7.7916674335630681E-2"/>
          <c:w val="0.85839665068381443"/>
          <c:h val="0.703844130955787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TCD!$B$20</c:f>
              <c:strCache>
                <c:ptCount val="1"/>
                <c:pt idx="0">
                  <c:v>Total Ventes (€)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TCD!$A$21:$A$26</c:f>
              <c:strCache>
                <c:ptCount val="5"/>
                <c:pt idx="0">
                  <c:v>Beauté</c:v>
                </c:pt>
                <c:pt idx="1">
                  <c:v>Fitness</c:v>
                </c:pt>
                <c:pt idx="2">
                  <c:v>Lifestyle</c:v>
                </c:pt>
                <c:pt idx="3">
                  <c:v>Mode</c:v>
                </c:pt>
                <c:pt idx="4">
                  <c:v>Santé</c:v>
                </c:pt>
              </c:strCache>
            </c:strRef>
          </c:cat>
          <c:val>
            <c:numRef>
              <c:f>TCD!$B$21:$B$26</c:f>
              <c:numCache>
                <c:formatCode>#\ ##0\ "€"</c:formatCode>
                <c:ptCount val="5"/>
                <c:pt idx="0">
                  <c:v>294810</c:v>
                </c:pt>
                <c:pt idx="1">
                  <c:v>188467</c:v>
                </c:pt>
                <c:pt idx="2">
                  <c:v>405530</c:v>
                </c:pt>
                <c:pt idx="3">
                  <c:v>259371</c:v>
                </c:pt>
                <c:pt idx="4">
                  <c:v>321875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99-B44D-91AF-A4D2D2E00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5598048"/>
        <c:axId val="17362239"/>
      </c:barChart>
      <c:lineChart>
        <c:grouping val="standard"/>
        <c:varyColors val="0"/>
        <c:ser>
          <c:idx val="1"/>
          <c:order val="1"/>
          <c:tx>
            <c:strRef>
              <c:f>TCD!$C$20</c:f>
              <c:strCache>
                <c:ptCount val="1"/>
                <c:pt idx="0">
                  <c:v>ROI moyen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TCD!$A$21:$A$26</c:f>
              <c:strCache>
                <c:ptCount val="5"/>
                <c:pt idx="0">
                  <c:v>Beauté</c:v>
                </c:pt>
                <c:pt idx="1">
                  <c:v>Fitness</c:v>
                </c:pt>
                <c:pt idx="2">
                  <c:v>Lifestyle</c:v>
                </c:pt>
                <c:pt idx="3">
                  <c:v>Mode</c:v>
                </c:pt>
                <c:pt idx="4">
                  <c:v>Santé</c:v>
                </c:pt>
              </c:strCache>
            </c:strRef>
          </c:cat>
          <c:val>
            <c:numRef>
              <c:f>TCD!$C$21:$C$26</c:f>
              <c:numCache>
                <c:formatCode>0%</c:formatCode>
                <c:ptCount val="5"/>
                <c:pt idx="0">
                  <c:v>1.701840329960548</c:v>
                </c:pt>
                <c:pt idx="1">
                  <c:v>1.2948473801546858</c:v>
                </c:pt>
                <c:pt idx="2">
                  <c:v>1.7252060724249725</c:v>
                </c:pt>
                <c:pt idx="3">
                  <c:v>1.2802127021201251</c:v>
                </c:pt>
                <c:pt idx="4">
                  <c:v>1.9620465207154063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99-B44D-91AF-A4D2D2E00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0608528"/>
        <c:axId val="400495840"/>
      </c:lineChart>
      <c:catAx>
        <c:axId val="146559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362239"/>
        <c:crosses val="autoZero"/>
        <c:auto val="1"/>
        <c:lblAlgn val="ctr"/>
        <c:lblOffset val="100"/>
        <c:noMultiLvlLbl val="0"/>
      </c:catAx>
      <c:valAx>
        <c:axId val="17362239"/>
        <c:scaling>
          <c:orientation val="minMax"/>
          <c:min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5598048"/>
        <c:crosses val="autoZero"/>
        <c:crossBetween val="between"/>
        <c:majorUnit val="50000"/>
      </c:valAx>
      <c:valAx>
        <c:axId val="40049584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0608528"/>
        <c:crosses val="max"/>
        <c:crossBetween val="between"/>
      </c:valAx>
      <c:catAx>
        <c:axId val="1540608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0495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5110299875044"/>
          <c:y val="0.87518998115386959"/>
          <c:w val="0.289779270290414"/>
          <c:h val="0.124810018846130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openxmlformats.org/officeDocument/2006/relationships/chart" Target="../charts/chart1.xml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svg"/><Relationship Id="rId2" Type="http://schemas.openxmlformats.org/officeDocument/2006/relationships/image" Target="../media/image2.svg"/><Relationship Id="rId16" Type="http://schemas.openxmlformats.org/officeDocument/2006/relationships/chart" Target="../charts/chart4.xml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chart" Target="../charts/chart3.xml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Relationship Id="rId1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408530</xdr:colOff>
      <xdr:row>58</xdr:row>
      <xdr:rowOff>35523</xdr:rowOff>
    </xdr:from>
    <xdr:to>
      <xdr:col>8</xdr:col>
      <xdr:colOff>1607482</xdr:colOff>
      <xdr:row>108</xdr:row>
      <xdr:rowOff>184355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6405C6FE-3AAE-8A6C-7015-F2146CD536FE}"/>
            </a:ext>
          </a:extLst>
        </xdr:cNvPr>
        <xdr:cNvSpPr txBox="1"/>
      </xdr:nvSpPr>
      <xdr:spPr>
        <a:xfrm>
          <a:off x="408530" y="13220308"/>
          <a:ext cx="9440296" cy="97079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1" u="sng" baseline="0">
              <a:solidFill>
                <a:schemeClr val="tx1">
                  <a:lumMod val="85000"/>
                  <a:lumOff val="15000"/>
                </a:schemeClr>
              </a:solidFill>
            </a:rPr>
            <a:t>A. Analyse des campagnes par réseau</a:t>
          </a:r>
        </a:p>
        <a:p>
          <a:endParaRPr lang="fr-FR" sz="1100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fr-FR"/>
            <a:t>Il ressort du tableau 1 que </a:t>
          </a:r>
          <a:r>
            <a:rPr lang="fr-FR" b="1"/>
            <a:t>Instagram</a:t>
          </a:r>
          <a:r>
            <a:rPr lang="fr-FR"/>
            <a:t> a attiré le plus grand nombre de campagnes, avec </a:t>
          </a:r>
          <a:r>
            <a:rPr lang="fr-FR" b="1"/>
            <a:t>41 campagnes</a:t>
          </a:r>
          <a:r>
            <a:rPr lang="fr-FR"/>
            <a:t>, suivi de </a:t>
          </a:r>
          <a:r>
            <a:rPr lang="fr-FR" b="1"/>
            <a:t>Facebook</a:t>
          </a:r>
          <a:r>
            <a:rPr lang="fr-FR"/>
            <a:t> avec </a:t>
          </a:r>
          <a:r>
            <a:rPr lang="fr-FR" b="1"/>
            <a:t>36 campagnes</a:t>
          </a:r>
          <a:r>
            <a:rPr lang="fr-FR"/>
            <a:t>, et </a:t>
          </a:r>
          <a:r>
            <a:rPr lang="fr-FR" b="1"/>
            <a:t>Twitter</a:t>
          </a:r>
          <a:r>
            <a:rPr lang="fr-FR"/>
            <a:t> avec </a:t>
          </a:r>
          <a:r>
            <a:rPr lang="fr-FR" b="1"/>
            <a:t>28 campagnes</a:t>
          </a:r>
          <a:r>
            <a:rPr lang="fr-FR"/>
            <a:t>. Cette répartition reflète probablement une stratégie visant à exploiter les plateformes les plus populaires et les plus engageantes, telles qu'Instagram, qui attire un public large et actif, notamment les jeunes adultes.</a:t>
          </a:r>
          <a:endParaRPr lang="fr-FR" sz="1100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endParaRPr lang="fr-FR" sz="1100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/>
            <a:t>Le tableau 2 révèle que </a:t>
          </a:r>
          <a:r>
            <a:rPr lang="fr-FR" b="1"/>
            <a:t>Instagram</a:t>
          </a:r>
          <a:r>
            <a:rPr lang="fr-FR"/>
            <a:t> est la plateforme qui génère le meilleur retour sur investissement, avec un </a:t>
          </a:r>
          <a:r>
            <a:rPr lang="fr-FR" b="1"/>
            <a:t>budget de 237 570 €</a:t>
          </a:r>
          <a:r>
            <a:rPr lang="fr-FR"/>
            <a:t> et un total de </a:t>
          </a:r>
          <a:r>
            <a:rPr lang="fr-FR" b="1"/>
            <a:t>561 022 €</a:t>
          </a:r>
          <a:r>
            <a:rPr lang="fr-FR"/>
            <a:t> de ventes générées, ce qui représente une </a:t>
          </a:r>
          <a:r>
            <a:rPr lang="fr-FR" b="1"/>
            <a:t>différence positive de 323 458 €</a:t>
          </a:r>
          <a:r>
            <a:rPr lang="fr-FR"/>
            <a:t>. Ce résultat souligne l'efficacité de cette plateforme, notamment auprès des segments jeunes et technophiles. Instagram ayant</a:t>
          </a:r>
          <a:r>
            <a:rPr lang="fr-FR" baseline="0"/>
            <a:t> </a:t>
          </a:r>
          <a:r>
            <a:rPr lang="fr-FR"/>
            <a:t>reçu le plus de campagnes, cela pourrait justifier son excellent retour.</a:t>
          </a:r>
          <a:endParaRPr lang="fr-FR" sz="1100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br>
            <a:rPr lang="fr-FR"/>
          </a:br>
          <a:r>
            <a:rPr lang="fr-FR"/>
            <a:t>En comparaison, </a:t>
          </a:r>
          <a:r>
            <a:rPr lang="fr-FR" b="1"/>
            <a:t>Facebook</a:t>
          </a:r>
          <a:r>
            <a:rPr lang="fr-FR"/>
            <a:t>, bien qu'il présente un budget inférieur (</a:t>
          </a:r>
          <a:r>
            <a:rPr lang="fr-FR" b="1"/>
            <a:t>184 371 €</a:t>
          </a:r>
          <a:r>
            <a:rPr lang="fr-FR"/>
            <a:t>), génère des </a:t>
          </a:r>
          <a:r>
            <a:rPr lang="fr-FR" b="1"/>
            <a:t>ventes de 497 803 €</a:t>
          </a:r>
          <a:r>
            <a:rPr lang="fr-FR"/>
            <a:t>, ce qui indique un ROI légèrement inférieur, mais néanmoins positif.</a:t>
          </a:r>
          <a:br>
            <a:rPr lang="fr-FR"/>
          </a:br>
          <a:r>
            <a:rPr lang="fr-FR" b="1"/>
            <a:t>Twitter</a:t>
          </a:r>
          <a:r>
            <a:rPr lang="fr-FR"/>
            <a:t>, bien que présentant un budget plus faible (</a:t>
          </a:r>
          <a:r>
            <a:rPr lang="fr-FR" b="1"/>
            <a:t>139 315 €</a:t>
          </a:r>
          <a:r>
            <a:rPr lang="fr-FR"/>
            <a:t>), réussit également à générer des </a:t>
          </a:r>
          <a:r>
            <a:rPr lang="fr-FR" b="1"/>
            <a:t>ventes de 411 222 €</a:t>
          </a:r>
          <a:r>
            <a:rPr lang="fr-FR"/>
            <a:t>, démontrant une rentabilité supérieure à celle de Facebook en termes de ROI.</a:t>
          </a:r>
        </a:p>
        <a:p>
          <a:endParaRPr lang="fr-FR" sz="1100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fr-FR" sz="1100" b="1" u="sng">
              <a:solidFill>
                <a:schemeClr val="tx1">
                  <a:lumMod val="85000"/>
                  <a:lumOff val="15000"/>
                </a:schemeClr>
              </a:solidFill>
            </a:rPr>
            <a:t>B.</a:t>
          </a:r>
          <a:r>
            <a:rPr lang="fr-FR" sz="1100" b="1" u="sng" baseline="0">
              <a:solidFill>
                <a:schemeClr val="tx1">
                  <a:lumMod val="85000"/>
                  <a:lumOff val="15000"/>
                </a:schemeClr>
              </a:solidFill>
            </a:rPr>
            <a:t> Performances par Age</a:t>
          </a:r>
        </a:p>
        <a:p>
          <a:endParaRPr lang="fr-FR" sz="1100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fr-FR"/>
            <a:t>À l’analyse du tableau 3, il apparaît que la tranche d’âge des </a:t>
          </a:r>
          <a:r>
            <a:rPr lang="fr-FR" b="1"/>
            <a:t>18-24 ans</a:t>
          </a:r>
          <a:r>
            <a:rPr lang="fr-FR"/>
            <a:t> enregistre les résultats les plus élevés en termes de </a:t>
          </a:r>
          <a:r>
            <a:rPr lang="fr-FR" b="1"/>
            <a:t>nombre de campagnes</a:t>
          </a:r>
          <a:r>
            <a:rPr lang="fr-FR"/>
            <a:t>, </a:t>
          </a:r>
          <a:r>
            <a:rPr lang="fr-FR" b="1"/>
            <a:t>volume de vues</a:t>
          </a:r>
          <a:r>
            <a:rPr lang="fr-FR"/>
            <a:t>, </a:t>
          </a:r>
          <a:r>
            <a:rPr lang="fr-FR" b="1"/>
            <a:t>ventes générées</a:t>
          </a:r>
          <a:r>
            <a:rPr lang="fr-FR"/>
            <a:t>, </a:t>
          </a:r>
          <a:r>
            <a:rPr lang="fr-FR" b="1"/>
            <a:t>budget investi</a:t>
          </a:r>
          <a:r>
            <a:rPr lang="fr-FR"/>
            <a:t> et </a:t>
          </a:r>
          <a:r>
            <a:rPr lang="fr-FR" b="1"/>
            <a:t>retour sur investissement (ROI)</a:t>
          </a:r>
          <a:r>
            <a:rPr lang="fr-FR"/>
            <a:t>. Ces performances peuvent être attribuées à une forte présence de cette génération sur les réseaux sociaux ainsi qu’à leur réceptivité aux innovations technologiques et aux formats publicitaires digitaux.</a:t>
          </a:r>
        </a:p>
        <a:p>
          <a:endParaRPr lang="fr-FR"/>
        </a:p>
        <a:p>
          <a:r>
            <a:rPr lang="fr-FR"/>
            <a:t>En revanche, bien que cette tranche se distingue par son engagement, le </a:t>
          </a:r>
          <a:r>
            <a:rPr lang="fr-FR" b="1"/>
            <a:t>taux de conversion le plus élevé</a:t>
          </a:r>
          <a:r>
            <a:rPr lang="fr-FR"/>
            <a:t> est observé chez les </a:t>
          </a:r>
          <a:r>
            <a:rPr lang="fr-FR" b="1"/>
            <a:t>25-34 ans</a:t>
          </a:r>
          <a:r>
            <a:rPr lang="fr-FR"/>
            <a:t>, avec </a:t>
          </a:r>
          <a:r>
            <a:rPr lang="fr-FR" b="1"/>
            <a:t>14 %</a:t>
          </a:r>
          <a:r>
            <a:rPr lang="fr-FR"/>
            <a:t>. Ce résultat pourrait s’expliquer par un </a:t>
          </a:r>
          <a:r>
            <a:rPr lang="fr-FR" b="1"/>
            <a:t>pouvoir d’achat plus élevé</a:t>
          </a:r>
          <a:r>
            <a:rPr lang="fr-FR"/>
            <a:t>, favorisant une concrétisation plus importante des intentions d’achat.</a:t>
          </a:r>
        </a:p>
        <a:p>
          <a:endParaRPr lang="fr-FR"/>
        </a:p>
        <a:p>
          <a:r>
            <a:rPr lang="fr-FR"/>
            <a:t>À l’opposé, les performances de la </a:t>
          </a:r>
          <a:r>
            <a:rPr lang="fr-FR" b="1"/>
            <a:t>tranche des 55 ans et plus</a:t>
          </a:r>
          <a:r>
            <a:rPr lang="fr-FR"/>
            <a:t> sont nettement inférieures sur plusieurs indicateurs : </a:t>
          </a:r>
          <a:r>
            <a:rPr lang="fr-FR" b="1"/>
            <a:t>nombre de campagnes</a:t>
          </a:r>
          <a:r>
            <a:rPr lang="fr-FR"/>
            <a:t>, </a:t>
          </a:r>
          <a:r>
            <a:rPr lang="fr-FR" b="1"/>
            <a:t>ventes générées</a:t>
          </a:r>
          <a:r>
            <a:rPr lang="fr-FR"/>
            <a:t>, </a:t>
          </a:r>
          <a:r>
            <a:rPr lang="fr-FR" b="1"/>
            <a:t>budget investi</a:t>
          </a:r>
          <a:r>
            <a:rPr lang="fr-FR"/>
            <a:t>, et surtout </a:t>
          </a:r>
          <a:r>
            <a:rPr lang="fr-FR" b="1"/>
            <a:t>taux de conversion moyen</a:t>
          </a:r>
          <a:r>
            <a:rPr lang="fr-FR"/>
            <a:t>, qui plafonne à </a:t>
          </a:r>
          <a:r>
            <a:rPr lang="fr-FR" b="1"/>
            <a:t>3 %</a:t>
          </a:r>
          <a:r>
            <a:rPr lang="fr-FR"/>
            <a:t>. Deux facteurs peuvent expliquer ces résultats :</a:t>
          </a:r>
        </a:p>
        <a:p>
          <a:r>
            <a:rPr lang="fr-FR"/>
            <a:t>- Une </a:t>
          </a:r>
          <a:r>
            <a:rPr lang="fr-FR" b="1"/>
            <a:t>moindre affinité avec les réseaux sociaux</a:t>
          </a:r>
          <a:r>
            <a:rPr lang="fr-FR"/>
            <a:t> et les dispositifs publicitaires digitaux, ce qui réduit l’impact des campagnes sur cette cible.</a:t>
          </a:r>
        </a:p>
        <a:p>
          <a:r>
            <a:rPr lang="fr-FR"/>
            <a:t>- Un </a:t>
          </a:r>
          <a:r>
            <a:rPr lang="fr-FR" b="1"/>
            <a:t>volume de campagnes significativement plus faible</a:t>
          </a:r>
          <a:r>
            <a:rPr lang="fr-FR"/>
            <a:t>, entraînant mécaniquement un </a:t>
          </a:r>
          <a:r>
            <a:rPr lang="fr-FR" b="1"/>
            <a:t>niveau de performance limité</a:t>
          </a:r>
          <a:r>
            <a:rPr lang="fr-FR"/>
            <a:t>, par un effet cumulatif.</a:t>
          </a:r>
        </a:p>
        <a:p>
          <a:endParaRPr lang="fr-FR" sz="110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fr-FR" sz="1100" b="1" u="sng">
              <a:solidFill>
                <a:schemeClr val="tx1">
                  <a:lumMod val="85000"/>
                  <a:lumOff val="15000"/>
                </a:schemeClr>
              </a:solidFill>
            </a:rPr>
            <a:t>C. Performances par intérêt</a:t>
          </a:r>
        </a:p>
        <a:p>
          <a:endParaRPr lang="fr-FR" sz="1100" b="1" u="sng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fr-FR"/>
            <a:t>Le tableau 5 met en évidence que les segments </a:t>
          </a:r>
          <a:r>
            <a:rPr lang="fr-FR" b="1"/>
            <a:t>Beauté</a:t>
          </a:r>
          <a:r>
            <a:rPr lang="fr-FR"/>
            <a:t>, </a:t>
          </a:r>
          <a:r>
            <a:rPr lang="fr-FR" b="1"/>
            <a:t>Santé</a:t>
          </a:r>
          <a:r>
            <a:rPr lang="fr-FR"/>
            <a:t> et </a:t>
          </a:r>
          <a:r>
            <a:rPr lang="fr-FR" b="1"/>
            <a:t>Lifestyle</a:t>
          </a:r>
          <a:r>
            <a:rPr lang="fr-FR"/>
            <a:t> sont les plus rentables, avec des ROI respectifs de </a:t>
          </a:r>
          <a:r>
            <a:rPr lang="fr-FR" b="1"/>
            <a:t>196 %</a:t>
          </a:r>
          <a:r>
            <a:rPr lang="fr-FR"/>
            <a:t>, </a:t>
          </a:r>
          <a:r>
            <a:rPr lang="fr-FR" b="1"/>
            <a:t>173 %</a:t>
          </a:r>
          <a:r>
            <a:rPr lang="fr-FR"/>
            <a:t> et </a:t>
          </a:r>
          <a:r>
            <a:rPr lang="fr-FR" b="1"/>
            <a:t>170 %</a:t>
          </a:r>
          <a:r>
            <a:rPr lang="fr-FR"/>
            <a:t>. Ces domaines semblent répondre efficacement aux attentes des consommateurs, en particulier dans le contexte des campagnes digitales. À l'inverse, les segments </a:t>
          </a:r>
          <a:r>
            <a:rPr lang="fr-FR" b="1"/>
            <a:t>Fitness</a:t>
          </a:r>
          <a:r>
            <a:rPr lang="fr-FR"/>
            <a:t> et </a:t>
          </a:r>
          <a:r>
            <a:rPr lang="fr-FR" b="1"/>
            <a:t>Mode</a:t>
          </a:r>
          <a:r>
            <a:rPr lang="fr-FR"/>
            <a:t>, bien que performants, génèrent des ROI plus modestes (</a:t>
          </a:r>
          <a:r>
            <a:rPr lang="fr-FR" b="1"/>
            <a:t>129 %</a:t>
          </a:r>
          <a:r>
            <a:rPr lang="fr-FR"/>
            <a:t> et </a:t>
          </a:r>
          <a:r>
            <a:rPr lang="fr-FR" b="1"/>
            <a:t>128 %</a:t>
          </a:r>
          <a:r>
            <a:rPr lang="fr-FR"/>
            <a:t>, respectivement), suggérant un potentiel de réajustement des messages ou de ciblage dans ces domaines pour améliorer la rentabilité.</a:t>
          </a:r>
        </a:p>
        <a:p>
          <a:endParaRPr lang="fr-FR" sz="1100" b="0" u="none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fr-FR" sz="1100" b="1" u="sng">
              <a:solidFill>
                <a:schemeClr val="tx1">
                  <a:lumMod val="85000"/>
                  <a:lumOff val="15000"/>
                </a:schemeClr>
              </a:solidFill>
            </a:rPr>
            <a:t>D. Performances par sexe</a:t>
          </a:r>
          <a:r>
            <a:rPr lang="fr-FR" sz="1100" b="1" u="sng" baseline="0">
              <a:solidFill>
                <a:schemeClr val="tx1">
                  <a:lumMod val="85000"/>
                  <a:lumOff val="15000"/>
                </a:schemeClr>
              </a:solidFill>
            </a:rPr>
            <a:t> &amp; âges</a:t>
          </a:r>
        </a:p>
        <a:p>
          <a:endParaRPr lang="fr-FR" sz="1100" b="0" u="none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fr-FR"/>
            <a:t>En ce qui concerne les performances par sexe et âge, on observe que les </a:t>
          </a:r>
          <a:r>
            <a:rPr lang="fr-FR" b="1"/>
            <a:t>femmes</a:t>
          </a:r>
          <a:r>
            <a:rPr lang="fr-FR"/>
            <a:t> génèrent un ROI global de </a:t>
          </a:r>
          <a:r>
            <a:rPr lang="fr-FR" b="1"/>
            <a:t>174 %</a:t>
          </a:r>
          <a:r>
            <a:rPr lang="fr-FR"/>
            <a:t>, et plus particulièrement les </a:t>
          </a:r>
          <a:r>
            <a:rPr lang="fr-FR" b="1"/>
            <a:t>femmes 18-24 ans</a:t>
          </a:r>
          <a:r>
            <a:rPr lang="fr-FR"/>
            <a:t>, qui atteignent un ROI impressionnant de </a:t>
          </a:r>
          <a:r>
            <a:rPr lang="fr-FR" b="1"/>
            <a:t>207 %</a:t>
          </a:r>
          <a:r>
            <a:rPr lang="fr-FR"/>
            <a:t>. Cette tranche d'âge montre une forte réceptivité aux campagnes et un potentiel de conversion élevé.</a:t>
          </a:r>
        </a:p>
        <a:p>
          <a:br>
            <a:rPr lang="fr-FR"/>
          </a:br>
          <a:r>
            <a:rPr lang="fr-FR"/>
            <a:t>Les </a:t>
          </a:r>
          <a:r>
            <a:rPr lang="fr-FR" b="1"/>
            <a:t>hommes</a:t>
          </a:r>
          <a:r>
            <a:rPr lang="fr-FR"/>
            <a:t> obtiennent un ROI légèrement inférieur à celui des femmes (147 %), bien que certaines tranches d’âge, telles que </a:t>
          </a:r>
          <a:r>
            <a:rPr lang="fr-FR" b="1"/>
            <a:t>les hommes 55+</a:t>
          </a:r>
          <a:r>
            <a:rPr lang="fr-FR"/>
            <a:t>, montrent de bons résultats (ROI de </a:t>
          </a:r>
          <a:r>
            <a:rPr lang="fr-FR" b="1"/>
            <a:t>187 %</a:t>
          </a:r>
          <a:r>
            <a:rPr lang="fr-FR"/>
            <a:t>), malgré un faible nombre de campagnes dans cette catégorie.</a:t>
          </a:r>
        </a:p>
        <a:p>
          <a:br>
            <a:rPr lang="fr-FR"/>
          </a:br>
          <a:r>
            <a:rPr lang="fr-FR"/>
            <a:t>Il est également notable que les </a:t>
          </a:r>
          <a:r>
            <a:rPr lang="fr-FR" b="1"/>
            <a:t>femmes 35-44 ans</a:t>
          </a:r>
          <a:r>
            <a:rPr lang="fr-FR"/>
            <a:t> et </a:t>
          </a:r>
          <a:r>
            <a:rPr lang="fr-FR" b="1"/>
            <a:t>45-54 ans</a:t>
          </a:r>
          <a:r>
            <a:rPr lang="fr-FR"/>
            <a:t> enregistrent un ROI respectivement de </a:t>
          </a:r>
          <a:r>
            <a:rPr lang="fr-FR" b="1"/>
            <a:t>169 %</a:t>
          </a:r>
          <a:r>
            <a:rPr lang="fr-FR"/>
            <a:t> et </a:t>
          </a:r>
          <a:r>
            <a:rPr lang="fr-FR" b="1"/>
            <a:t>178 %</a:t>
          </a:r>
          <a:r>
            <a:rPr lang="fr-FR"/>
            <a:t>, confirmant leur engagement avec les campagnes, en particulier dans des segments à plus forte capacité d'achat.</a:t>
          </a:r>
        </a:p>
        <a:p>
          <a:endParaRPr lang="fr-FR" sz="1100"/>
        </a:p>
        <a:p>
          <a:r>
            <a:rPr lang="fr-FR" sz="1100" b="1" u="sng"/>
            <a:t>Synthèse : </a:t>
          </a:r>
        </a:p>
        <a:p>
          <a:endParaRPr lang="fr-FR" sz="1100"/>
        </a:p>
        <a:p>
          <a:r>
            <a:rPr lang="fr-FR"/>
            <a:t>Les résultats montrent qu'</a:t>
          </a:r>
          <a:r>
            <a:rPr lang="fr-FR" b="1"/>
            <a:t>Instagram</a:t>
          </a:r>
          <a:r>
            <a:rPr lang="fr-FR"/>
            <a:t> est la plateforme la plus performante, avec un excellent ROI, notamment pour les </a:t>
          </a:r>
          <a:r>
            <a:rPr lang="fr-FR" b="1"/>
            <a:t>femmes</a:t>
          </a:r>
          <a:r>
            <a:rPr lang="fr-FR"/>
            <a:t> et les </a:t>
          </a:r>
          <a:r>
            <a:rPr lang="fr-FR" b="1"/>
            <a:t>18-34 ans</a:t>
          </a:r>
          <a:r>
            <a:rPr lang="fr-FR"/>
            <a:t>, très engagées. Les </a:t>
          </a:r>
          <a:r>
            <a:rPr lang="fr-FR" b="1"/>
            <a:t>jeunes adultes (18-24 ans)</a:t>
          </a:r>
          <a:r>
            <a:rPr lang="fr-FR"/>
            <a:t> génèrent un fort volume de ventes, mais le </a:t>
          </a:r>
          <a:r>
            <a:rPr lang="fr-FR" b="1"/>
            <a:t>taux de conversion</a:t>
          </a:r>
          <a:r>
            <a:rPr lang="fr-FR"/>
            <a:t> est plus élevé chez les </a:t>
          </a:r>
          <a:r>
            <a:rPr lang="fr-FR" b="1"/>
            <a:t>25-34 ans</a:t>
          </a:r>
          <a:r>
            <a:rPr lang="fr-FR"/>
            <a:t>, probablement grâce à un pouvoir d'achat plus élevé.</a:t>
          </a:r>
        </a:p>
        <a:p>
          <a:r>
            <a:rPr lang="fr-FR"/>
            <a:t>Les segments </a:t>
          </a:r>
          <a:r>
            <a:rPr lang="fr-FR" b="1"/>
            <a:t>Beauté</a:t>
          </a:r>
          <a:r>
            <a:rPr lang="fr-FR"/>
            <a:t>, </a:t>
          </a:r>
          <a:r>
            <a:rPr lang="fr-FR" b="1"/>
            <a:t>Santé</a:t>
          </a:r>
          <a:r>
            <a:rPr lang="fr-FR"/>
            <a:t> et </a:t>
          </a:r>
          <a:r>
            <a:rPr lang="fr-FR" b="1"/>
            <a:t>Lifestyle</a:t>
          </a:r>
          <a:r>
            <a:rPr lang="fr-FR"/>
            <a:t> enregistrent les meilleurs ROI, en particulier chez les </a:t>
          </a:r>
          <a:r>
            <a:rPr lang="fr-FR" b="1"/>
            <a:t>femmes</a:t>
          </a:r>
          <a:r>
            <a:rPr lang="fr-FR"/>
            <a:t>. En revanche, la tranche </a:t>
          </a:r>
          <a:r>
            <a:rPr lang="fr-FR" b="1"/>
            <a:t>55+</a:t>
          </a:r>
          <a:r>
            <a:rPr lang="fr-FR"/>
            <a:t> présente des performances faibles, probablement en raison de leur moindre affinité avec les publicités digitales.</a:t>
          </a:r>
        </a:p>
        <a:p>
          <a:r>
            <a:rPr lang="fr-FR"/>
            <a:t>Enfin, </a:t>
          </a:r>
          <a:r>
            <a:rPr lang="fr-FR" b="1"/>
            <a:t>Twitter</a:t>
          </a:r>
          <a:r>
            <a:rPr lang="fr-FR"/>
            <a:t> génère un bon ROI malgré un budget plus faible, suggérant qu'il reste un levier sous-exploité.</a:t>
          </a:r>
        </a:p>
        <a:p>
          <a:endParaRPr lang="fr-F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102721</xdr:colOff>
      <xdr:row>0</xdr:row>
      <xdr:rowOff>84044</xdr:rowOff>
    </xdr:from>
    <xdr:to>
      <xdr:col>13</xdr:col>
      <xdr:colOff>0</xdr:colOff>
      <xdr:row>3</xdr:row>
      <xdr:rowOff>111240</xdr:rowOff>
    </xdr:to>
    <xdr:sp macro="" textlink="">
      <xdr:nvSpPr>
        <xdr:cNvPr id="2" name="Rectangle : coins arrondis 1">
          <a:extLst>
            <a:ext uri="{FF2B5EF4-FFF2-40B4-BE49-F238E27FC236}">
              <a16:creationId xmlns:a16="http://schemas.microsoft.com/office/drawing/2014/main" id="{8D5A927D-6B5C-2425-CCF4-DDFBD8EECBE4}"/>
            </a:ext>
          </a:extLst>
        </xdr:cNvPr>
        <xdr:cNvSpPr/>
      </xdr:nvSpPr>
      <xdr:spPr>
        <a:xfrm>
          <a:off x="983378" y="84044"/>
          <a:ext cx="9797717" cy="611211"/>
        </a:xfrm>
        <a:prstGeom prst="roundRect">
          <a:avLst/>
        </a:prstGeom>
        <a:ln/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fr-FR" sz="2000" b="1"/>
            <a:t>PERFORMANCES DES CAMPAGNES</a:t>
          </a:r>
          <a:r>
            <a:rPr lang="fr-FR" sz="2000" b="1" baseline="0"/>
            <a:t> MARKETING</a:t>
          </a:r>
          <a:endParaRPr lang="fr-FR" sz="2000" b="1"/>
        </a:p>
      </xdr:txBody>
    </xdr:sp>
    <xdr:clientData/>
  </xdr:twoCellAnchor>
  <xdr:twoCellAnchor>
    <xdr:from>
      <xdr:col>0</xdr:col>
      <xdr:colOff>0</xdr:colOff>
      <xdr:row>0</xdr:row>
      <xdr:rowOff>1</xdr:rowOff>
    </xdr:from>
    <xdr:to>
      <xdr:col>1</xdr:col>
      <xdr:colOff>0</xdr:colOff>
      <xdr:row>44</xdr:row>
      <xdr:rowOff>92702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36C086FE-3D17-7065-2136-28AC97BF6C17}"/>
            </a:ext>
          </a:extLst>
        </xdr:cNvPr>
        <xdr:cNvSpPr/>
      </xdr:nvSpPr>
      <xdr:spPr>
        <a:xfrm>
          <a:off x="0" y="1"/>
          <a:ext cx="880657" cy="8658248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oneCell">
    <xdr:from>
      <xdr:col>0</xdr:col>
      <xdr:colOff>92905</xdr:colOff>
      <xdr:row>0</xdr:row>
      <xdr:rowOff>158750</xdr:rowOff>
    </xdr:from>
    <xdr:to>
      <xdr:col>0</xdr:col>
      <xdr:colOff>802611</xdr:colOff>
      <xdr:row>5</xdr:row>
      <xdr:rowOff>149412</xdr:rowOff>
    </xdr:to>
    <xdr:pic>
      <xdr:nvPicPr>
        <xdr:cNvPr id="4" name="Graphique 3" descr="Breloque avec un remplissage uni">
          <a:extLst>
            <a:ext uri="{FF2B5EF4-FFF2-40B4-BE49-F238E27FC236}">
              <a16:creationId xmlns:a16="http://schemas.microsoft.com/office/drawing/2014/main" id="{A86BAD4E-5735-9154-C3DE-EA750FADDB8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rcRect l="11111" r="12121"/>
        <a:stretch>
          <a:fillRect/>
        </a:stretch>
      </xdr:blipFill>
      <xdr:spPr>
        <a:xfrm>
          <a:off x="92905" y="158750"/>
          <a:ext cx="709706" cy="964020"/>
        </a:xfrm>
        <a:prstGeom prst="rect">
          <a:avLst/>
        </a:prstGeom>
      </xdr:spPr>
    </xdr:pic>
    <xdr:clientData/>
  </xdr:twoCellAnchor>
  <xdr:twoCellAnchor>
    <xdr:from>
      <xdr:col>1</xdr:col>
      <xdr:colOff>214781</xdr:colOff>
      <xdr:row>4</xdr:row>
      <xdr:rowOff>753</xdr:rowOff>
    </xdr:from>
    <xdr:to>
      <xdr:col>5</xdr:col>
      <xdr:colOff>2</xdr:colOff>
      <xdr:row>6</xdr:row>
      <xdr:rowOff>148390</xdr:rowOff>
    </xdr:to>
    <xdr:sp macro="" textlink="TCD!B4">
      <xdr:nvSpPr>
        <xdr:cNvPr id="6" name="Rectangle : coins arrondis 5">
          <a:extLst>
            <a:ext uri="{FF2B5EF4-FFF2-40B4-BE49-F238E27FC236}">
              <a16:creationId xmlns:a16="http://schemas.microsoft.com/office/drawing/2014/main" id="{852E9838-4DD9-7ABB-7AF0-44BCC0E84AA5}"/>
            </a:ext>
          </a:extLst>
        </xdr:cNvPr>
        <xdr:cNvSpPr/>
      </xdr:nvSpPr>
      <xdr:spPr>
        <a:xfrm>
          <a:off x="1095438" y="779439"/>
          <a:ext cx="3085367" cy="53698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FCB1C66E-901A-1E4D-A4F7-A8D0E3F6558C}" type="TxLink">
            <a:rPr lang="en-US" sz="2400" b="1" i="0" u="none" strike="noStrike">
              <a:solidFill>
                <a:schemeClr val="tx1">
                  <a:lumMod val="85000"/>
                  <a:lumOff val="15000"/>
                </a:schemeClr>
              </a:solidFill>
              <a:latin typeface="Calibri"/>
              <a:cs typeface="Calibri"/>
            </a:rPr>
            <a:pPr algn="ctr"/>
            <a:t>105</a:t>
          </a:fld>
          <a:endParaRPr lang="en-US" sz="4800" b="1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5</xdr:col>
      <xdr:colOff>140076</xdr:colOff>
      <xdr:row>3</xdr:row>
      <xdr:rowOff>186085</xdr:rowOff>
    </xdr:from>
    <xdr:to>
      <xdr:col>8</xdr:col>
      <xdr:colOff>747062</xdr:colOff>
      <xdr:row>6</xdr:row>
      <xdr:rowOff>139051</xdr:rowOff>
    </xdr:to>
    <xdr:sp macro="" textlink="TCD!B5">
      <xdr:nvSpPr>
        <xdr:cNvPr id="7" name="Rectangle : coins arrondis 6">
          <a:extLst>
            <a:ext uri="{FF2B5EF4-FFF2-40B4-BE49-F238E27FC236}">
              <a16:creationId xmlns:a16="http://schemas.microsoft.com/office/drawing/2014/main" id="{CA4E18E7-4DC8-B14B-B16D-73402F1BAAA9}"/>
            </a:ext>
          </a:extLst>
        </xdr:cNvPr>
        <xdr:cNvSpPr/>
      </xdr:nvSpPr>
      <xdr:spPr>
        <a:xfrm>
          <a:off x="4320879" y="770100"/>
          <a:ext cx="3082095" cy="53698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fld id="{09FA0267-8928-F24F-83C6-9735026F680C}" type="TxLink">
            <a:rPr lang="en-US" sz="2400" b="1" i="0" u="none" strike="noStrike">
              <a:solidFill>
                <a:schemeClr val="tx1">
                  <a:lumMod val="85000"/>
                  <a:lumOff val="15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 561 256 € </a:t>
          </a:fld>
          <a:endParaRPr lang="en-US" sz="2400" b="1" i="0" u="none" strike="noStrike">
            <a:solidFill>
              <a:schemeClr val="tx1">
                <a:lumMod val="85000"/>
                <a:lumOff val="1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</xdr:col>
      <xdr:colOff>214782</xdr:colOff>
      <xdr:row>7</xdr:row>
      <xdr:rowOff>9412</xdr:rowOff>
    </xdr:from>
    <xdr:to>
      <xdr:col>5</xdr:col>
      <xdr:colOff>3</xdr:colOff>
      <xdr:row>9</xdr:row>
      <xdr:rowOff>166861</xdr:rowOff>
    </xdr:to>
    <xdr:sp macro="" textlink="TCD!B8">
      <xdr:nvSpPr>
        <xdr:cNvPr id="8" name="Rectangle : coins arrondis 7">
          <a:extLst>
            <a:ext uri="{FF2B5EF4-FFF2-40B4-BE49-F238E27FC236}">
              <a16:creationId xmlns:a16="http://schemas.microsoft.com/office/drawing/2014/main" id="{23671268-BDB3-CE46-8971-27AF363765EC}"/>
            </a:ext>
          </a:extLst>
        </xdr:cNvPr>
        <xdr:cNvSpPr/>
      </xdr:nvSpPr>
      <xdr:spPr>
        <a:xfrm>
          <a:off x="1095439" y="1372113"/>
          <a:ext cx="3085367" cy="546792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fld id="{CF451B4F-7DCE-F349-AC4C-157D29910AAC}" type="TxLink">
            <a:rPr lang="en-US" sz="2400" b="1" i="0" u="none" strike="noStrike">
              <a:solidFill>
                <a:schemeClr val="tx1">
                  <a:lumMod val="85000"/>
                  <a:lumOff val="15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9,07%</a:t>
          </a:fld>
          <a:endParaRPr lang="fr-FR" sz="2400" b="1" i="0" u="none" strike="noStrike">
            <a:solidFill>
              <a:schemeClr val="tx1">
                <a:lumMod val="85000"/>
                <a:lumOff val="1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5</xdr:col>
      <xdr:colOff>140076</xdr:colOff>
      <xdr:row>7</xdr:row>
      <xdr:rowOff>9413</xdr:rowOff>
    </xdr:from>
    <xdr:to>
      <xdr:col>8</xdr:col>
      <xdr:colOff>747062</xdr:colOff>
      <xdr:row>9</xdr:row>
      <xdr:rowOff>166862</xdr:rowOff>
    </xdr:to>
    <xdr:sp macro="" textlink="TCD!B6">
      <xdr:nvSpPr>
        <xdr:cNvPr id="9" name="Rectangle : coins arrondis 8">
          <a:extLst>
            <a:ext uri="{FF2B5EF4-FFF2-40B4-BE49-F238E27FC236}">
              <a16:creationId xmlns:a16="http://schemas.microsoft.com/office/drawing/2014/main" id="{300C0E3E-6220-D048-B144-FB50BDE6A11C}"/>
            </a:ext>
          </a:extLst>
        </xdr:cNvPr>
        <xdr:cNvSpPr/>
      </xdr:nvSpPr>
      <xdr:spPr>
        <a:xfrm>
          <a:off x="4320879" y="1372114"/>
          <a:ext cx="3082095" cy="546792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fld id="{70A6A3AB-A193-8A44-9A45-594DFE9FFD1D}" type="TxLink">
            <a:rPr lang="en-US" sz="2400" b="1" i="0" u="none" strike="noStrike">
              <a:solidFill>
                <a:schemeClr val="tx1">
                  <a:lumMod val="85000"/>
                  <a:lumOff val="15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1 470 053 €</a:t>
          </a:fld>
          <a:endParaRPr lang="fr-FR" sz="2400" b="1" i="0" u="none" strike="noStrike">
            <a:solidFill>
              <a:schemeClr val="tx1">
                <a:lumMod val="85000"/>
                <a:lumOff val="1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9</xdr:col>
      <xdr:colOff>65370</xdr:colOff>
      <xdr:row>3</xdr:row>
      <xdr:rowOff>176745</xdr:rowOff>
    </xdr:from>
    <xdr:to>
      <xdr:col>11</xdr:col>
      <xdr:colOff>121400</xdr:colOff>
      <xdr:row>9</xdr:row>
      <xdr:rowOff>157591</xdr:rowOff>
    </xdr:to>
    <xdr:sp macro="" textlink="TCD!B7">
      <xdr:nvSpPr>
        <xdr:cNvPr id="10" name="Rectangle : coins arrondis 9">
          <a:extLst>
            <a:ext uri="{FF2B5EF4-FFF2-40B4-BE49-F238E27FC236}">
              <a16:creationId xmlns:a16="http://schemas.microsoft.com/office/drawing/2014/main" id="{CA156358-3284-1B4B-A4DC-B17802ADC85E}"/>
            </a:ext>
          </a:extLst>
        </xdr:cNvPr>
        <xdr:cNvSpPr/>
      </xdr:nvSpPr>
      <xdr:spPr>
        <a:xfrm>
          <a:off x="7546319" y="760760"/>
          <a:ext cx="1706103" cy="1148875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F3325637-D8AE-7449-9E3A-A7A3C553DE16}" type="TxLink">
            <a:rPr lang="en-US" sz="2400" b="1" i="0" u="none" strike="noStrike">
              <a:solidFill>
                <a:schemeClr val="tx1">
                  <a:lumMod val="85000"/>
                  <a:lumOff val="15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162%</a:t>
          </a:fld>
          <a:endParaRPr lang="fr-FR" sz="2400" b="1" i="0" u="none" strike="noStrike">
            <a:solidFill>
              <a:schemeClr val="tx1">
                <a:lumMod val="85000"/>
                <a:lumOff val="1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 editAs="oneCell">
    <xdr:from>
      <xdr:col>8</xdr:col>
      <xdr:colOff>252138</xdr:colOff>
      <xdr:row>4</xdr:row>
      <xdr:rowOff>92703</xdr:rowOff>
    </xdr:from>
    <xdr:to>
      <xdr:col>8</xdr:col>
      <xdr:colOff>625666</xdr:colOff>
      <xdr:row>6</xdr:row>
      <xdr:rowOff>84795</xdr:rowOff>
    </xdr:to>
    <xdr:pic>
      <xdr:nvPicPr>
        <xdr:cNvPr id="12" name="Graphique 11" descr="Argent volant avec un remplissage uni">
          <a:extLst>
            <a:ext uri="{FF2B5EF4-FFF2-40B4-BE49-F238E27FC236}">
              <a16:creationId xmlns:a16="http://schemas.microsoft.com/office/drawing/2014/main" id="{B39B5FB9-5371-BAFB-5C53-2F7638A162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08050" y="871389"/>
          <a:ext cx="373528" cy="381435"/>
        </a:xfrm>
        <a:prstGeom prst="rect">
          <a:avLst/>
        </a:prstGeom>
      </xdr:spPr>
    </xdr:pic>
    <xdr:clientData/>
  </xdr:twoCellAnchor>
  <xdr:twoCellAnchor editAs="oneCell">
    <xdr:from>
      <xdr:col>8</xdr:col>
      <xdr:colOff>243977</xdr:colOff>
      <xdr:row>7</xdr:row>
      <xdr:rowOff>57281</xdr:rowOff>
    </xdr:from>
    <xdr:to>
      <xdr:col>8</xdr:col>
      <xdr:colOff>560301</xdr:colOff>
      <xdr:row>9</xdr:row>
      <xdr:rowOff>75</xdr:rowOff>
    </xdr:to>
    <xdr:pic>
      <xdr:nvPicPr>
        <xdr:cNvPr id="18" name="Graphique 17" descr="Euro avec un remplissage uni">
          <a:extLst>
            <a:ext uri="{FF2B5EF4-FFF2-40B4-BE49-F238E27FC236}">
              <a16:creationId xmlns:a16="http://schemas.microsoft.com/office/drawing/2014/main" id="{F9239543-BC20-0DB4-6B40-25781CFD1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6899889" y="1419982"/>
          <a:ext cx="316324" cy="332137"/>
        </a:xfrm>
        <a:prstGeom prst="rect">
          <a:avLst/>
        </a:prstGeom>
      </xdr:spPr>
    </xdr:pic>
    <xdr:clientData/>
  </xdr:twoCellAnchor>
  <xdr:twoCellAnchor editAs="oneCell">
    <xdr:from>
      <xdr:col>4</xdr:col>
      <xdr:colOff>356625</xdr:colOff>
      <xdr:row>7</xdr:row>
      <xdr:rowOff>76546</xdr:rowOff>
    </xdr:from>
    <xdr:to>
      <xdr:col>4</xdr:col>
      <xdr:colOff>737728</xdr:colOff>
      <xdr:row>9</xdr:row>
      <xdr:rowOff>84119</xdr:rowOff>
    </xdr:to>
    <xdr:pic>
      <xdr:nvPicPr>
        <xdr:cNvPr id="20" name="Graphique 19" descr="Suivre avec un remplissage uni">
          <a:extLst>
            <a:ext uri="{FF2B5EF4-FFF2-40B4-BE49-F238E27FC236}">
              <a16:creationId xmlns:a16="http://schemas.microsoft.com/office/drawing/2014/main" id="{ED8CE446-6BF9-9C0E-E1DB-B64B45C798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3712391" y="1439247"/>
          <a:ext cx="381103" cy="396916"/>
        </a:xfrm>
        <a:prstGeom prst="rect">
          <a:avLst/>
        </a:prstGeom>
      </xdr:spPr>
    </xdr:pic>
    <xdr:clientData/>
  </xdr:twoCellAnchor>
  <xdr:twoCellAnchor editAs="oneCell">
    <xdr:from>
      <xdr:col>4</xdr:col>
      <xdr:colOff>340302</xdr:colOff>
      <xdr:row>4</xdr:row>
      <xdr:rowOff>42222</xdr:rowOff>
    </xdr:from>
    <xdr:to>
      <xdr:col>4</xdr:col>
      <xdr:colOff>756405</xdr:colOff>
      <xdr:row>6</xdr:row>
      <xdr:rowOff>84796</xdr:rowOff>
    </xdr:to>
    <xdr:pic>
      <xdr:nvPicPr>
        <xdr:cNvPr id="28" name="Graphique 27" descr="Internet avec un remplissage uni">
          <a:extLst>
            <a:ext uri="{FF2B5EF4-FFF2-40B4-BE49-F238E27FC236}">
              <a16:creationId xmlns:a16="http://schemas.microsoft.com/office/drawing/2014/main" id="{9790356E-024D-AE6D-410D-854DB9C2C5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696068" y="820908"/>
          <a:ext cx="416103" cy="431917"/>
        </a:xfrm>
        <a:prstGeom prst="rect">
          <a:avLst/>
        </a:prstGeom>
      </xdr:spPr>
    </xdr:pic>
    <xdr:clientData/>
  </xdr:twoCellAnchor>
  <xdr:twoCellAnchor editAs="oneCell">
    <xdr:from>
      <xdr:col>10</xdr:col>
      <xdr:colOff>416182</xdr:colOff>
      <xdr:row>4</xdr:row>
      <xdr:rowOff>80752</xdr:rowOff>
    </xdr:from>
    <xdr:to>
      <xdr:col>11</xdr:col>
      <xdr:colOff>5</xdr:colOff>
      <xdr:row>6</xdr:row>
      <xdr:rowOff>120717</xdr:rowOff>
    </xdr:to>
    <xdr:pic>
      <xdr:nvPicPr>
        <xdr:cNvPr id="32" name="Graphique 31" descr="Prêt avec un remplissage uni">
          <a:extLst>
            <a:ext uri="{FF2B5EF4-FFF2-40B4-BE49-F238E27FC236}">
              <a16:creationId xmlns:a16="http://schemas.microsoft.com/office/drawing/2014/main" id="{E6087A89-6A76-4F6B-EB55-B787B5FAB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722167" y="859438"/>
          <a:ext cx="408860" cy="429308"/>
        </a:xfrm>
        <a:prstGeom prst="rect">
          <a:avLst/>
        </a:prstGeom>
      </xdr:spPr>
    </xdr:pic>
    <xdr:clientData/>
  </xdr:twoCellAnchor>
  <xdr:twoCellAnchor>
    <xdr:from>
      <xdr:col>1</xdr:col>
      <xdr:colOff>168093</xdr:colOff>
      <xdr:row>10</xdr:row>
      <xdr:rowOff>38312</xdr:rowOff>
    </xdr:from>
    <xdr:to>
      <xdr:col>11</xdr:col>
      <xdr:colOff>140074</xdr:colOff>
      <xdr:row>21</xdr:row>
      <xdr:rowOff>47650</xdr:rowOff>
    </xdr:to>
    <xdr:sp macro="" textlink="">
      <xdr:nvSpPr>
        <xdr:cNvPr id="33" name="Rectangle : coins arrondis 32">
          <a:extLst>
            <a:ext uri="{FF2B5EF4-FFF2-40B4-BE49-F238E27FC236}">
              <a16:creationId xmlns:a16="http://schemas.microsoft.com/office/drawing/2014/main" id="{48839676-8024-CD49-A381-C761A13884F4}"/>
            </a:ext>
          </a:extLst>
        </xdr:cNvPr>
        <xdr:cNvSpPr/>
      </xdr:nvSpPr>
      <xdr:spPr>
        <a:xfrm>
          <a:off x="1048750" y="1985027"/>
          <a:ext cx="8222346" cy="2150725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lang="en-US" sz="2400" b="1" i="0" u="none" strike="noStrike">
            <a:solidFill>
              <a:schemeClr val="accent4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</xdr:col>
      <xdr:colOff>364191</xdr:colOff>
      <xdr:row>12</xdr:row>
      <xdr:rowOff>10295</xdr:rowOff>
    </xdr:from>
    <xdr:to>
      <xdr:col>10</xdr:col>
      <xdr:colOff>765735</xdr:colOff>
      <xdr:row>20</xdr:row>
      <xdr:rowOff>158276</xdr:rowOff>
    </xdr:to>
    <xdr:graphicFrame macro="">
      <xdr:nvGraphicFramePr>
        <xdr:cNvPr id="34" name="Graphique 33">
          <a:extLst>
            <a:ext uri="{FF2B5EF4-FFF2-40B4-BE49-F238E27FC236}">
              <a16:creationId xmlns:a16="http://schemas.microsoft.com/office/drawing/2014/main" id="{BC8A21D2-9815-3445-BC8C-8CFBAB1F93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672353</xdr:colOff>
      <xdr:row>10</xdr:row>
      <xdr:rowOff>92911</xdr:rowOff>
    </xdr:from>
    <xdr:to>
      <xdr:col>8</xdr:col>
      <xdr:colOff>588310</xdr:colOff>
      <xdr:row>11</xdr:row>
      <xdr:rowOff>130262</xdr:rowOff>
    </xdr:to>
    <xdr:sp macro="" textlink="">
      <xdr:nvSpPr>
        <xdr:cNvPr id="35" name="ZoneTexte 34">
          <a:extLst>
            <a:ext uri="{FF2B5EF4-FFF2-40B4-BE49-F238E27FC236}">
              <a16:creationId xmlns:a16="http://schemas.microsoft.com/office/drawing/2014/main" id="{83D3412A-0249-0597-993D-B39736950DD3}"/>
            </a:ext>
          </a:extLst>
        </xdr:cNvPr>
        <xdr:cNvSpPr txBox="1"/>
      </xdr:nvSpPr>
      <xdr:spPr>
        <a:xfrm>
          <a:off x="3203083" y="2039626"/>
          <a:ext cx="4041139" cy="23202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200" b="1">
              <a:solidFill>
                <a:schemeClr val="accent4">
                  <a:lumMod val="75000"/>
                </a:schemeClr>
              </a:solidFill>
            </a:rPr>
            <a:t>Ventes</a:t>
          </a:r>
          <a:r>
            <a:rPr lang="fr-FR" sz="1200" b="1" baseline="0">
              <a:solidFill>
                <a:schemeClr val="accent4">
                  <a:lumMod val="75000"/>
                </a:schemeClr>
              </a:solidFill>
            </a:rPr>
            <a:t> totales et ROI moyen par réseau social</a:t>
          </a:r>
          <a:endParaRPr lang="fr-FR" sz="1200" b="1">
            <a:solidFill>
              <a:schemeClr val="accent4">
                <a:lumMod val="75000"/>
              </a:schemeClr>
            </a:solidFill>
          </a:endParaRPr>
        </a:p>
      </xdr:txBody>
    </xdr:sp>
    <xdr:clientData/>
  </xdr:twoCellAnchor>
  <xdr:twoCellAnchor>
    <xdr:from>
      <xdr:col>1</xdr:col>
      <xdr:colOff>168087</xdr:colOff>
      <xdr:row>21</xdr:row>
      <xdr:rowOff>130262</xdr:rowOff>
    </xdr:from>
    <xdr:to>
      <xdr:col>6</xdr:col>
      <xdr:colOff>65366</xdr:colOff>
      <xdr:row>32</xdr:row>
      <xdr:rowOff>139600</xdr:rowOff>
    </xdr:to>
    <xdr:sp macro="" textlink="">
      <xdr:nvSpPr>
        <xdr:cNvPr id="36" name="Rectangle : coins arrondis 35">
          <a:extLst>
            <a:ext uri="{FF2B5EF4-FFF2-40B4-BE49-F238E27FC236}">
              <a16:creationId xmlns:a16="http://schemas.microsoft.com/office/drawing/2014/main" id="{4B78C048-B5DF-A847-95F0-E95E557EACD3}"/>
            </a:ext>
          </a:extLst>
        </xdr:cNvPr>
        <xdr:cNvSpPr/>
      </xdr:nvSpPr>
      <xdr:spPr>
        <a:xfrm>
          <a:off x="1048744" y="4218364"/>
          <a:ext cx="4022461" cy="2150725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lang="en-US" sz="2400" b="1" i="0" u="none" strike="noStrike">
            <a:solidFill>
              <a:schemeClr val="accent4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6</xdr:col>
      <xdr:colOff>242795</xdr:colOff>
      <xdr:row>21</xdr:row>
      <xdr:rowOff>139601</xdr:rowOff>
    </xdr:from>
    <xdr:to>
      <xdr:col>11</xdr:col>
      <xdr:colOff>140075</xdr:colOff>
      <xdr:row>32</xdr:row>
      <xdr:rowOff>148939</xdr:rowOff>
    </xdr:to>
    <xdr:sp macro="" textlink="">
      <xdr:nvSpPr>
        <xdr:cNvPr id="38" name="Rectangle : coins arrondis 37">
          <a:extLst>
            <a:ext uri="{FF2B5EF4-FFF2-40B4-BE49-F238E27FC236}">
              <a16:creationId xmlns:a16="http://schemas.microsoft.com/office/drawing/2014/main" id="{389FE4FD-9578-F041-9948-30C33575D0FA}"/>
            </a:ext>
          </a:extLst>
        </xdr:cNvPr>
        <xdr:cNvSpPr/>
      </xdr:nvSpPr>
      <xdr:spPr>
        <a:xfrm>
          <a:off x="5248634" y="4227703"/>
          <a:ext cx="4022463" cy="2150725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lang="en-US" sz="2400" b="1" i="0" u="none" strike="noStrike">
            <a:solidFill>
              <a:schemeClr val="accent4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</xdr:col>
      <xdr:colOff>252130</xdr:colOff>
      <xdr:row>22</xdr:row>
      <xdr:rowOff>47649</xdr:rowOff>
    </xdr:from>
    <xdr:to>
      <xdr:col>5</xdr:col>
      <xdr:colOff>793750</xdr:colOff>
      <xdr:row>32</xdr:row>
      <xdr:rowOff>38311</xdr:rowOff>
    </xdr:to>
    <xdr:graphicFrame macro="">
      <xdr:nvGraphicFramePr>
        <xdr:cNvPr id="39" name="Graphique 38">
          <a:extLst>
            <a:ext uri="{FF2B5EF4-FFF2-40B4-BE49-F238E27FC236}">
              <a16:creationId xmlns:a16="http://schemas.microsoft.com/office/drawing/2014/main" id="{EFF13E9F-89FB-8F44-B494-C51F754B4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364194</xdr:colOff>
      <xdr:row>22</xdr:row>
      <xdr:rowOff>47649</xdr:rowOff>
    </xdr:from>
    <xdr:to>
      <xdr:col>11</xdr:col>
      <xdr:colOff>37353</xdr:colOff>
      <xdr:row>32</xdr:row>
      <xdr:rowOff>56987</xdr:rowOff>
    </xdr:to>
    <xdr:graphicFrame macro="">
      <xdr:nvGraphicFramePr>
        <xdr:cNvPr id="40" name="Graphique 39">
          <a:extLst>
            <a:ext uri="{FF2B5EF4-FFF2-40B4-BE49-F238E27FC236}">
              <a16:creationId xmlns:a16="http://schemas.microsoft.com/office/drawing/2014/main" id="{E1872F19-2784-4A4E-BAE2-5CE9EC0DAB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168089</xdr:colOff>
      <xdr:row>33</xdr:row>
      <xdr:rowOff>38311</xdr:rowOff>
    </xdr:from>
    <xdr:to>
      <xdr:col>11</xdr:col>
      <xdr:colOff>140070</xdr:colOff>
      <xdr:row>44</xdr:row>
      <xdr:rowOff>47651</xdr:rowOff>
    </xdr:to>
    <xdr:sp macro="" textlink="">
      <xdr:nvSpPr>
        <xdr:cNvPr id="41" name="Rectangle : coins arrondis 40">
          <a:extLst>
            <a:ext uri="{FF2B5EF4-FFF2-40B4-BE49-F238E27FC236}">
              <a16:creationId xmlns:a16="http://schemas.microsoft.com/office/drawing/2014/main" id="{B8B3A4D5-F3B4-4949-A836-BDBFB23F6C87}"/>
            </a:ext>
          </a:extLst>
        </xdr:cNvPr>
        <xdr:cNvSpPr/>
      </xdr:nvSpPr>
      <xdr:spPr>
        <a:xfrm>
          <a:off x="1048746" y="6462472"/>
          <a:ext cx="8222346" cy="2150726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lang="en-US" sz="2400" b="1" i="0" u="none" strike="noStrike">
            <a:solidFill>
              <a:schemeClr val="accent4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</xdr:col>
      <xdr:colOff>401544</xdr:colOff>
      <xdr:row>34</xdr:row>
      <xdr:rowOff>64895</xdr:rowOff>
    </xdr:from>
    <xdr:to>
      <xdr:col>10</xdr:col>
      <xdr:colOff>700367</xdr:colOff>
      <xdr:row>43</xdr:row>
      <xdr:rowOff>176954</xdr:rowOff>
    </xdr:to>
    <xdr:graphicFrame macro="">
      <xdr:nvGraphicFramePr>
        <xdr:cNvPr id="42" name="Graphique 41">
          <a:extLst>
            <a:ext uri="{FF2B5EF4-FFF2-40B4-BE49-F238E27FC236}">
              <a16:creationId xmlns:a16="http://schemas.microsoft.com/office/drawing/2014/main" id="{D9BB7E8A-DB43-784B-BE97-4F5144405A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550956</xdr:colOff>
      <xdr:row>33</xdr:row>
      <xdr:rowOff>102247</xdr:rowOff>
    </xdr:from>
    <xdr:to>
      <xdr:col>8</xdr:col>
      <xdr:colOff>466913</xdr:colOff>
      <xdr:row>34</xdr:row>
      <xdr:rowOff>139600</xdr:rowOff>
    </xdr:to>
    <xdr:sp macro="" textlink="">
      <xdr:nvSpPr>
        <xdr:cNvPr id="43" name="ZoneTexte 42">
          <a:extLst>
            <a:ext uri="{FF2B5EF4-FFF2-40B4-BE49-F238E27FC236}">
              <a16:creationId xmlns:a16="http://schemas.microsoft.com/office/drawing/2014/main" id="{5A268015-9322-3144-B78C-68C2093FE6F9}"/>
            </a:ext>
          </a:extLst>
        </xdr:cNvPr>
        <xdr:cNvSpPr txBox="1"/>
      </xdr:nvSpPr>
      <xdr:spPr>
        <a:xfrm>
          <a:off x="3081686" y="6526408"/>
          <a:ext cx="4041139" cy="2320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100" b="1">
              <a:solidFill>
                <a:schemeClr val="accent4">
                  <a:lumMod val="75000"/>
                </a:schemeClr>
              </a:solidFill>
            </a:rPr>
            <a:t>Ventes</a:t>
          </a:r>
          <a:r>
            <a:rPr lang="fr-FR" sz="1100" b="1" baseline="0">
              <a:solidFill>
                <a:schemeClr val="accent4">
                  <a:lumMod val="75000"/>
                </a:schemeClr>
              </a:solidFill>
            </a:rPr>
            <a:t> totales et ROI moyen par centre d'intérêt</a:t>
          </a:r>
          <a:endParaRPr lang="fr-FR" sz="1100" b="1">
            <a:solidFill>
              <a:schemeClr val="accent4">
                <a:lumMod val="75000"/>
              </a:schemeClr>
            </a:solidFill>
          </a:endParaRPr>
        </a:p>
      </xdr:txBody>
    </xdr:sp>
    <xdr:clientData/>
  </xdr:twoCellAnchor>
  <xdr:twoCellAnchor editAs="oneCell">
    <xdr:from>
      <xdr:col>11</xdr:col>
      <xdr:colOff>287372</xdr:colOff>
      <xdr:row>4</xdr:row>
      <xdr:rowOff>27811</xdr:rowOff>
    </xdr:from>
    <xdr:to>
      <xdr:col>12</xdr:col>
      <xdr:colOff>760145</xdr:colOff>
      <xdr:row>9</xdr:row>
      <xdr:rowOff>185402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4" name="Réseau Social">
              <a:extLst>
                <a:ext uri="{FF2B5EF4-FFF2-40B4-BE49-F238E27FC236}">
                  <a16:creationId xmlns:a16="http://schemas.microsoft.com/office/drawing/2014/main" id="{93559BD9-035E-8D43-8C17-2A0089DC9F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éseau Socia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18394" y="806497"/>
              <a:ext cx="1297809" cy="11309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287373</xdr:colOff>
      <xdr:row>10</xdr:row>
      <xdr:rowOff>92700</xdr:rowOff>
    </xdr:from>
    <xdr:to>
      <xdr:col>12</xdr:col>
      <xdr:colOff>760146</xdr:colOff>
      <xdr:row>19</xdr:row>
      <xdr:rowOff>9269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5" name="Segmentation du Public - Âge">
              <a:extLst>
                <a:ext uri="{FF2B5EF4-FFF2-40B4-BE49-F238E27FC236}">
                  <a16:creationId xmlns:a16="http://schemas.microsoft.com/office/drawing/2014/main" id="{DF586614-9645-B346-8066-889A037683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gmentation du Public - Âg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18395" y="2039415"/>
              <a:ext cx="1297809" cy="16686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287373</xdr:colOff>
      <xdr:row>19</xdr:row>
      <xdr:rowOff>92702</xdr:rowOff>
    </xdr:from>
    <xdr:to>
      <xdr:col>12</xdr:col>
      <xdr:colOff>750876</xdr:colOff>
      <xdr:row>24</xdr:row>
      <xdr:rowOff>92702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6" name="Segmentation du Public - Sexe">
              <a:extLst>
                <a:ext uri="{FF2B5EF4-FFF2-40B4-BE49-F238E27FC236}">
                  <a16:creationId xmlns:a16="http://schemas.microsoft.com/office/drawing/2014/main" id="{3D3B1303-E5C3-4047-A931-DD2E93C790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gmentation du Public - Sex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18395" y="3791461"/>
              <a:ext cx="1288539" cy="9733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296643</xdr:colOff>
      <xdr:row>25</xdr:row>
      <xdr:rowOff>9270</xdr:rowOff>
    </xdr:from>
    <xdr:to>
      <xdr:col>12</xdr:col>
      <xdr:colOff>750877</xdr:colOff>
      <xdr:row>34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7" name="Centre Intérêt">
              <a:extLst>
                <a:ext uri="{FF2B5EF4-FFF2-40B4-BE49-F238E27FC236}">
                  <a16:creationId xmlns:a16="http://schemas.microsoft.com/office/drawing/2014/main" id="{5379C410-4A36-C442-9A29-E89041A8BC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entre Intérê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27665" y="4876058"/>
              <a:ext cx="1279270" cy="17427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0</xdr:row>
      <xdr:rowOff>68578</xdr:rowOff>
    </xdr:from>
    <xdr:to>
      <xdr:col>17</xdr:col>
      <xdr:colOff>579120</xdr:colOff>
      <xdr:row>42</xdr:row>
      <xdr:rowOff>7650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D45ADF40-46A7-F862-15A3-86AF1EC605EE}"/>
            </a:ext>
          </a:extLst>
        </xdr:cNvPr>
        <xdr:cNvSpPr txBox="1"/>
      </xdr:nvSpPr>
      <xdr:spPr>
        <a:xfrm>
          <a:off x="60960" y="68578"/>
          <a:ext cx="14564666" cy="79722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/>
            <a:t>1️⃣ </a:t>
          </a:r>
          <a:r>
            <a:rPr lang="fr-FR" b="1"/>
            <a:t>Quel réseau social a généré le plus de ventes par rapport au budget investi ?</a:t>
          </a:r>
          <a:endParaRPr lang="fr-FR"/>
        </a:p>
        <a:p>
          <a:r>
            <a:rPr lang="fr-FR" b="0"/>
            <a:t>Ce réseau social est-il</a:t>
          </a:r>
          <a:r>
            <a:rPr lang="fr-FR" b="0" baseline="0"/>
            <a:t> le plus rentable ? </a:t>
          </a:r>
          <a:endParaRPr lang="fr-FR" b="0"/>
        </a:p>
        <a:p>
          <a:endParaRPr lang="fr-FR"/>
        </a:p>
        <a:p>
          <a:r>
            <a:rPr lang="fr-FR"/>
            <a:t>Le réseau</a:t>
          </a:r>
          <a:r>
            <a:rPr lang="fr-FR" baseline="0"/>
            <a:t> ayant généré le plus de vente par rapport à son budget investi est Instagram : </a:t>
          </a:r>
        </a:p>
        <a:p>
          <a:r>
            <a:rPr lang="fr-FR" baseline="0"/>
            <a:t>561 028€ de ventes pour 237 570€ de budget investi, soit un gain de +323 458€</a:t>
          </a:r>
        </a:p>
        <a:p>
          <a:endParaRPr lang="fr-FR" baseline="0"/>
        </a:p>
        <a:p>
          <a:r>
            <a:rPr lang="fr-FR" baseline="0"/>
            <a:t>Ce réseau social semble être le plus rentable</a:t>
          </a:r>
          <a:endParaRPr lang="fr-FR"/>
        </a:p>
        <a:p>
          <a:endParaRPr lang="fr-FR"/>
        </a:p>
        <a:p>
          <a:endParaRPr lang="fr-FR"/>
        </a:p>
        <a:p>
          <a:r>
            <a:rPr lang="fr-FR"/>
            <a:t>2️⃣ </a:t>
          </a:r>
          <a:r>
            <a:rPr lang="fr-FR" b="1"/>
            <a:t>Quelle tranche d’âge convertit le mieux ?</a:t>
          </a:r>
          <a:endParaRPr lang="fr-FR"/>
        </a:p>
        <a:p>
          <a:r>
            <a:rPr lang="fr-FR" b="0"/>
            <a:t>Justifiez votre réponse avec le taux de conversion moyen.</a:t>
          </a:r>
        </a:p>
        <a:p>
          <a:endParaRPr lang="fr-FR"/>
        </a:p>
        <a:p>
          <a:r>
            <a:rPr lang="fr-FR"/>
            <a:t>Les 25-34 ans ont le taux de conversion le plus élevé (14%)</a:t>
          </a:r>
        </a:p>
        <a:p>
          <a:endParaRPr lang="fr-FR"/>
        </a:p>
        <a:p>
          <a:endParaRPr lang="fr-FR"/>
        </a:p>
        <a:p>
          <a:r>
            <a:rPr lang="fr-FR"/>
            <a:t>3️⃣ </a:t>
          </a:r>
          <a:r>
            <a:rPr lang="fr-FR" b="1"/>
            <a:t>Quel groupe (sexe + âge) est le plus rentable ?</a:t>
          </a:r>
          <a:endParaRPr lang="fr-FR" b="0"/>
        </a:p>
        <a:p>
          <a:r>
            <a:rPr lang="fr-FR" b="0"/>
            <a:t>Comparez les ventes totales et le ROI moyen.</a:t>
          </a:r>
        </a:p>
        <a:p>
          <a:endParaRPr lang="fr-FR"/>
        </a:p>
        <a:p>
          <a:r>
            <a:rPr lang="fr-FR"/>
            <a:t>Le</a:t>
          </a:r>
          <a:r>
            <a:rPr lang="fr-FR" baseline="0"/>
            <a:t> groupe </a:t>
          </a:r>
          <a:r>
            <a:rPr lang="fr-FR" b="1" baseline="0"/>
            <a:t>femme 18-24 ans </a:t>
          </a:r>
          <a:r>
            <a:rPr lang="fr-FR" baseline="0"/>
            <a:t>est le plus rentable avc un montant total de ventes de 285 491€</a:t>
          </a:r>
        </a:p>
        <a:p>
          <a:r>
            <a:rPr lang="fr-FR" baseline="0"/>
            <a:t>et un ROI moyen de 207%. Ce qui les place largement en tête.</a:t>
          </a:r>
          <a:endParaRPr lang="fr-FR"/>
        </a:p>
        <a:p>
          <a:endParaRPr lang="fr-FR"/>
        </a:p>
        <a:p>
          <a:endParaRPr lang="fr-FR"/>
        </a:p>
        <a:p>
          <a:r>
            <a:rPr lang="fr-FR"/>
            <a:t>4️⃣ </a:t>
          </a:r>
          <a:r>
            <a:rPr lang="fr-FR" b="1"/>
            <a:t>Quel centre d'intérêt est le plus rentable ?</a:t>
          </a:r>
          <a:endParaRPr lang="fr-FR"/>
        </a:p>
        <a:p>
          <a:r>
            <a:rPr lang="fr-FR"/>
            <a:t>Expliquez pourquoi ce centre d'intérêt se démarque.</a:t>
          </a:r>
        </a:p>
        <a:p>
          <a:endParaRPr lang="fr-FR"/>
        </a:p>
        <a:p>
          <a:r>
            <a:rPr lang="fr-FR"/>
            <a:t>Le centre d'intérêt le</a:t>
          </a:r>
          <a:r>
            <a:rPr lang="fr-FR" baseline="0"/>
            <a:t> plus rentable est la</a:t>
          </a:r>
          <a:r>
            <a:rPr lang="fr-FR" b="1" baseline="0"/>
            <a:t> Santé </a:t>
          </a:r>
          <a:r>
            <a:rPr lang="fr-FR" baseline="0"/>
            <a:t>avec un ROI moyen de 196%, soit le ROI le plus haut de tous les centres d'intérêt.</a:t>
          </a:r>
        </a:p>
        <a:p>
          <a:endParaRPr lang="fr-FR"/>
        </a:p>
        <a:p>
          <a:endParaRPr lang="fr-FR"/>
        </a:p>
        <a:p>
          <a:r>
            <a:rPr lang="fr-FR"/>
            <a:t>5️⃣ </a:t>
          </a:r>
          <a:r>
            <a:rPr lang="fr-FR" b="1"/>
            <a:t>Recommandation stratégique :</a:t>
          </a:r>
          <a:endParaRPr lang="fr-FR"/>
        </a:p>
        <a:p>
          <a:r>
            <a:rPr lang="fr-FR" b="0"/>
            <a:t>Proposez où vous investiriez en priorité pour une future campagne.</a:t>
          </a:r>
        </a:p>
        <a:p>
          <a:r>
            <a:rPr lang="fr-FR" b="0"/>
            <a:t>Appuyez votre choix sur au moins deux indicateurs clés.</a:t>
          </a:r>
        </a:p>
        <a:p>
          <a:endParaRPr lang="fr-FR" sz="1100"/>
        </a:p>
        <a:p>
          <a:r>
            <a:rPr lang="fr-FR" b="0" i="0" u="sng"/>
            <a:t>1. Prioriser les investissements sur :</a:t>
          </a:r>
        </a:p>
        <a:p>
          <a:r>
            <a:rPr lang="fr-FR" b="1"/>
            <a:t>Instagram</a:t>
          </a:r>
          <a:r>
            <a:rPr lang="fr-FR"/>
            <a:t> : C'est la plateforme offrant le meilleur retour sur investissement (ROI) et les meilleures ventes générées.</a:t>
          </a:r>
        </a:p>
        <a:p>
          <a:r>
            <a:rPr lang="fr-FR" b="1"/>
            <a:t>Cibles femmes 18-44 ans</a:t>
          </a:r>
          <a:r>
            <a:rPr lang="fr-FR"/>
            <a:t> : Ce segment affiche un ROI élevé, particulièrement chez les jeunes adultes.</a:t>
          </a:r>
        </a:p>
        <a:p>
          <a:r>
            <a:rPr lang="fr-FR" b="1"/>
            <a:t>Thématiques Beauté, Santé, Lifestyle</a:t>
          </a:r>
          <a:r>
            <a:rPr lang="fr-FR"/>
            <a:t> : Ces secteurs montrent un retour sur investissement très prometteur.</a:t>
          </a:r>
        </a:p>
        <a:p>
          <a:endParaRPr lang="fr-FR"/>
        </a:p>
        <a:p>
          <a:r>
            <a:rPr lang="fr-FR" b="0" u="sng"/>
            <a:t>2. Reconsidérer les investissements sur :</a:t>
          </a:r>
        </a:p>
        <a:p>
          <a:r>
            <a:rPr lang="fr-FR" b="1"/>
            <a:t>Segment 55+ ans</a:t>
          </a:r>
          <a:r>
            <a:rPr lang="fr-FR"/>
            <a:t>, notamment pour les femmes : Le ROI est très faible, justifiant une réduction de l'investissement.</a:t>
          </a:r>
        </a:p>
        <a:p>
          <a:r>
            <a:rPr lang="fr-FR" b="1"/>
            <a:t>Thèmes Fitness et Mode</a:t>
          </a:r>
          <a:r>
            <a:rPr lang="fr-FR"/>
            <a:t> : Ces segments génèrent un ROI inférieur à la moyenne. Il serait pertinent de réévaluer les formats publicitaires ou les messages pour améliorer leur performance.</a:t>
          </a:r>
        </a:p>
        <a:p>
          <a:endParaRPr lang="fr-FR"/>
        </a:p>
        <a:p>
          <a:r>
            <a:rPr lang="fr-FR" b="0" u="sng"/>
            <a:t>3. Explorer davantage :</a:t>
          </a:r>
        </a:p>
        <a:p>
          <a:r>
            <a:rPr lang="fr-FR" b="1"/>
            <a:t>Twitter</a:t>
          </a:r>
          <a:r>
            <a:rPr lang="fr-FR"/>
            <a:t> : Bien que le nombre de campagnes soit plus faible, Twitter présente un ROI intéressant, ce qui suggère un potentiel de croissance.</a:t>
          </a:r>
        </a:p>
        <a:p>
          <a:r>
            <a:rPr lang="fr-FR" b="1"/>
            <a:t>Hommes 55+</a:t>
          </a:r>
          <a:r>
            <a:rPr lang="fr-FR"/>
            <a:t> : Bien que le volume de campagnes soit faible, le ROI dans cette catégorie est prometteur, nécessitant davantage de tests pour évaluer son potentiel.</a:t>
          </a:r>
        </a:p>
        <a:p>
          <a:endParaRPr lang="fr-FR"/>
        </a:p>
        <a:p>
          <a:endParaRPr lang="fr-FR"/>
        </a:p>
        <a:p>
          <a:endParaRPr lang="fr-FR" sz="1100"/>
        </a:p>
        <a:p>
          <a:endParaRPr lang="fr-FR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dira" refreshedDate="45858.839574768521" createdVersion="8" refreshedVersion="8" minRefreshableVersion="3" recordCount="105" xr:uid="{D29F150B-51BF-734C-8B04-53DFD7CC3750}">
  <cacheSource type="worksheet">
    <worksheetSource ref="A1:M106" sheet="DATA"/>
  </cacheSource>
  <cacheFields count="13">
    <cacheField name="ID Campagne" numFmtId="0">
      <sharedItems containsSemiMixedTypes="0" containsString="0" containsNumber="1" containsInteger="1" minValue="1" maxValue="105" count="10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</sharedItems>
    </cacheField>
    <cacheField name="Réseau Social" numFmtId="0">
      <sharedItems count="3">
        <s v="Facebook"/>
        <s v="Twitter"/>
        <s v="Instagram"/>
      </sharedItems>
    </cacheField>
    <cacheField name="Date de Début" numFmtId="14">
      <sharedItems containsSemiMixedTypes="0" containsNonDate="0" containsDate="1" containsString="0" minDate="2021-01-04T22:57:25" maxDate="2024-01-24T00:00:00"/>
    </cacheField>
    <cacheField name="Date de Fin" numFmtId="14">
      <sharedItems containsSemiMixedTypes="0" containsNonDate="0" containsDate="1" containsString="0" minDate="2021-02-02T18:56:23" maxDate="2024-02-29T00:00:00"/>
    </cacheField>
    <cacheField name="Budget de la Campagne (€)" numFmtId="164">
      <sharedItems containsSemiMixedTypes="0" containsString="0" containsNumber="1" containsInteger="1" minValue="636" maxValue="9911"/>
    </cacheField>
    <cacheField name="Nombre de Vues" numFmtId="3">
      <sharedItems containsSemiMixedTypes="0" containsString="0" containsNumber="1" containsInteger="1" minValue="1851" maxValue="98691" count="105">
        <n v="57620"/>
        <n v="84725"/>
        <n v="48993"/>
        <n v="68398"/>
        <n v="67439"/>
        <n v="96952"/>
        <n v="16352"/>
        <n v="65022"/>
        <n v="91616"/>
        <n v="90935"/>
        <n v="15297"/>
        <n v="6896"/>
        <n v="13003"/>
        <n v="74478"/>
        <n v="24761"/>
        <n v="43439"/>
        <n v="82858"/>
        <n v="96804"/>
        <n v="53280"/>
        <n v="37589"/>
        <n v="85631"/>
        <n v="9472"/>
        <n v="67564"/>
        <n v="36428"/>
        <n v="63444"/>
        <n v="68889"/>
        <n v="93503"/>
        <n v="88582"/>
        <n v="8734"/>
        <n v="91265"/>
        <n v="29436"/>
        <n v="24905"/>
        <n v="27981"/>
        <n v="77473"/>
        <n v="46463"/>
        <n v="98691"/>
        <n v="67589"/>
        <n v="20361"/>
        <n v="22875"/>
        <n v="37661"/>
        <n v="3679"/>
        <n v="77723"/>
        <n v="71486"/>
        <n v="32222"/>
        <n v="69201"/>
        <n v="85977"/>
        <n v="31857"/>
        <n v="40606"/>
        <n v="1851"/>
        <n v="6028"/>
        <n v="21177"/>
        <n v="90236"/>
        <n v="40920"/>
        <n v="91238"/>
        <n v="56082"/>
        <n v="75305"/>
        <n v="23036"/>
        <n v="39212"/>
        <n v="83032"/>
        <n v="35735"/>
        <n v="83570"/>
        <n v="2384"/>
        <n v="80403"/>
        <n v="66599"/>
        <n v="70524"/>
        <n v="52654"/>
        <n v="63729"/>
        <n v="53668"/>
        <n v="20055"/>
        <n v="47499"/>
        <n v="92980"/>
        <n v="88314"/>
        <n v="37209"/>
        <n v="9010"/>
        <n v="60618"/>
        <n v="80073"/>
        <n v="52115"/>
        <n v="72299"/>
        <n v="20340"/>
        <n v="73932"/>
        <n v="54121"/>
        <n v="15705"/>
        <n v="57448"/>
        <n v="87823"/>
        <n v="26274"/>
        <n v="83212"/>
        <n v="32075"/>
        <n v="54251"/>
        <n v="71882"/>
        <n v="24417"/>
        <n v="97700"/>
        <n v="14729"/>
        <n v="24836"/>
        <n v="57132"/>
        <n v="70658"/>
        <n v="67272"/>
        <n v="27872"/>
        <n v="84891"/>
        <n v="12465"/>
        <n v="80285"/>
        <n v="28047"/>
        <n v="36105"/>
        <n v="85766"/>
        <n v="25707"/>
        <n v="31976"/>
      </sharedItems>
    </cacheField>
    <cacheField name="Nombre de Clics" numFmtId="3">
      <sharedItems containsSemiMixedTypes="0" containsString="0" containsNumber="1" containsInteger="1" minValue="100" maxValue="8392"/>
    </cacheField>
    <cacheField name="Taux de Conversion (%)" numFmtId="10">
      <sharedItems containsSemiMixedTypes="0" containsString="0" containsNumber="1" minValue="1.5E-3" maxValue="1"/>
    </cacheField>
    <cacheField name="Ventes Générées (€)" numFmtId="165">
      <sharedItems containsSemiMixedTypes="0" containsString="0" containsNumber="1" containsInteger="1" minValue="563" maxValue="46900" count="105">
        <n v="3046"/>
        <n v="28067"/>
        <n v="2412"/>
        <n v="21632"/>
        <n v="4710"/>
        <n v="802"/>
        <n v="4951"/>
        <n v="14741"/>
        <n v="15765"/>
        <n v="31477"/>
        <n v="5452"/>
        <n v="17930"/>
        <n v="27250"/>
        <n v="8222"/>
        <n v="3001"/>
        <n v="5117"/>
        <n v="16519"/>
        <n v="16862"/>
        <n v="11771"/>
        <n v="9242"/>
        <n v="9961"/>
        <n v="7570"/>
        <n v="17420"/>
        <n v="11069"/>
        <n v="17189"/>
        <n v="3722"/>
        <n v="10284"/>
        <n v="4128"/>
        <n v="15417"/>
        <n v="6772"/>
        <n v="21625"/>
        <n v="7227"/>
        <n v="739"/>
        <n v="32135"/>
        <n v="9346"/>
        <n v="12603"/>
        <n v="1550"/>
        <n v="3863"/>
        <n v="31857"/>
        <n v="18012"/>
        <n v="4687"/>
        <n v="23599"/>
        <n v="1008"/>
        <n v="30995"/>
        <n v="14740"/>
        <n v="32369"/>
        <n v="15609"/>
        <n v="20654"/>
        <n v="17201"/>
        <n v="13199"/>
        <n v="46900"/>
        <n v="25966"/>
        <n v="15592"/>
        <n v="40070"/>
        <n v="8598"/>
        <n v="24078"/>
        <n v="6376"/>
        <n v="13546"/>
        <n v="2522"/>
        <n v="12202"/>
        <n v="12909"/>
        <n v="2120"/>
        <n v="23379"/>
        <n v="18891"/>
        <n v="14279"/>
        <n v="14904"/>
        <n v="9009"/>
        <n v="16012"/>
        <n v="4885"/>
        <n v="37225"/>
        <n v="4352"/>
        <n v="1599"/>
        <n v="563"/>
        <n v="30425"/>
        <n v="22589"/>
        <n v="33828"/>
        <n v="22867"/>
        <n v="8098"/>
        <n v="14933"/>
        <n v="5049"/>
        <n v="15295"/>
        <n v="3589"/>
        <n v="11142"/>
        <n v="6367"/>
        <n v="2353"/>
        <n v="10566"/>
        <n v="22358"/>
        <n v="3156"/>
        <n v="19757"/>
        <n v="6160"/>
        <n v="1578"/>
        <n v="27562"/>
        <n v="5653"/>
        <n v="27658"/>
        <n v="24252"/>
        <n v="25881"/>
        <n v="7435"/>
        <n v="11535"/>
        <n v="887"/>
        <n v="8764"/>
        <n v="2345"/>
        <n v="21579"/>
        <n v="6113"/>
        <n v="11508"/>
        <n v="27275"/>
      </sharedItems>
    </cacheField>
    <cacheField name="ROI" numFmtId="9">
      <sharedItems containsSemiMixedTypes="0" containsString="0" containsNumber="1" minValue="-0.47530288909599255" maxValue="3.9409344305813643" count="105">
        <n v="1.1850789096126255"/>
        <n v="3.7781750085120871"/>
        <n v="2.7924528301886791"/>
        <n v="2.1938579654510555"/>
        <n v="0.20183720336820618"/>
        <n v="0.20059880239520958"/>
        <n v="-0.23877613776137763"/>
        <n v="3.3976730310262528"/>
        <n v="2.2049196991258384"/>
        <n v="2.686263028457665"/>
        <n v="-0.40739130434782611"/>
        <n v="3.8643516006511125"/>
        <n v="3.2458709878466814"/>
        <n v="0.4554788458134183"/>
        <n v="0.31796223100570925"/>
        <n v="0.32530432530432529"/>
        <n v="0.86908802896582937"/>
        <n v="1.8613609367045647"/>
        <n v="1.4436371185385095"/>
        <n v="0.8103819784524976"/>
        <n v="2.2531025473546702"/>
        <n v="0.12766274392968865"/>
        <n v="0.81458333333333333"/>
        <n v="1.1484860248447204"/>
        <n v="1.5521900519673348"/>
        <n v="3.0325027085590466"/>
        <n v="0.39842262714169158"/>
        <n v="1.8139059304703475"/>
        <n v="2.1657084188911706"/>
        <n v="-0.29103852596314905"/>
        <n v="2.233886645730522"/>
        <n v="0.26722777485533927"/>
        <n v="-0.20793140407288319"/>
        <n v="3.7699272673296718"/>
        <n v="3.8449974079834113"/>
        <n v="3.1375574523965857"/>
        <n v="0.86972255729794934"/>
        <n v="-6.0554474708171206E-2"/>
        <n v="2.5790360633636671"/>
        <n v="1.4806500482027269"/>
        <n v="4.9015219337511191E-2"/>
        <n v="1.7282080924855492"/>
        <n v="-0.34545454545454546"/>
        <n v="3.5918518518518519"/>
        <n v="0.66440831074977413"/>
        <n v="2.4812862981286297"/>
        <n v="0.90260848366650415"/>
        <n v="1.8402090209020903"/>
        <n v="1.9600757184649802"/>
        <n v="0.33175259812329733"/>
        <n v="3.863127333056823"/>
        <n v="2.9880202733835048"/>
        <n v="3.7277137659187387"/>
        <n v="3.5266606416629012"/>
        <n v="2.1903525046382191"/>
        <n v="3.6482625482625481"/>
        <n v="-0.10184533032821524"/>
        <n v="0.38182189125777821"/>
        <n v="-0.29651324965132497"/>
        <n v="0.9639465636568485"/>
        <n v="1.2489547038327526"/>
        <n v="0.72077922077922074"/>
        <n v="3.2291968162083937"/>
        <n v="1.1053159478435306"/>
        <n v="0.76414628119594763"/>
        <n v="1.9419660481642322"/>
        <n v="0.13406344410876134"/>
        <n v="3.1098562628336754"/>
        <n v="-0.16452881819736617"/>
        <n v="3.9409344305813643"/>
        <n v="2.9744292237442922"/>
        <n v="0.39407149084568438"/>
        <n v="-0.47530288909599255"/>
        <n v="3.1695217212553106"/>
        <n v="2.6807886589538863"/>
        <n v="2.7805096110862761"/>
        <n v="2.9706546275395036"/>
        <n v="-0.1668724279835391"/>
        <n v="1.1130607046837413"/>
        <n v="2.1237864077669904E-2"/>
        <n v="3.3837775867010604"/>
        <n v="2.3047882136279925"/>
        <n v="0.98893252409853627"/>
        <n v="-0.21404764843846438"/>
        <n v="0.89911218724778041"/>
        <n v="0.96321070234113715"/>
        <n v="2.7830795262267345"/>
        <n v="2.3681963713980791"/>
        <n v="3.4922692132787629"/>
        <n v="1.6246271836386876"/>
        <n v="3.8157894736842106E-2"/>
        <n v="2.7095558546433378"/>
        <n v="2.9229701596113808"/>
        <n v="2.0257083470079862"/>
        <n v="2.9692307692307693"/>
        <n v="1.7220235591081194"/>
        <n v="1.8519370924434215"/>
        <n v="1.423828535406598"/>
        <n v="-0.38615916955017299"/>
        <n v="-1.4505791071629371E-2"/>
        <n v="-0.35876401421930543"/>
        <n v="2.3638347622759159"/>
        <n v="0.91450046977763855"/>
        <n v="1.7884661982069299"/>
        <n v="3.5840336134453783"/>
      </sharedItems>
    </cacheField>
    <cacheField name="Segmentation du Public - Âge" numFmtId="0">
      <sharedItems count="5">
        <s v="18-24"/>
        <s v="25-34"/>
        <s v="55+"/>
        <s v="45-54"/>
        <s v="35-44"/>
      </sharedItems>
    </cacheField>
    <cacheField name="Segmentation du Public - Sexe" numFmtId="0">
      <sharedItems count="2">
        <s v="Homme"/>
        <s v="Femme"/>
      </sharedItems>
    </cacheField>
    <cacheField name="Centre Intérêt" numFmtId="0">
      <sharedItems count="5">
        <s v="Beauté"/>
        <s v="Santé"/>
        <s v="Lifestyle"/>
        <s v="Fitness"/>
        <s v="Mode"/>
      </sharedItems>
    </cacheField>
  </cacheFields>
  <extLst>
    <ext xmlns:x14="http://schemas.microsoft.com/office/spreadsheetml/2009/9/main" uri="{725AE2AE-9491-48be-B2B4-4EB974FC3084}">
      <x14:pivotCacheDefinition pivotCacheId="56780622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x v="0"/>
    <x v="0"/>
    <d v="2021-04-07T08:43:24"/>
    <d v="2021-12-10T08:30:39"/>
    <n v="1394"/>
    <x v="0"/>
    <n v="297"/>
    <n v="5.1999999999999998E-3"/>
    <x v="0"/>
    <x v="0"/>
    <x v="0"/>
    <x v="0"/>
    <x v="0"/>
  </r>
  <r>
    <x v="1"/>
    <x v="1"/>
    <d v="2021-07-31T08:40:21"/>
    <d v="2021-08-07T08:40:21"/>
    <n v="5874"/>
    <x v="1"/>
    <n v="1771"/>
    <n v="2.0899999999999998E-2"/>
    <x v="1"/>
    <x v="1"/>
    <x v="0"/>
    <x v="1"/>
    <x v="0"/>
  </r>
  <r>
    <x v="2"/>
    <x v="1"/>
    <d v="2021-03-01T16:41:39"/>
    <d v="2021-11-14T07:21:31"/>
    <n v="636"/>
    <x v="2"/>
    <n v="2785"/>
    <n v="5.6800000000000003E-2"/>
    <x v="2"/>
    <x v="2"/>
    <x v="1"/>
    <x v="1"/>
    <x v="1"/>
  </r>
  <r>
    <x v="3"/>
    <x v="0"/>
    <d v="2021-10-17T08:20:19"/>
    <d v="2021-10-24T08:20:19"/>
    <n v="6773"/>
    <x v="3"/>
    <n v="706"/>
    <n v="1.03E-2"/>
    <x v="3"/>
    <x v="3"/>
    <x v="1"/>
    <x v="0"/>
    <x v="2"/>
  </r>
  <r>
    <x v="4"/>
    <x v="0"/>
    <d v="2021-03-30T11:22:49"/>
    <d v="2021-11-13T23:05:55"/>
    <n v="3919"/>
    <x v="4"/>
    <n v="2220"/>
    <n v="3.2899999999999999E-2"/>
    <x v="4"/>
    <x v="4"/>
    <x v="1"/>
    <x v="1"/>
    <x v="1"/>
  </r>
  <r>
    <x v="5"/>
    <x v="0"/>
    <d v="2021-09-19T22:17:57"/>
    <d v="2021-09-26T22:17:57"/>
    <n v="668"/>
    <x v="5"/>
    <n v="4442"/>
    <n v="4.58E-2"/>
    <x v="5"/>
    <x v="5"/>
    <x v="2"/>
    <x v="1"/>
    <x v="0"/>
  </r>
  <r>
    <x v="6"/>
    <x v="2"/>
    <d v="2021-01-05T08:02:44"/>
    <d v="2021-02-02T18:56:23"/>
    <n v="6504"/>
    <x v="6"/>
    <n v="1259"/>
    <n v="7.6999999999999999E-2"/>
    <x v="6"/>
    <x v="6"/>
    <x v="1"/>
    <x v="1"/>
    <x v="3"/>
  </r>
  <r>
    <x v="7"/>
    <x v="1"/>
    <d v="2021-02-27T01:37:10"/>
    <d v="2021-04-11T16:29:12"/>
    <n v="3352"/>
    <x v="7"/>
    <n v="1831"/>
    <n v="2.8199999999999999E-2"/>
    <x v="7"/>
    <x v="7"/>
    <x v="2"/>
    <x v="1"/>
    <x v="0"/>
  </r>
  <r>
    <x v="8"/>
    <x v="0"/>
    <d v="2021-05-16T11:22:00"/>
    <d v="2021-12-16T12:39:40"/>
    <n v="4919"/>
    <x v="8"/>
    <n v="2361"/>
    <n v="2.58E-2"/>
    <x v="8"/>
    <x v="8"/>
    <x v="0"/>
    <x v="1"/>
    <x v="2"/>
  </r>
  <r>
    <x v="9"/>
    <x v="0"/>
    <d v="2021-02-01T06:27:06"/>
    <d v="2021-02-24T19:28:01"/>
    <n v="8539"/>
    <x v="9"/>
    <n v="3495"/>
    <n v="3.8399999999999997E-2"/>
    <x v="9"/>
    <x v="9"/>
    <x v="2"/>
    <x v="1"/>
    <x v="2"/>
  </r>
  <r>
    <x v="10"/>
    <x v="2"/>
    <d v="2021-05-13T08:31:34"/>
    <d v="2021-09-29T06:57:27"/>
    <n v="9200"/>
    <x v="10"/>
    <n v="2475"/>
    <n v="0.1618"/>
    <x v="10"/>
    <x v="10"/>
    <x v="3"/>
    <x v="0"/>
    <x v="4"/>
  </r>
  <r>
    <x v="11"/>
    <x v="0"/>
    <d v="2021-06-19T17:51:42"/>
    <d v="2021-10-03T14:55:20"/>
    <n v="3686"/>
    <x v="11"/>
    <n v="695"/>
    <n v="0.1008"/>
    <x v="11"/>
    <x v="11"/>
    <x v="4"/>
    <x v="1"/>
    <x v="3"/>
  </r>
  <r>
    <x v="12"/>
    <x v="1"/>
    <d v="2021-04-18T08:44:01"/>
    <d v="2021-07-05T00:04:53"/>
    <n v="6418"/>
    <x v="12"/>
    <n v="2404"/>
    <n v="0.18490000000000001"/>
    <x v="12"/>
    <x v="12"/>
    <x v="0"/>
    <x v="0"/>
    <x v="1"/>
  </r>
  <r>
    <x v="13"/>
    <x v="2"/>
    <d v="2021-01-08T00:32:25"/>
    <d v="2021-02-05T23:14:21"/>
    <n v="5649"/>
    <x v="13"/>
    <n v="3817"/>
    <n v="5.1299999999999998E-2"/>
    <x v="13"/>
    <x v="13"/>
    <x v="3"/>
    <x v="0"/>
    <x v="3"/>
  </r>
  <r>
    <x v="14"/>
    <x v="2"/>
    <d v="2021-03-14T12:15:04"/>
    <d v="2021-03-21T12:15:04"/>
    <n v="2277"/>
    <x v="14"/>
    <n v="3519"/>
    <n v="0.1421"/>
    <x v="14"/>
    <x v="14"/>
    <x v="4"/>
    <x v="0"/>
    <x v="4"/>
  </r>
  <r>
    <x v="15"/>
    <x v="2"/>
    <d v="2021-08-17T08:08:19"/>
    <d v="2021-08-24T08:08:19"/>
    <n v="3861"/>
    <x v="15"/>
    <n v="1231"/>
    <n v="2.8299999999999999E-2"/>
    <x v="15"/>
    <x v="15"/>
    <x v="3"/>
    <x v="1"/>
    <x v="0"/>
  </r>
  <r>
    <x v="16"/>
    <x v="0"/>
    <d v="2021-08-12T10:33:23"/>
    <d v="2021-08-19T10:33:23"/>
    <n v="8838"/>
    <x v="16"/>
    <n v="2103"/>
    <n v="2.5399999999999999E-2"/>
    <x v="16"/>
    <x v="16"/>
    <x v="4"/>
    <x v="1"/>
    <x v="2"/>
  </r>
  <r>
    <x v="17"/>
    <x v="0"/>
    <d v="2021-08-23T14:17:34"/>
    <d v="2021-08-30T14:17:34"/>
    <n v="5893"/>
    <x v="17"/>
    <n v="3691"/>
    <n v="3.8100000000000002E-2"/>
    <x v="17"/>
    <x v="17"/>
    <x v="4"/>
    <x v="1"/>
    <x v="0"/>
  </r>
  <r>
    <x v="18"/>
    <x v="0"/>
    <d v="2021-05-25T03:32:16"/>
    <d v="2021-06-01T03:32:16"/>
    <n v="4817"/>
    <x v="18"/>
    <n v="3321"/>
    <n v="6.2300000000000001E-2"/>
    <x v="18"/>
    <x v="18"/>
    <x v="1"/>
    <x v="0"/>
    <x v="0"/>
  </r>
  <r>
    <x v="19"/>
    <x v="2"/>
    <d v="2021-08-30T11:52:03"/>
    <d v="2021-09-06T11:52:03"/>
    <n v="5105"/>
    <x v="19"/>
    <n v="2121"/>
    <n v="5.6399999999999999E-2"/>
    <x v="19"/>
    <x v="19"/>
    <x v="3"/>
    <x v="1"/>
    <x v="4"/>
  </r>
  <r>
    <x v="20"/>
    <x v="2"/>
    <d v="2021-07-20T14:50:25"/>
    <d v="2021-07-27T14:50:25"/>
    <n v="3062"/>
    <x v="20"/>
    <n v="1807"/>
    <n v="2.1100000000000001E-2"/>
    <x v="20"/>
    <x v="20"/>
    <x v="3"/>
    <x v="1"/>
    <x v="1"/>
  </r>
  <r>
    <x v="21"/>
    <x v="1"/>
    <d v="2021-08-30T05:14:05"/>
    <d v="2021-12-19T12:41:55"/>
    <n v="6713"/>
    <x v="21"/>
    <n v="1682"/>
    <n v="0.17760000000000001"/>
    <x v="21"/>
    <x v="21"/>
    <x v="0"/>
    <x v="1"/>
    <x v="0"/>
  </r>
  <r>
    <x v="22"/>
    <x v="2"/>
    <d v="2021-12-15T04:44:03"/>
    <d v="2021-12-22T04:44:03"/>
    <n v="9600"/>
    <x v="22"/>
    <n v="100"/>
    <n v="1.5E-3"/>
    <x v="22"/>
    <x v="22"/>
    <x v="2"/>
    <x v="1"/>
    <x v="2"/>
  </r>
  <r>
    <x v="23"/>
    <x v="0"/>
    <d v="2021-04-04T14:05:27"/>
    <d v="2021-12-20T08:47:28"/>
    <n v="5152"/>
    <x v="23"/>
    <n v="791"/>
    <n v="2.1700000000000001E-2"/>
    <x v="23"/>
    <x v="23"/>
    <x v="3"/>
    <x v="0"/>
    <x v="2"/>
  </r>
  <r>
    <x v="24"/>
    <x v="0"/>
    <d v="2021-07-13T14:40:01"/>
    <d v="2021-07-20T14:40:01"/>
    <n v="6735"/>
    <x v="24"/>
    <n v="3246"/>
    <n v="5.1200000000000002E-2"/>
    <x v="24"/>
    <x v="24"/>
    <x v="3"/>
    <x v="1"/>
    <x v="1"/>
  </r>
  <r>
    <x v="25"/>
    <x v="2"/>
    <d v="2021-11-01T09:17:45"/>
    <d v="2021-12-23T08:51:11"/>
    <n v="923"/>
    <x v="25"/>
    <n v="2647"/>
    <n v="3.8399999999999997E-2"/>
    <x v="25"/>
    <x v="25"/>
    <x v="0"/>
    <x v="0"/>
    <x v="1"/>
  </r>
  <r>
    <x v="26"/>
    <x v="1"/>
    <d v="2021-02-09T22:09:36"/>
    <d v="2021-11-06T08:43:11"/>
    <n v="7354"/>
    <x v="26"/>
    <n v="2886"/>
    <n v="3.09E-2"/>
    <x v="26"/>
    <x v="26"/>
    <x v="0"/>
    <x v="1"/>
    <x v="4"/>
  </r>
  <r>
    <x v="27"/>
    <x v="2"/>
    <d v="2021-08-04T23:54:50"/>
    <d v="2021-08-11T23:54:50"/>
    <n v="1467"/>
    <x v="27"/>
    <n v="2783"/>
    <n v="3.1399999999999997E-2"/>
    <x v="27"/>
    <x v="27"/>
    <x v="1"/>
    <x v="0"/>
    <x v="3"/>
  </r>
  <r>
    <x v="28"/>
    <x v="2"/>
    <d v="2021-08-30T02:46:47"/>
    <d v="2021-12-02T04:50:43"/>
    <n v="4870"/>
    <x v="28"/>
    <n v="443"/>
    <n v="5.0700000000000002E-2"/>
    <x v="28"/>
    <x v="28"/>
    <x v="2"/>
    <x v="0"/>
    <x v="2"/>
  </r>
  <r>
    <x v="29"/>
    <x v="2"/>
    <d v="2021-11-27T07:36:30"/>
    <d v="2021-12-04T07:36:30"/>
    <n v="9552"/>
    <x v="29"/>
    <n v="4478"/>
    <n v="4.9099999999999998E-2"/>
    <x v="29"/>
    <x v="29"/>
    <x v="2"/>
    <x v="1"/>
    <x v="0"/>
  </r>
  <r>
    <x v="30"/>
    <x v="0"/>
    <d v="2021-05-07T10:07:46"/>
    <d v="2021-05-31T09:21:59"/>
    <n v="6687"/>
    <x v="30"/>
    <n v="3287"/>
    <n v="0.11169999999999999"/>
    <x v="30"/>
    <x v="30"/>
    <x v="1"/>
    <x v="1"/>
    <x v="4"/>
  </r>
  <r>
    <x v="31"/>
    <x v="0"/>
    <d v="2021-10-07T00:23:56"/>
    <d v="2021-10-22T23:28:34"/>
    <n v="5703"/>
    <x v="31"/>
    <n v="4624"/>
    <n v="0.1857"/>
    <x v="31"/>
    <x v="31"/>
    <x v="0"/>
    <x v="0"/>
    <x v="1"/>
  </r>
  <r>
    <x v="32"/>
    <x v="0"/>
    <d v="2021-04-30T14:04:48"/>
    <d v="2021-06-07T07:45:04"/>
    <n v="933"/>
    <x v="32"/>
    <n v="927"/>
    <n v="3.3099999999999997E-2"/>
    <x v="32"/>
    <x v="32"/>
    <x v="0"/>
    <x v="0"/>
    <x v="0"/>
  </r>
  <r>
    <x v="33"/>
    <x v="2"/>
    <d v="2021-07-10T07:35:00"/>
    <d v="2021-07-17T07:35:00"/>
    <n v="6737"/>
    <x v="33"/>
    <n v="1949"/>
    <n v="2.52E-2"/>
    <x v="33"/>
    <x v="33"/>
    <x v="0"/>
    <x v="1"/>
    <x v="3"/>
  </r>
  <r>
    <x v="34"/>
    <x v="1"/>
    <d v="2021-03-03T12:13:57"/>
    <d v="2021-05-16T05:56:54"/>
    <n v="1929"/>
    <x v="34"/>
    <n v="2321"/>
    <n v="0.05"/>
    <x v="34"/>
    <x v="34"/>
    <x v="3"/>
    <x v="0"/>
    <x v="1"/>
  </r>
  <r>
    <x v="35"/>
    <x v="2"/>
    <d v="2021-06-27T12:49:44"/>
    <d v="2021-07-02T18:12:33"/>
    <n v="3046"/>
    <x v="35"/>
    <n v="3304"/>
    <n v="3.3500000000000002E-2"/>
    <x v="35"/>
    <x v="35"/>
    <x v="2"/>
    <x v="1"/>
    <x v="3"/>
  </r>
  <r>
    <x v="36"/>
    <x v="2"/>
    <d v="2021-11-07T14:14:39"/>
    <d v="2021-11-14T14:14:39"/>
    <n v="829"/>
    <x v="36"/>
    <n v="3613"/>
    <n v="5.3499999999999999E-2"/>
    <x v="36"/>
    <x v="36"/>
    <x v="2"/>
    <x v="1"/>
    <x v="3"/>
  </r>
  <r>
    <x v="37"/>
    <x v="0"/>
    <d v="2021-04-17T00:31:37"/>
    <d v="2021-08-19T12:44:26"/>
    <n v="4112"/>
    <x v="37"/>
    <n v="193"/>
    <n v="9.4999999999999998E-3"/>
    <x v="37"/>
    <x v="37"/>
    <x v="4"/>
    <x v="0"/>
    <x v="2"/>
  </r>
  <r>
    <x v="38"/>
    <x v="0"/>
    <d v="2021-01-07T14:33:30"/>
    <d v="2021-07-03T08:30:23"/>
    <n v="8901"/>
    <x v="38"/>
    <n v="2567"/>
    <n v="0.11219999999999999"/>
    <x v="38"/>
    <x v="38"/>
    <x v="4"/>
    <x v="0"/>
    <x v="2"/>
  </r>
  <r>
    <x v="39"/>
    <x v="2"/>
    <d v="2021-07-14T10:05:53"/>
    <d v="2021-07-21T10:05:53"/>
    <n v="7261"/>
    <x v="39"/>
    <n v="3878"/>
    <n v="0.10299999999999999"/>
    <x v="39"/>
    <x v="39"/>
    <x v="3"/>
    <x v="0"/>
    <x v="3"/>
  </r>
  <r>
    <x v="40"/>
    <x v="1"/>
    <d v="2021-10-02T21:57:59"/>
    <d v="2021-10-03T21:57:59"/>
    <n v="4468"/>
    <x v="40"/>
    <n v="504"/>
    <n v="0.13700000000000001"/>
    <x v="40"/>
    <x v="40"/>
    <x v="3"/>
    <x v="1"/>
    <x v="2"/>
  </r>
  <r>
    <x v="41"/>
    <x v="0"/>
    <d v="2021-02-22T15:31:05"/>
    <d v="2021-05-15T10:14:59"/>
    <n v="8650"/>
    <x v="41"/>
    <n v="1309"/>
    <n v="1.6799999999999999E-2"/>
    <x v="41"/>
    <x v="41"/>
    <x v="2"/>
    <x v="1"/>
    <x v="1"/>
  </r>
  <r>
    <x v="42"/>
    <x v="1"/>
    <d v="2021-08-22T18:20:22"/>
    <d v="2021-11-23T20:43:35"/>
    <n v="1540"/>
    <x v="42"/>
    <n v="475"/>
    <n v="6.6E-3"/>
    <x v="42"/>
    <x v="42"/>
    <x v="4"/>
    <x v="1"/>
    <x v="3"/>
  </r>
  <r>
    <x v="43"/>
    <x v="1"/>
    <d v="2021-12-07T08:53:31"/>
    <d v="2021-12-27T18:36:30"/>
    <n v="6750"/>
    <x v="43"/>
    <n v="4045"/>
    <n v="0.1255"/>
    <x v="43"/>
    <x v="43"/>
    <x v="1"/>
    <x v="1"/>
    <x v="3"/>
  </r>
  <r>
    <x v="44"/>
    <x v="2"/>
    <d v="2021-11-24T13:46:58"/>
    <d v="2021-12-01T13:46:58"/>
    <n v="8856"/>
    <x v="44"/>
    <n v="2850"/>
    <n v="4.1200000000000001E-2"/>
    <x v="44"/>
    <x v="44"/>
    <x v="0"/>
    <x v="1"/>
    <x v="4"/>
  </r>
  <r>
    <x v="45"/>
    <x v="2"/>
    <d v="2021-02-04T02:35:44"/>
    <d v="2021-05-26T13:39:26"/>
    <n v="9298"/>
    <x v="45"/>
    <n v="597"/>
    <n v="6.8999999999999999E-3"/>
    <x v="45"/>
    <x v="45"/>
    <x v="2"/>
    <x v="0"/>
    <x v="4"/>
  </r>
  <r>
    <x v="46"/>
    <x v="2"/>
    <d v="2021-11-08T14:12:51"/>
    <d v="2021-11-15T14:12:51"/>
    <n v="8204"/>
    <x v="46"/>
    <n v="1538"/>
    <n v="4.8300000000000003E-2"/>
    <x v="46"/>
    <x v="46"/>
    <x v="1"/>
    <x v="0"/>
    <x v="4"/>
  </r>
  <r>
    <x v="47"/>
    <x v="1"/>
    <d v="2021-08-24T08:45:00"/>
    <d v="2021-12-23T16:36:58"/>
    <n v="7272"/>
    <x v="47"/>
    <n v="838"/>
    <n v="2.06E-2"/>
    <x v="47"/>
    <x v="47"/>
    <x v="3"/>
    <x v="0"/>
    <x v="4"/>
  </r>
  <r>
    <x v="48"/>
    <x v="0"/>
    <d v="2021-02-24T18:09:24"/>
    <d v="2021-03-14T15:42:03"/>
    <n v="5811"/>
    <x v="48"/>
    <n v="1851"/>
    <n v="1"/>
    <x v="48"/>
    <x v="48"/>
    <x v="0"/>
    <x v="0"/>
    <x v="0"/>
  </r>
  <r>
    <x v="49"/>
    <x v="0"/>
    <d v="2021-07-18T18:47:32"/>
    <d v="2021-10-17T12:37:26"/>
    <n v="9911"/>
    <x v="49"/>
    <n v="3390"/>
    <n v="0.56240000000000001"/>
    <x v="49"/>
    <x v="49"/>
    <x v="3"/>
    <x v="0"/>
    <x v="4"/>
  </r>
  <r>
    <x v="50"/>
    <x v="2"/>
    <d v="2021-01-24T23:24:52"/>
    <d v="2021-08-05T09:06:55"/>
    <n v="9644"/>
    <x v="50"/>
    <n v="2075"/>
    <n v="9.8000000000000004E-2"/>
    <x v="50"/>
    <x v="50"/>
    <x v="4"/>
    <x v="1"/>
    <x v="1"/>
  </r>
  <r>
    <x v="51"/>
    <x v="0"/>
    <d v="2021-10-13T22:06:55"/>
    <d v="2021-10-20T22:06:55"/>
    <n v="6511"/>
    <x v="51"/>
    <n v="1662"/>
    <n v="1.84E-2"/>
    <x v="51"/>
    <x v="51"/>
    <x v="1"/>
    <x v="0"/>
    <x v="0"/>
  </r>
  <r>
    <x v="52"/>
    <x v="1"/>
    <d v="2021-09-09T12:13:55"/>
    <d v="2021-09-16T12:13:55"/>
    <n v="3298"/>
    <x v="52"/>
    <n v="560"/>
    <n v="1.37E-2"/>
    <x v="52"/>
    <x v="52"/>
    <x v="0"/>
    <x v="1"/>
    <x v="1"/>
  </r>
  <r>
    <x v="53"/>
    <x v="1"/>
    <d v="2021-08-21T04:30:28"/>
    <d v="2021-08-28T04:30:28"/>
    <n v="8852"/>
    <x v="53"/>
    <n v="3774"/>
    <n v="4.1399999999999999E-2"/>
    <x v="53"/>
    <x v="53"/>
    <x v="0"/>
    <x v="1"/>
    <x v="4"/>
  </r>
  <r>
    <x v="54"/>
    <x v="0"/>
    <d v="2021-06-13T15:02:00"/>
    <d v="2021-06-20T15:02:00"/>
    <n v="2695"/>
    <x v="54"/>
    <n v="3223"/>
    <n v="5.7500000000000002E-2"/>
    <x v="54"/>
    <x v="54"/>
    <x v="3"/>
    <x v="0"/>
    <x v="3"/>
  </r>
  <r>
    <x v="55"/>
    <x v="1"/>
    <d v="2021-09-25T02:33:51"/>
    <d v="2021-10-23T15:39:00"/>
    <n v="5180"/>
    <x v="55"/>
    <n v="1938"/>
    <n v="2.5700000000000001E-2"/>
    <x v="55"/>
    <x v="55"/>
    <x v="2"/>
    <x v="1"/>
    <x v="0"/>
  </r>
  <r>
    <x v="56"/>
    <x v="1"/>
    <d v="2021-04-22T06:08:35"/>
    <d v="2021-11-11T07:09:46"/>
    <n v="7099"/>
    <x v="56"/>
    <n v="1568"/>
    <n v="6.8099999999999994E-2"/>
    <x v="56"/>
    <x v="56"/>
    <x v="1"/>
    <x v="0"/>
    <x v="3"/>
  </r>
  <r>
    <x v="57"/>
    <x v="1"/>
    <d v="2021-05-16T04:35:35"/>
    <d v="2021-05-23T04:35:35"/>
    <n v="9803"/>
    <x v="57"/>
    <n v="4836"/>
    <n v="0.12330000000000001"/>
    <x v="57"/>
    <x v="57"/>
    <x v="0"/>
    <x v="1"/>
    <x v="1"/>
  </r>
  <r>
    <x v="58"/>
    <x v="2"/>
    <d v="2021-02-19T17:12:45"/>
    <d v="2021-05-24T00:46:45"/>
    <n v="3585"/>
    <x v="58"/>
    <n v="3566"/>
    <n v="4.2900000000000001E-2"/>
    <x v="58"/>
    <x v="58"/>
    <x v="0"/>
    <x v="0"/>
    <x v="1"/>
  </r>
  <r>
    <x v="59"/>
    <x v="2"/>
    <d v="2021-01-04T22:57:25"/>
    <d v="2021-08-22T17:24:00"/>
    <n v="6213"/>
    <x v="59"/>
    <n v="4143"/>
    <n v="0.1159"/>
    <x v="59"/>
    <x v="59"/>
    <x v="4"/>
    <x v="1"/>
    <x v="0"/>
  </r>
  <r>
    <x v="60"/>
    <x v="0"/>
    <d v="2021-09-24T23:11:45"/>
    <d v="2021-10-01T23:11:45"/>
    <n v="5740"/>
    <x v="60"/>
    <n v="4523"/>
    <n v="5.4100000000000002E-2"/>
    <x v="60"/>
    <x v="60"/>
    <x v="1"/>
    <x v="1"/>
    <x v="1"/>
  </r>
  <r>
    <x v="61"/>
    <x v="0"/>
    <d v="2021-03-05T02:59:53"/>
    <d v="2021-07-31T16:38:59"/>
    <n v="1232"/>
    <x v="61"/>
    <n v="2384"/>
    <n v="1"/>
    <x v="61"/>
    <x v="61"/>
    <x v="1"/>
    <x v="0"/>
    <x v="0"/>
  </r>
  <r>
    <x v="62"/>
    <x v="0"/>
    <d v="2021-03-18T10:30:24"/>
    <d v="2021-11-09T00:35:43"/>
    <n v="5528"/>
    <x v="62"/>
    <n v="3087"/>
    <n v="3.8399999999999997E-2"/>
    <x v="62"/>
    <x v="62"/>
    <x v="0"/>
    <x v="1"/>
    <x v="1"/>
  </r>
  <r>
    <x v="63"/>
    <x v="1"/>
    <d v="2021-02-03T20:08:37"/>
    <d v="2021-10-14T06:55:26"/>
    <n v="8973"/>
    <x v="63"/>
    <n v="4790"/>
    <n v="7.1900000000000006E-2"/>
    <x v="63"/>
    <x v="63"/>
    <x v="1"/>
    <x v="0"/>
    <x v="3"/>
  </r>
  <r>
    <x v="64"/>
    <x v="1"/>
    <d v="2021-06-16T14:13:20"/>
    <d v="2021-10-09T06:57:53"/>
    <n v="8094"/>
    <x v="64"/>
    <n v="3563"/>
    <n v="5.0500000000000003E-2"/>
    <x v="64"/>
    <x v="64"/>
    <x v="1"/>
    <x v="0"/>
    <x v="2"/>
  </r>
  <r>
    <x v="65"/>
    <x v="2"/>
    <d v="2021-04-10T18:55:46"/>
    <d v="2021-04-17T18:55:46"/>
    <n v="5066"/>
    <x v="65"/>
    <n v="3392"/>
    <n v="6.4399999999999999E-2"/>
    <x v="65"/>
    <x v="65"/>
    <x v="0"/>
    <x v="1"/>
    <x v="4"/>
  </r>
  <r>
    <x v="66"/>
    <x v="2"/>
    <d v="2021-04-27T17:45:06"/>
    <d v="2021-06-08T19:46:56"/>
    <n v="7944"/>
    <x v="66"/>
    <n v="2981"/>
    <n v="4.6800000000000001E-2"/>
    <x v="66"/>
    <x v="66"/>
    <x v="0"/>
    <x v="1"/>
    <x v="4"/>
  </r>
  <r>
    <x v="67"/>
    <x v="0"/>
    <d v="2021-06-08T17:57:23"/>
    <d v="2021-06-15T17:57:23"/>
    <n v="3896"/>
    <x v="67"/>
    <n v="3008"/>
    <n v="5.6000000000000001E-2"/>
    <x v="67"/>
    <x v="67"/>
    <x v="3"/>
    <x v="1"/>
    <x v="2"/>
  </r>
  <r>
    <x v="68"/>
    <x v="0"/>
    <d v="2021-01-10T20:55:41"/>
    <d v="2021-02-21T01:29:20"/>
    <n v="5847"/>
    <x v="68"/>
    <n v="434"/>
    <n v="2.1600000000000001E-2"/>
    <x v="68"/>
    <x v="68"/>
    <x v="3"/>
    <x v="0"/>
    <x v="2"/>
  </r>
  <r>
    <x v="69"/>
    <x v="1"/>
    <d v="2021-06-13T04:47:35"/>
    <d v="2021-10-18T15:24:05"/>
    <n v="7534"/>
    <x v="69"/>
    <n v="841"/>
    <n v="1.77E-2"/>
    <x v="69"/>
    <x v="69"/>
    <x v="3"/>
    <x v="0"/>
    <x v="0"/>
  </r>
  <r>
    <x v="70"/>
    <x v="2"/>
    <d v="2021-09-01T00:18:17"/>
    <d v="2021-09-08T00:18:17"/>
    <n v="1095"/>
    <x v="70"/>
    <n v="1343"/>
    <n v="1.44E-2"/>
    <x v="70"/>
    <x v="70"/>
    <x v="3"/>
    <x v="1"/>
    <x v="1"/>
  </r>
  <r>
    <x v="71"/>
    <x v="2"/>
    <d v="2021-01-07T05:28:32"/>
    <d v="2021-07-29T07:49:30"/>
    <n v="1147"/>
    <x v="71"/>
    <n v="200"/>
    <n v="2.3E-3"/>
    <x v="71"/>
    <x v="71"/>
    <x v="1"/>
    <x v="0"/>
    <x v="3"/>
  </r>
  <r>
    <x v="72"/>
    <x v="1"/>
    <d v="2021-03-19T09:31:30"/>
    <d v="2021-05-31T08:02:51"/>
    <n v="1073"/>
    <x v="72"/>
    <n v="2563"/>
    <n v="6.8900000000000003E-2"/>
    <x v="72"/>
    <x v="72"/>
    <x v="4"/>
    <x v="1"/>
    <x v="4"/>
  </r>
  <r>
    <x v="73"/>
    <x v="0"/>
    <d v="2021-05-30T13:57:14"/>
    <d v="2021-06-06T13:57:14"/>
    <n v="7297"/>
    <x v="73"/>
    <n v="2369"/>
    <n v="0.26290000000000002"/>
    <x v="73"/>
    <x v="73"/>
    <x v="0"/>
    <x v="0"/>
    <x v="2"/>
  </r>
  <r>
    <x v="74"/>
    <x v="2"/>
    <d v="2021-12-18T20:01:27"/>
    <d v="2021-12-25T20:01:27"/>
    <n v="6137"/>
    <x v="74"/>
    <n v="274"/>
    <n v="4.4999999999999997E-3"/>
    <x v="74"/>
    <x v="74"/>
    <x v="0"/>
    <x v="1"/>
    <x v="2"/>
  </r>
  <r>
    <x v="75"/>
    <x v="2"/>
    <d v="2021-03-18T13:32:50"/>
    <d v="2021-03-25T13:32:50"/>
    <n v="8948"/>
    <x v="75"/>
    <n v="705"/>
    <n v="8.8000000000000005E-3"/>
    <x v="75"/>
    <x v="75"/>
    <x v="2"/>
    <x v="0"/>
    <x v="2"/>
  </r>
  <r>
    <x v="76"/>
    <x v="2"/>
    <d v="2021-09-30T13:40:50"/>
    <d v="2021-10-07T13:40:50"/>
    <n v="5759"/>
    <x v="76"/>
    <n v="3845"/>
    <n v="7.3800000000000004E-2"/>
    <x v="76"/>
    <x v="76"/>
    <x v="4"/>
    <x v="1"/>
    <x v="1"/>
  </r>
  <r>
    <x v="77"/>
    <x v="2"/>
    <d v="2021-01-10T23:11:31"/>
    <d v="2021-07-27T10:33:02"/>
    <n v="9720"/>
    <x v="77"/>
    <n v="4976"/>
    <n v="6.88E-2"/>
    <x v="77"/>
    <x v="77"/>
    <x v="4"/>
    <x v="1"/>
    <x v="3"/>
  </r>
  <r>
    <x v="78"/>
    <x v="2"/>
    <d v="2021-03-23T21:32:43"/>
    <d v="2021-10-20T12:38:27"/>
    <n v="7067"/>
    <x v="78"/>
    <n v="3908"/>
    <n v="0.19209999999999999"/>
    <x v="78"/>
    <x v="78"/>
    <x v="0"/>
    <x v="0"/>
    <x v="2"/>
  </r>
  <r>
    <x v="79"/>
    <x v="1"/>
    <d v="2021-09-05T03:58:10"/>
    <d v="2021-09-12T03:58:10"/>
    <n v="4944"/>
    <x v="79"/>
    <n v="1869"/>
    <n v="2.53E-2"/>
    <x v="79"/>
    <x v="79"/>
    <x v="4"/>
    <x v="0"/>
    <x v="3"/>
  </r>
  <r>
    <x v="80"/>
    <x v="1"/>
    <d v="2021-07-23T21:13:07"/>
    <d v="2021-10-12T17:15:00"/>
    <n v="3489"/>
    <x v="80"/>
    <n v="948"/>
    <n v="1.7500000000000002E-2"/>
    <x v="80"/>
    <x v="80"/>
    <x v="2"/>
    <x v="1"/>
    <x v="4"/>
  </r>
  <r>
    <x v="81"/>
    <x v="1"/>
    <d v="2021-02-27T11:42:42"/>
    <d v="2021-05-13T06:02:54"/>
    <n v="1086"/>
    <x v="81"/>
    <n v="1190"/>
    <n v="7.5800000000000006E-2"/>
    <x v="81"/>
    <x v="81"/>
    <x v="1"/>
    <x v="0"/>
    <x v="0"/>
  </r>
  <r>
    <x v="82"/>
    <x v="0"/>
    <d v="2021-01-10T11:16:57"/>
    <d v="2021-12-19T16:47:54"/>
    <n v="5602"/>
    <x v="82"/>
    <n v="2273"/>
    <n v="3.9600000000000003E-2"/>
    <x v="82"/>
    <x v="82"/>
    <x v="3"/>
    <x v="1"/>
    <x v="0"/>
  </r>
  <r>
    <x v="83"/>
    <x v="2"/>
    <d v="2021-10-08T01:37:05"/>
    <d v="2021-10-15T01:37:05"/>
    <n v="8101"/>
    <x v="83"/>
    <n v="1262"/>
    <n v="1.44E-2"/>
    <x v="83"/>
    <x v="83"/>
    <x v="2"/>
    <x v="1"/>
    <x v="4"/>
  </r>
  <r>
    <x v="84"/>
    <x v="1"/>
    <d v="2021-08-01T19:30:30"/>
    <d v="2021-10-29T16:32:43"/>
    <n v="1239"/>
    <x v="84"/>
    <n v="4820"/>
    <n v="0.1835"/>
    <x v="84"/>
    <x v="84"/>
    <x v="3"/>
    <x v="0"/>
    <x v="0"/>
  </r>
  <r>
    <x v="85"/>
    <x v="2"/>
    <d v="2021-03-18T18:18:16"/>
    <d v="2021-06-16T10:10:19"/>
    <n v="5382"/>
    <x v="85"/>
    <n v="1279"/>
    <n v="1.54E-2"/>
    <x v="85"/>
    <x v="85"/>
    <x v="0"/>
    <x v="1"/>
    <x v="2"/>
  </r>
  <r>
    <x v="86"/>
    <x v="2"/>
    <d v="2021-11-15T08:57:38"/>
    <d v="2021-12-04T22:09:55"/>
    <n v="5910"/>
    <x v="86"/>
    <n v="796"/>
    <n v="2.4799999999999999E-2"/>
    <x v="86"/>
    <x v="86"/>
    <x v="1"/>
    <x v="0"/>
    <x v="1"/>
  </r>
  <r>
    <x v="87"/>
    <x v="2"/>
    <d v="2021-11-22T13:25:36"/>
    <d v="2021-11-29T13:25:36"/>
    <n v="937"/>
    <x v="87"/>
    <n v="4517"/>
    <n v="8.3299999999999999E-2"/>
    <x v="87"/>
    <x v="87"/>
    <x v="2"/>
    <x v="1"/>
    <x v="0"/>
  </r>
  <r>
    <x v="88"/>
    <x v="2"/>
    <d v="2021-09-28T20:27:34"/>
    <d v="2021-10-05T20:27:34"/>
    <n v="4398"/>
    <x v="88"/>
    <n v="2596"/>
    <n v="3.61E-2"/>
    <x v="88"/>
    <x v="88"/>
    <x v="4"/>
    <x v="0"/>
    <x v="4"/>
  </r>
  <r>
    <x v="89"/>
    <x v="0"/>
    <d v="2021-12-10T21:05:42"/>
    <d v="2021-12-17T21:05:42"/>
    <n v="2347"/>
    <x v="89"/>
    <n v="2857"/>
    <n v="0.11700000000000001"/>
    <x v="89"/>
    <x v="89"/>
    <x v="1"/>
    <x v="1"/>
    <x v="1"/>
  </r>
  <r>
    <x v="90"/>
    <x v="1"/>
    <d v="2021-12-24T16:51:58"/>
    <d v="2021-12-31T16:51:58"/>
    <n v="1520"/>
    <x v="90"/>
    <n v="4028"/>
    <n v="4.1200000000000001E-2"/>
    <x v="90"/>
    <x v="90"/>
    <x v="2"/>
    <x v="0"/>
    <x v="4"/>
  </r>
  <r>
    <x v="91"/>
    <x v="1"/>
    <d v="2021-10-23T14:25:55"/>
    <d v="2021-10-30T14:25:55"/>
    <n v="7430"/>
    <x v="91"/>
    <n v="4147"/>
    <n v="0.28160000000000002"/>
    <x v="91"/>
    <x v="91"/>
    <x v="1"/>
    <x v="1"/>
    <x v="2"/>
  </r>
  <r>
    <x v="92"/>
    <x v="0"/>
    <d v="2021-02-13T15:26:52"/>
    <d v="2021-02-20T15:26:52"/>
    <n v="1441"/>
    <x v="92"/>
    <n v="2151"/>
    <n v="8.6599999999999996E-2"/>
    <x v="92"/>
    <x v="92"/>
    <x v="0"/>
    <x v="0"/>
    <x v="4"/>
  </r>
  <r>
    <x v="93"/>
    <x v="2"/>
    <d v="2021-05-11T06:29:33"/>
    <d v="2021-08-22T09:55:42"/>
    <n v="9141"/>
    <x v="93"/>
    <n v="3410"/>
    <n v="5.9700000000000003E-2"/>
    <x v="93"/>
    <x v="93"/>
    <x v="4"/>
    <x v="0"/>
    <x v="2"/>
  </r>
  <r>
    <x v="94"/>
    <x v="2"/>
    <d v="2021-10-17T03:40:08"/>
    <d v="2021-10-23T08:31:57"/>
    <n v="6110"/>
    <x v="94"/>
    <n v="1847"/>
    <n v="2.6100000000000002E-2"/>
    <x v="94"/>
    <x v="94"/>
    <x v="3"/>
    <x v="1"/>
    <x v="0"/>
  </r>
  <r>
    <x v="95"/>
    <x v="0"/>
    <d v="2021-12-20T20:35:14"/>
    <d v="2021-12-27T20:35:14"/>
    <n v="9508"/>
    <x v="95"/>
    <n v="3004"/>
    <n v="4.4699999999999997E-2"/>
    <x v="95"/>
    <x v="95"/>
    <x v="3"/>
    <x v="0"/>
    <x v="1"/>
  </r>
  <r>
    <x v="96"/>
    <x v="0"/>
    <d v="2021-01-31T10:28:46"/>
    <d v="2021-02-10T17:07:46"/>
    <n v="2607"/>
    <x v="96"/>
    <n v="1002"/>
    <n v="3.5999999999999997E-2"/>
    <x v="96"/>
    <x v="96"/>
    <x v="3"/>
    <x v="1"/>
    <x v="3"/>
  </r>
  <r>
    <x v="97"/>
    <x v="0"/>
    <d v="2021-12-26T05:28:11"/>
    <d v="2022-01-02T05:28:11"/>
    <n v="4759"/>
    <x v="97"/>
    <n v="3968"/>
    <n v="4.6699999999999998E-2"/>
    <x v="97"/>
    <x v="97"/>
    <x v="2"/>
    <x v="1"/>
    <x v="1"/>
  </r>
  <r>
    <x v="98"/>
    <x v="1"/>
    <d v="2021-06-28T23:38:24"/>
    <d v="2021-11-23T09:06:48"/>
    <n v="1445"/>
    <x v="98"/>
    <n v="4823"/>
    <n v="0.38690000000000002"/>
    <x v="98"/>
    <x v="98"/>
    <x v="1"/>
    <x v="0"/>
    <x v="3"/>
  </r>
  <r>
    <x v="99"/>
    <x v="2"/>
    <d v="2021-10-31T13:34:00"/>
    <d v="2021-11-07T13:34:00"/>
    <n v="8893"/>
    <x v="99"/>
    <n v="704"/>
    <n v="8.8000000000000005E-3"/>
    <x v="99"/>
    <x v="99"/>
    <x v="4"/>
    <x v="0"/>
    <x v="0"/>
  </r>
  <r>
    <x v="100"/>
    <x v="2"/>
    <d v="2024-01-05T00:00:00"/>
    <d v="2024-02-10T00:00:00"/>
    <n v="3657"/>
    <x v="100"/>
    <n v="4302"/>
    <n v="0.15340000000000001"/>
    <x v="100"/>
    <x v="100"/>
    <x v="1"/>
    <x v="1"/>
    <x v="1"/>
  </r>
  <r>
    <x v="101"/>
    <x v="2"/>
    <d v="2024-01-23T00:00:00"/>
    <d v="2024-02-28T00:00:00"/>
    <n v="6415"/>
    <x v="101"/>
    <n v="3237"/>
    <n v="8.9700000000000002E-2"/>
    <x v="101"/>
    <x v="101"/>
    <x v="4"/>
    <x v="0"/>
    <x v="2"/>
  </r>
  <r>
    <x v="102"/>
    <x v="0"/>
    <d v="2024-01-07T00:00:00"/>
    <d v="2024-02-03T00:00:00"/>
    <n v="3193"/>
    <x v="102"/>
    <n v="8392"/>
    <n v="9.7799999999999998E-2"/>
    <x v="102"/>
    <x v="102"/>
    <x v="4"/>
    <x v="1"/>
    <x v="1"/>
  </r>
  <r>
    <x v="103"/>
    <x v="0"/>
    <d v="2024-01-13T00:00:00"/>
    <d v="2024-02-12T00:00:00"/>
    <n v="4127"/>
    <x v="103"/>
    <n v="6504"/>
    <n v="0.253"/>
    <x v="103"/>
    <x v="103"/>
    <x v="1"/>
    <x v="0"/>
    <x v="2"/>
  </r>
  <r>
    <x v="104"/>
    <x v="1"/>
    <d v="2024-01-15T00:00:00"/>
    <d v="2024-02-06T00:00:00"/>
    <n v="5950"/>
    <x v="104"/>
    <n v="6496"/>
    <n v="0.20319999999999999"/>
    <x v="104"/>
    <x v="104"/>
    <x v="0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0EC3FF-F085-8C42-A6EB-D11C102288CE}" name="Tableau croisé dynamique1" cacheId="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rowHeaderCaption="Sexe &amp; Age">
  <location ref="B41:F54" firstHeaderRow="0" firstDataRow="1" firstDataCol="1"/>
  <pivotFields count="13">
    <pivotField dataField="1" showAll="0">
      <items count="1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  <pivotField showAll="0"/>
    <pivotField numFmtId="14" showAll="0"/>
    <pivotField numFmtId="14" showAll="0"/>
    <pivotField numFmtId="164" showAll="0"/>
    <pivotField dataField="1" numFmtId="3" showAll="0">
      <items count="106">
        <item x="48"/>
        <item x="61"/>
        <item x="40"/>
        <item x="49"/>
        <item x="11"/>
        <item x="28"/>
        <item x="73"/>
        <item x="21"/>
        <item x="98"/>
        <item x="12"/>
        <item x="91"/>
        <item x="10"/>
        <item x="81"/>
        <item x="6"/>
        <item x="68"/>
        <item x="78"/>
        <item x="37"/>
        <item x="50"/>
        <item x="38"/>
        <item x="56"/>
        <item x="89"/>
        <item x="14"/>
        <item x="92"/>
        <item x="31"/>
        <item x="103"/>
        <item x="84"/>
        <item x="96"/>
        <item x="32"/>
        <item x="100"/>
        <item x="30"/>
        <item x="46"/>
        <item x="104"/>
        <item x="86"/>
        <item x="43"/>
        <item x="59"/>
        <item x="101"/>
        <item x="23"/>
        <item x="72"/>
        <item x="19"/>
        <item x="39"/>
        <item x="57"/>
        <item x="47"/>
        <item x="52"/>
        <item x="15"/>
        <item x="34"/>
        <item x="69"/>
        <item x="2"/>
        <item x="76"/>
        <item x="65"/>
        <item x="18"/>
        <item x="67"/>
        <item x="80"/>
        <item x="87"/>
        <item x="54"/>
        <item x="93"/>
        <item x="82"/>
        <item x="0"/>
        <item x="74"/>
        <item x="24"/>
        <item x="66"/>
        <item x="7"/>
        <item x="63"/>
        <item x="95"/>
        <item x="4"/>
        <item x="22"/>
        <item x="36"/>
        <item x="3"/>
        <item x="25"/>
        <item x="44"/>
        <item x="64"/>
        <item x="94"/>
        <item x="42"/>
        <item x="88"/>
        <item x="77"/>
        <item x="79"/>
        <item x="13"/>
        <item x="55"/>
        <item x="33"/>
        <item x="41"/>
        <item x="75"/>
        <item x="99"/>
        <item x="62"/>
        <item x="16"/>
        <item x="58"/>
        <item x="85"/>
        <item x="60"/>
        <item x="1"/>
        <item x="97"/>
        <item x="20"/>
        <item x="102"/>
        <item x="45"/>
        <item x="83"/>
        <item x="71"/>
        <item x="27"/>
        <item x="51"/>
        <item x="9"/>
        <item x="53"/>
        <item x="29"/>
        <item x="8"/>
        <item x="70"/>
        <item x="26"/>
        <item x="17"/>
        <item x="5"/>
        <item x="90"/>
        <item x="35"/>
        <item t="default"/>
      </items>
    </pivotField>
    <pivotField numFmtId="3" showAll="0"/>
    <pivotField numFmtId="10" showAll="0"/>
    <pivotField dataField="1" numFmtId="165" showAll="0"/>
    <pivotField dataField="1" numFmtId="9" showAll="0"/>
    <pivotField axis="axisRow" showAll="0">
      <items count="6">
        <item x="0"/>
        <item x="1"/>
        <item x="4"/>
        <item x="3"/>
        <item x="2"/>
        <item t="default"/>
      </items>
    </pivotField>
    <pivotField axis="axisRow" showAll="0">
      <items count="3">
        <item x="1"/>
        <item x="0"/>
        <item t="default"/>
      </items>
    </pivotField>
    <pivotField showAll="0"/>
  </pivotFields>
  <rowFields count="2">
    <field x="11"/>
    <field x="10"/>
  </rowFields>
  <rowItems count="13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Nb Campagne" fld="0" subtotal="count" baseField="0" baseItem="0"/>
    <dataField name="Total vues" fld="5" baseField="0" baseItem="0" numFmtId="3"/>
    <dataField name="Total Ventes" fld="8" baseField="0" baseItem="0" numFmtId="165"/>
    <dataField name="Roi moyen" fld="9" subtotal="average" baseField="0" baseItem="0" numFmtId="9"/>
  </dataFields>
  <formats count="2">
    <format dxfId="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conditionalFormats count="16">
    <conditionalFormat priority="1">
      <pivotAreas count="1">
        <pivotArea type="data" collapsedLevelsAreSubtotals="1" fieldPosition="0">
          <references count="3">
            <reference field="4294967294" count="1" selected="0">
              <x v="3"/>
            </reference>
            <reference field="10" count="5">
              <x v="0"/>
              <x v="1"/>
              <x v="2"/>
              <x v="3"/>
              <x v="4"/>
            </reference>
            <reference field="11" count="1" selected="0">
              <x v="1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3"/>
            </reference>
            <reference field="10" count="5">
              <x v="0"/>
              <x v="1"/>
              <x v="2"/>
              <x v="3"/>
              <x v="4"/>
            </reference>
            <reference field="11" count="1" selected="0">
              <x v="1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2"/>
            </reference>
            <reference field="10" count="5">
              <x v="0"/>
              <x v="1"/>
              <x v="2"/>
              <x v="3"/>
              <x v="4"/>
            </reference>
            <reference field="11" count="1" selected="0">
              <x v="1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2"/>
            </reference>
            <reference field="10" count="5">
              <x v="0"/>
              <x v="1"/>
              <x v="2"/>
              <x v="3"/>
              <x v="4"/>
            </reference>
            <reference field="11" count="1" selected="0">
              <x v="1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3">
            <reference field="4294967294" count="1" selected="0">
              <x v="1"/>
            </reference>
            <reference field="10" count="5">
              <x v="0"/>
              <x v="1"/>
              <x v="2"/>
              <x v="3"/>
              <x v="4"/>
            </reference>
            <reference field="11" count="1" selected="0">
              <x v="1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3">
            <reference field="4294967294" count="1" selected="0">
              <x v="1"/>
            </reference>
            <reference field="10" count="5">
              <x v="0"/>
              <x v="1"/>
              <x v="2"/>
              <x v="3"/>
              <x v="4"/>
            </reference>
            <reference field="11" count="1" selected="0">
              <x v="1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0" count="5">
              <x v="0"/>
              <x v="1"/>
              <x v="2"/>
              <x v="3"/>
              <x v="4"/>
            </reference>
            <reference field="11" count="1" selected="0">
              <x v="1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0" count="5">
              <x v="0"/>
              <x v="1"/>
              <x v="2"/>
              <x v="3"/>
              <x v="4"/>
            </reference>
            <reference field="11" count="1" selected="0">
              <x v="1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3">
            <reference field="4294967294" count="1" selected="0">
              <x v="3"/>
            </reference>
            <reference field="10" count="5">
              <x v="0"/>
              <x v="1"/>
              <x v="2"/>
              <x v="3"/>
              <x v="4"/>
            </reference>
            <reference field="11" count="1" selected="0">
              <x v="0"/>
            </reference>
          </references>
        </pivotArea>
      </pivotAreas>
    </conditionalFormat>
    <conditionalFormat priority="10">
      <pivotAreas count="1">
        <pivotArea type="data" collapsedLevelsAreSubtotals="1" fieldPosition="0">
          <references count="3">
            <reference field="4294967294" count="1" selected="0">
              <x v="3"/>
            </reference>
            <reference field="10" count="5">
              <x v="0"/>
              <x v="1"/>
              <x v="2"/>
              <x v="3"/>
              <x v="4"/>
            </reference>
            <reference field="11" count="1" selected="0">
              <x v="0"/>
            </reference>
          </references>
        </pivotArea>
      </pivotAreas>
    </conditionalFormat>
    <conditionalFormat priority="11">
      <pivotAreas count="1">
        <pivotArea type="data" collapsedLevelsAreSubtotals="1" fieldPosition="0">
          <references count="3">
            <reference field="4294967294" count="1" selected="0">
              <x v="2"/>
            </reference>
            <reference field="10" count="5">
              <x v="0"/>
              <x v="1"/>
              <x v="2"/>
              <x v="3"/>
              <x v="4"/>
            </reference>
            <reference field="11" count="1" selected="0">
              <x v="0"/>
            </reference>
          </references>
        </pivotArea>
      </pivotAreas>
    </conditionalFormat>
    <conditionalFormat priority="12">
      <pivotAreas count="1">
        <pivotArea type="data" collapsedLevelsAreSubtotals="1" fieldPosition="0">
          <references count="3">
            <reference field="4294967294" count="1" selected="0">
              <x v="2"/>
            </reference>
            <reference field="10" count="5">
              <x v="0"/>
              <x v="1"/>
              <x v="2"/>
              <x v="3"/>
              <x v="4"/>
            </reference>
            <reference field="11" count="1" selected="0">
              <x v="0"/>
            </reference>
          </references>
        </pivotArea>
      </pivotAreas>
    </conditionalFormat>
    <conditionalFormat priority="1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0" count="5">
              <x v="0"/>
              <x v="1"/>
              <x v="2"/>
              <x v="3"/>
              <x v="4"/>
            </reference>
            <reference field="11" count="1" selected="0">
              <x v="0"/>
            </reference>
          </references>
        </pivotArea>
      </pivotAreas>
    </conditionalFormat>
    <conditionalFormat priority="14">
      <pivotAreas count="1">
        <pivotArea type="data" collapsedLevelsAreSubtotals="1" fieldPosition="0">
          <references count="3">
            <reference field="4294967294" count="1" selected="0">
              <x v="1"/>
            </reference>
            <reference field="10" count="5">
              <x v="0"/>
              <x v="1"/>
              <x v="2"/>
              <x v="3"/>
              <x v="4"/>
            </reference>
            <reference field="11" count="1" selected="0">
              <x v="0"/>
            </reference>
          </references>
        </pivotArea>
      </pivotAreas>
    </conditionalFormat>
    <conditionalFormat priority="15">
      <pivotAreas count="1">
        <pivotArea type="data" collapsedLevelsAreSubtotals="1" fieldPosition="0">
          <references count="3">
            <reference field="4294967294" count="1" selected="0">
              <x v="1"/>
            </reference>
            <reference field="10" count="5">
              <x v="0"/>
              <x v="1"/>
              <x v="2"/>
              <x v="3"/>
              <x v="4"/>
            </reference>
            <reference field="11" count="1" selected="0">
              <x v="0"/>
            </reference>
          </references>
        </pivotArea>
      </pivotAreas>
    </conditionalFormat>
    <conditionalFormat priority="1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0" count="5">
              <x v="0"/>
              <x v="1"/>
              <x v="2"/>
              <x v="3"/>
              <x v="4"/>
            </reference>
            <reference field="11" count="1" selected="0">
              <x v="0"/>
            </reference>
          </references>
        </pivotArea>
      </pivotAreas>
    </conditionalFormat>
  </conditionalFormat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F3AD04-DA8A-DB4B-889A-E5F72893EDAD}" name="Tableau croisé dynamique3" cacheId="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2" rowHeaderCaption="Réseau social">
  <location ref="G3:H16" firstHeaderRow="1" firstDataRow="1" firstDataCol="1"/>
  <pivotFields count="13">
    <pivotField showAll="0"/>
    <pivotField showAll="0">
      <items count="4">
        <item x="0"/>
        <item x="2"/>
        <item x="1"/>
        <item t="default"/>
      </items>
    </pivotField>
    <pivotField numFmtId="14" showAll="0"/>
    <pivotField numFmtId="14" showAll="0"/>
    <pivotField numFmtId="164" showAll="0"/>
    <pivotField numFmtId="3" showAll="0"/>
    <pivotField numFmtId="3" showAll="0"/>
    <pivotField numFmtId="10" showAll="0"/>
    <pivotField dataField="1" numFmtId="165" showAll="0">
      <items count="106">
        <item x="72"/>
        <item x="32"/>
        <item x="5"/>
        <item x="98"/>
        <item x="42"/>
        <item x="36"/>
        <item x="90"/>
        <item x="71"/>
        <item x="61"/>
        <item x="100"/>
        <item x="84"/>
        <item x="2"/>
        <item x="58"/>
        <item x="14"/>
        <item x="0"/>
        <item x="87"/>
        <item x="81"/>
        <item x="25"/>
        <item x="37"/>
        <item x="27"/>
        <item x="70"/>
        <item x="40"/>
        <item x="4"/>
        <item x="68"/>
        <item x="6"/>
        <item x="79"/>
        <item x="15"/>
        <item x="10"/>
        <item x="92"/>
        <item x="102"/>
        <item x="89"/>
        <item x="83"/>
        <item x="56"/>
        <item x="29"/>
        <item x="31"/>
        <item x="96"/>
        <item x="21"/>
        <item x="77"/>
        <item x="13"/>
        <item x="54"/>
        <item x="99"/>
        <item x="66"/>
        <item x="19"/>
        <item x="34"/>
        <item x="20"/>
        <item x="26"/>
        <item x="85"/>
        <item x="23"/>
        <item x="82"/>
        <item x="103"/>
        <item x="97"/>
        <item x="18"/>
        <item x="59"/>
        <item x="35"/>
        <item x="60"/>
        <item x="49"/>
        <item x="57"/>
        <item x="64"/>
        <item x="44"/>
        <item x="7"/>
        <item x="65"/>
        <item x="78"/>
        <item x="80"/>
        <item x="28"/>
        <item x="52"/>
        <item x="46"/>
        <item x="8"/>
        <item x="67"/>
        <item x="16"/>
        <item x="17"/>
        <item x="24"/>
        <item x="48"/>
        <item x="22"/>
        <item x="11"/>
        <item x="39"/>
        <item x="63"/>
        <item x="88"/>
        <item x="47"/>
        <item x="101"/>
        <item x="30"/>
        <item x="3"/>
        <item x="86"/>
        <item x="74"/>
        <item x="76"/>
        <item x="62"/>
        <item x="41"/>
        <item x="55"/>
        <item x="94"/>
        <item x="95"/>
        <item x="51"/>
        <item x="12"/>
        <item x="104"/>
        <item x="91"/>
        <item x="93"/>
        <item x="1"/>
        <item x="73"/>
        <item x="43"/>
        <item x="9"/>
        <item x="38"/>
        <item x="33"/>
        <item x="45"/>
        <item x="75"/>
        <item x="69"/>
        <item x="53"/>
        <item x="50"/>
        <item t="default"/>
      </items>
    </pivotField>
    <pivotField numFmtId="9" showAll="0">
      <items count="106">
        <item x="72"/>
        <item x="10"/>
        <item x="98"/>
        <item x="100"/>
        <item x="42"/>
        <item x="58"/>
        <item x="29"/>
        <item x="6"/>
        <item x="83"/>
        <item x="32"/>
        <item x="77"/>
        <item x="68"/>
        <item x="56"/>
        <item x="37"/>
        <item x="99"/>
        <item x="79"/>
        <item x="90"/>
        <item x="40"/>
        <item x="21"/>
        <item x="66"/>
        <item x="5"/>
        <item x="4"/>
        <item x="31"/>
        <item x="14"/>
        <item x="15"/>
        <item x="49"/>
        <item x="57"/>
        <item x="71"/>
        <item x="26"/>
        <item x="13"/>
        <item x="44"/>
        <item x="61"/>
        <item x="64"/>
        <item x="19"/>
        <item x="22"/>
        <item x="16"/>
        <item x="36"/>
        <item x="84"/>
        <item x="46"/>
        <item x="102"/>
        <item x="85"/>
        <item x="59"/>
        <item x="82"/>
        <item x="63"/>
        <item x="78"/>
        <item x="23"/>
        <item x="0"/>
        <item x="60"/>
        <item x="97"/>
        <item x="18"/>
        <item x="39"/>
        <item x="24"/>
        <item x="89"/>
        <item x="95"/>
        <item x="41"/>
        <item x="103"/>
        <item x="27"/>
        <item x="47"/>
        <item x="96"/>
        <item x="17"/>
        <item x="65"/>
        <item x="48"/>
        <item x="93"/>
        <item x="28"/>
        <item x="54"/>
        <item x="3"/>
        <item x="8"/>
        <item x="30"/>
        <item x="20"/>
        <item x="81"/>
        <item x="101"/>
        <item x="87"/>
        <item x="45"/>
        <item x="38"/>
        <item x="74"/>
        <item x="9"/>
        <item x="91"/>
        <item x="75"/>
        <item x="86"/>
        <item x="2"/>
        <item x="92"/>
        <item x="94"/>
        <item x="76"/>
        <item x="70"/>
        <item x="51"/>
        <item x="25"/>
        <item x="67"/>
        <item x="35"/>
        <item x="73"/>
        <item x="62"/>
        <item x="12"/>
        <item x="80"/>
        <item x="7"/>
        <item x="88"/>
        <item x="53"/>
        <item x="104"/>
        <item x="43"/>
        <item x="55"/>
        <item x="52"/>
        <item x="33"/>
        <item x="1"/>
        <item x="34"/>
        <item x="50"/>
        <item x="11"/>
        <item x="69"/>
        <item t="default"/>
      </items>
    </pivotField>
    <pivotField axis="axisRow" showAll="0">
      <items count="6">
        <item x="0"/>
        <item x="1"/>
        <item x="4"/>
        <item x="3"/>
        <item x="2"/>
        <item t="default"/>
      </items>
    </pivotField>
    <pivotField axis="axisRow" showAll="0">
      <items count="3">
        <item x="1"/>
        <item x="0"/>
        <item t="default"/>
      </items>
    </pivotField>
    <pivotField showAll="0">
      <items count="6">
        <item x="0"/>
        <item x="3"/>
        <item x="2"/>
        <item x="4"/>
        <item x="1"/>
        <item t="default"/>
      </items>
    </pivotField>
  </pivotFields>
  <rowFields count="2">
    <field x="11"/>
    <field x="10"/>
  </rowFields>
  <rowItems count="13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Total Ventes Générées (€)" fld="8" baseField="0" baseItem="0" numFmtId="165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7">
      <pivotArea type="data" outline="0" fieldPosition="0">
        <references count="3">
          <reference field="4294967294" count="1" selected="0">
            <x v="0"/>
          </reference>
          <reference field="10" count="1" selected="0">
            <x v="0"/>
          </reference>
          <reference field="11" count="1" selected="0">
            <x v="0"/>
          </reference>
        </references>
      </pivotArea>
    </chartFormat>
    <chartFormat chart="10" format="8">
      <pivotArea type="data" outline="0" fieldPosition="0">
        <references count="3">
          <reference field="4294967294" count="1" selected="0">
            <x v="0"/>
          </reference>
          <reference field="10" count="1" selected="0">
            <x v="4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B5871E-1546-614C-9C76-C06169174EFF}" name="Tableau croisé dynamique2" cacheId="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6" rowHeaderCaption="Réseau social">
  <location ref="A13:C17" firstHeaderRow="0" firstDataRow="1" firstDataCol="1"/>
  <pivotFields count="13">
    <pivotField showAll="0"/>
    <pivotField axis="axisRow" showAll="0">
      <items count="4">
        <item x="0"/>
        <item x="2"/>
        <item x="1"/>
        <item t="default"/>
      </items>
    </pivotField>
    <pivotField numFmtId="14" showAll="0"/>
    <pivotField numFmtId="14" showAll="0"/>
    <pivotField numFmtId="164" showAll="0"/>
    <pivotField numFmtId="3" showAll="0"/>
    <pivotField numFmtId="3" showAll="0"/>
    <pivotField numFmtId="10" showAll="0"/>
    <pivotField dataField="1" numFmtId="165" showAll="0">
      <items count="106">
        <item x="72"/>
        <item x="32"/>
        <item x="5"/>
        <item x="98"/>
        <item x="42"/>
        <item x="36"/>
        <item x="90"/>
        <item x="71"/>
        <item x="61"/>
        <item x="100"/>
        <item x="84"/>
        <item x="2"/>
        <item x="58"/>
        <item x="14"/>
        <item x="0"/>
        <item x="87"/>
        <item x="81"/>
        <item x="25"/>
        <item x="37"/>
        <item x="27"/>
        <item x="70"/>
        <item x="40"/>
        <item x="4"/>
        <item x="68"/>
        <item x="6"/>
        <item x="79"/>
        <item x="15"/>
        <item x="10"/>
        <item x="92"/>
        <item x="102"/>
        <item x="89"/>
        <item x="83"/>
        <item x="56"/>
        <item x="29"/>
        <item x="31"/>
        <item x="96"/>
        <item x="21"/>
        <item x="77"/>
        <item x="13"/>
        <item x="54"/>
        <item x="99"/>
        <item x="66"/>
        <item x="19"/>
        <item x="34"/>
        <item x="20"/>
        <item x="26"/>
        <item x="85"/>
        <item x="23"/>
        <item x="82"/>
        <item x="103"/>
        <item x="97"/>
        <item x="18"/>
        <item x="59"/>
        <item x="35"/>
        <item x="60"/>
        <item x="49"/>
        <item x="57"/>
        <item x="64"/>
        <item x="44"/>
        <item x="7"/>
        <item x="65"/>
        <item x="78"/>
        <item x="80"/>
        <item x="28"/>
        <item x="52"/>
        <item x="46"/>
        <item x="8"/>
        <item x="67"/>
        <item x="16"/>
        <item x="17"/>
        <item x="24"/>
        <item x="48"/>
        <item x="22"/>
        <item x="11"/>
        <item x="39"/>
        <item x="63"/>
        <item x="88"/>
        <item x="47"/>
        <item x="101"/>
        <item x="30"/>
        <item x="3"/>
        <item x="86"/>
        <item x="74"/>
        <item x="76"/>
        <item x="62"/>
        <item x="41"/>
        <item x="55"/>
        <item x="94"/>
        <item x="95"/>
        <item x="51"/>
        <item x="12"/>
        <item x="104"/>
        <item x="91"/>
        <item x="93"/>
        <item x="1"/>
        <item x="73"/>
        <item x="43"/>
        <item x="9"/>
        <item x="38"/>
        <item x="33"/>
        <item x="45"/>
        <item x="75"/>
        <item x="69"/>
        <item x="53"/>
        <item x="50"/>
        <item t="default"/>
      </items>
    </pivotField>
    <pivotField dataField="1" numFmtId="9" showAll="0">
      <items count="106">
        <item x="72"/>
        <item x="10"/>
        <item x="98"/>
        <item x="100"/>
        <item x="42"/>
        <item x="58"/>
        <item x="29"/>
        <item x="6"/>
        <item x="83"/>
        <item x="32"/>
        <item x="77"/>
        <item x="68"/>
        <item x="56"/>
        <item x="37"/>
        <item x="99"/>
        <item x="79"/>
        <item x="90"/>
        <item x="40"/>
        <item x="21"/>
        <item x="66"/>
        <item x="5"/>
        <item x="4"/>
        <item x="31"/>
        <item x="14"/>
        <item x="15"/>
        <item x="49"/>
        <item x="57"/>
        <item x="71"/>
        <item x="26"/>
        <item x="13"/>
        <item x="44"/>
        <item x="61"/>
        <item x="64"/>
        <item x="19"/>
        <item x="22"/>
        <item x="16"/>
        <item x="36"/>
        <item x="84"/>
        <item x="46"/>
        <item x="102"/>
        <item x="85"/>
        <item x="59"/>
        <item x="82"/>
        <item x="63"/>
        <item x="78"/>
        <item x="23"/>
        <item x="0"/>
        <item x="60"/>
        <item x="97"/>
        <item x="18"/>
        <item x="39"/>
        <item x="24"/>
        <item x="89"/>
        <item x="95"/>
        <item x="41"/>
        <item x="103"/>
        <item x="27"/>
        <item x="47"/>
        <item x="96"/>
        <item x="17"/>
        <item x="65"/>
        <item x="48"/>
        <item x="93"/>
        <item x="28"/>
        <item x="54"/>
        <item x="3"/>
        <item x="8"/>
        <item x="30"/>
        <item x="20"/>
        <item x="81"/>
        <item x="101"/>
        <item x="87"/>
        <item x="45"/>
        <item x="38"/>
        <item x="74"/>
        <item x="9"/>
        <item x="91"/>
        <item x="75"/>
        <item x="86"/>
        <item x="2"/>
        <item x="92"/>
        <item x="94"/>
        <item x="76"/>
        <item x="70"/>
        <item x="51"/>
        <item x="25"/>
        <item x="67"/>
        <item x="35"/>
        <item x="73"/>
        <item x="62"/>
        <item x="12"/>
        <item x="80"/>
        <item x="7"/>
        <item x="88"/>
        <item x="53"/>
        <item x="104"/>
        <item x="43"/>
        <item x="55"/>
        <item x="52"/>
        <item x="33"/>
        <item x="1"/>
        <item x="34"/>
        <item x="50"/>
        <item x="11"/>
        <item x="69"/>
        <item t="default"/>
      </items>
    </pivotField>
    <pivotField showAll="0">
      <items count="6">
        <item x="0"/>
        <item x="1"/>
        <item x="4"/>
        <item x="3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6">
        <item x="0"/>
        <item x="3"/>
        <item x="2"/>
        <item x="4"/>
        <item x="1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Ventes Générées (€)" fld="8" baseField="0" baseItem="0" numFmtId="165"/>
    <dataField name="ROI moyen" fld="9" subtotal="average" baseField="0" baseItem="0" numFmtId="9"/>
  </dataFields>
  <chartFormats count="2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545B6D-073D-2542-8D76-28F71C4A4314}" name="Tableau croisé dynamique1" cacheId="2" dataOnRows="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B8" firstHeaderRow="1" firstDataRow="1" firstDataCol="1"/>
  <pivotFields count="13">
    <pivotField dataField="1" showAll="0"/>
    <pivotField showAll="0">
      <items count="4">
        <item x="0"/>
        <item x="2"/>
        <item x="1"/>
        <item t="default"/>
      </items>
    </pivotField>
    <pivotField numFmtId="14" showAll="0"/>
    <pivotField numFmtId="14" showAll="0"/>
    <pivotField dataField="1" numFmtId="164" showAll="0"/>
    <pivotField numFmtId="3" showAll="0"/>
    <pivotField numFmtId="3" showAll="0"/>
    <pivotField dataField="1" numFmtId="10" showAll="0"/>
    <pivotField dataField="1" numFmtId="165" showAll="0"/>
    <pivotField dataField="1" numFmtId="9" showAll="0"/>
    <pivotField showAll="0">
      <items count="6">
        <item x="0"/>
        <item x="1"/>
        <item x="4"/>
        <item x="3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6">
        <item x="0"/>
        <item x="3"/>
        <item x="2"/>
        <item x="4"/>
        <item x="1"/>
        <item t="default"/>
      </items>
    </pivotField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dataFields count="5">
    <dataField name="Nombre Campagne" fld="0" subtotal="count" baseField="0" baseItem="0"/>
    <dataField name="Budget total investi (€)" fld="4" baseField="0" baseItem="0" numFmtId="164"/>
    <dataField name="Total Ventes Générées (€)" fld="8" baseField="0" baseItem="0" numFmtId="165"/>
    <dataField name="Moyenne ROI" fld="9" subtotal="average" baseField="0" baseItem="0" numFmtId="9"/>
    <dataField name="Moyenne de Taux de Conversion (%)" fld="7" subtotal="average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0E5327-99C8-AD44-AC6F-950336F35F36}" name="Tableau croisé dynamique5" cacheId="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3" rowHeaderCaption="Centre Intérêt">
  <location ref="A20:C26" firstHeaderRow="0" firstDataRow="1" firstDataCol="1"/>
  <pivotFields count="13">
    <pivotField showAll="0"/>
    <pivotField showAll="0">
      <items count="4">
        <item x="0"/>
        <item x="2"/>
        <item x="1"/>
        <item t="default"/>
      </items>
    </pivotField>
    <pivotField numFmtId="14" showAll="0"/>
    <pivotField numFmtId="14" showAll="0"/>
    <pivotField numFmtId="164" showAll="0"/>
    <pivotField numFmtId="3" showAll="0"/>
    <pivotField numFmtId="3" showAll="0"/>
    <pivotField numFmtId="10" showAll="0"/>
    <pivotField dataField="1" numFmtId="165" showAll="0">
      <items count="106">
        <item x="72"/>
        <item x="32"/>
        <item x="5"/>
        <item x="98"/>
        <item x="42"/>
        <item x="36"/>
        <item x="90"/>
        <item x="71"/>
        <item x="61"/>
        <item x="100"/>
        <item x="84"/>
        <item x="2"/>
        <item x="58"/>
        <item x="14"/>
        <item x="0"/>
        <item x="87"/>
        <item x="81"/>
        <item x="25"/>
        <item x="37"/>
        <item x="27"/>
        <item x="70"/>
        <item x="40"/>
        <item x="4"/>
        <item x="68"/>
        <item x="6"/>
        <item x="79"/>
        <item x="15"/>
        <item x="10"/>
        <item x="92"/>
        <item x="102"/>
        <item x="89"/>
        <item x="83"/>
        <item x="56"/>
        <item x="29"/>
        <item x="31"/>
        <item x="96"/>
        <item x="21"/>
        <item x="77"/>
        <item x="13"/>
        <item x="54"/>
        <item x="99"/>
        <item x="66"/>
        <item x="19"/>
        <item x="34"/>
        <item x="20"/>
        <item x="26"/>
        <item x="85"/>
        <item x="23"/>
        <item x="82"/>
        <item x="103"/>
        <item x="97"/>
        <item x="18"/>
        <item x="59"/>
        <item x="35"/>
        <item x="60"/>
        <item x="49"/>
        <item x="57"/>
        <item x="64"/>
        <item x="44"/>
        <item x="7"/>
        <item x="65"/>
        <item x="78"/>
        <item x="80"/>
        <item x="28"/>
        <item x="52"/>
        <item x="46"/>
        <item x="8"/>
        <item x="67"/>
        <item x="16"/>
        <item x="17"/>
        <item x="24"/>
        <item x="48"/>
        <item x="22"/>
        <item x="11"/>
        <item x="39"/>
        <item x="63"/>
        <item x="88"/>
        <item x="47"/>
        <item x="101"/>
        <item x="30"/>
        <item x="3"/>
        <item x="86"/>
        <item x="74"/>
        <item x="76"/>
        <item x="62"/>
        <item x="41"/>
        <item x="55"/>
        <item x="94"/>
        <item x="95"/>
        <item x="51"/>
        <item x="12"/>
        <item x="104"/>
        <item x="91"/>
        <item x="93"/>
        <item x="1"/>
        <item x="73"/>
        <item x="43"/>
        <item x="9"/>
        <item x="38"/>
        <item x="33"/>
        <item x="45"/>
        <item x="75"/>
        <item x="69"/>
        <item x="53"/>
        <item x="50"/>
        <item t="default"/>
      </items>
    </pivotField>
    <pivotField dataField="1" numFmtId="9" showAll="0">
      <items count="106">
        <item x="72"/>
        <item x="10"/>
        <item x="98"/>
        <item x="100"/>
        <item x="42"/>
        <item x="58"/>
        <item x="29"/>
        <item x="6"/>
        <item x="83"/>
        <item x="32"/>
        <item x="77"/>
        <item x="68"/>
        <item x="56"/>
        <item x="37"/>
        <item x="99"/>
        <item x="79"/>
        <item x="90"/>
        <item x="40"/>
        <item x="21"/>
        <item x="66"/>
        <item x="5"/>
        <item x="4"/>
        <item x="31"/>
        <item x="14"/>
        <item x="15"/>
        <item x="49"/>
        <item x="57"/>
        <item x="71"/>
        <item x="26"/>
        <item x="13"/>
        <item x="44"/>
        <item x="61"/>
        <item x="64"/>
        <item x="19"/>
        <item x="22"/>
        <item x="16"/>
        <item x="36"/>
        <item x="84"/>
        <item x="46"/>
        <item x="102"/>
        <item x="85"/>
        <item x="59"/>
        <item x="82"/>
        <item x="63"/>
        <item x="78"/>
        <item x="23"/>
        <item x="0"/>
        <item x="60"/>
        <item x="97"/>
        <item x="18"/>
        <item x="39"/>
        <item x="24"/>
        <item x="89"/>
        <item x="95"/>
        <item x="41"/>
        <item x="103"/>
        <item x="27"/>
        <item x="47"/>
        <item x="96"/>
        <item x="17"/>
        <item x="65"/>
        <item x="48"/>
        <item x="93"/>
        <item x="28"/>
        <item x="54"/>
        <item x="3"/>
        <item x="8"/>
        <item x="30"/>
        <item x="20"/>
        <item x="81"/>
        <item x="101"/>
        <item x="87"/>
        <item x="45"/>
        <item x="38"/>
        <item x="74"/>
        <item x="9"/>
        <item x="91"/>
        <item x="75"/>
        <item x="86"/>
        <item x="2"/>
        <item x="92"/>
        <item x="94"/>
        <item x="76"/>
        <item x="70"/>
        <item x="51"/>
        <item x="25"/>
        <item x="67"/>
        <item x="35"/>
        <item x="73"/>
        <item x="62"/>
        <item x="12"/>
        <item x="80"/>
        <item x="7"/>
        <item x="88"/>
        <item x="53"/>
        <item x="104"/>
        <item x="43"/>
        <item x="55"/>
        <item x="52"/>
        <item x="33"/>
        <item x="1"/>
        <item x="34"/>
        <item x="50"/>
        <item x="11"/>
        <item x="69"/>
        <item t="default"/>
      </items>
    </pivotField>
    <pivotField showAll="0">
      <items count="6">
        <item x="0"/>
        <item x="1"/>
        <item x="4"/>
        <item x="3"/>
        <item x="2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6">
        <item x="0"/>
        <item x="3"/>
        <item x="2"/>
        <item x="4"/>
        <item x="1"/>
        <item t="default"/>
      </items>
    </pivotField>
  </pivotFields>
  <rowFields count="1">
    <field x="1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Ventes (€)" fld="8" baseField="0" baseItem="0" numFmtId="165"/>
    <dataField name="ROI moyen" fld="9" subtotal="average" baseField="0" baseItem="0" numFmtId="9"/>
  </dataFields>
  <chartFormats count="2">
    <chartFormat chart="1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AC7A93-F23F-9143-B763-EE3A2A0A5DBD}" name="Tableau croisé dynamique4" cacheId="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0" rowHeaderCaption="Réseau social">
  <location ref="G18:H31" firstHeaderRow="1" firstDataRow="1" firstDataCol="1"/>
  <pivotFields count="13">
    <pivotField showAll="0"/>
    <pivotField showAll="0">
      <items count="4">
        <item x="0"/>
        <item x="2"/>
        <item x="1"/>
        <item t="default"/>
      </items>
    </pivotField>
    <pivotField numFmtId="14" showAll="0"/>
    <pivotField numFmtId="14" showAll="0"/>
    <pivotField numFmtId="164" showAll="0"/>
    <pivotField numFmtId="3" showAll="0"/>
    <pivotField numFmtId="3" showAll="0"/>
    <pivotField dataField="1" numFmtId="10" showAll="0"/>
    <pivotField numFmtId="165" showAll="0">
      <items count="106">
        <item x="72"/>
        <item x="32"/>
        <item x="5"/>
        <item x="98"/>
        <item x="42"/>
        <item x="36"/>
        <item x="90"/>
        <item x="71"/>
        <item x="61"/>
        <item x="100"/>
        <item x="84"/>
        <item x="2"/>
        <item x="58"/>
        <item x="14"/>
        <item x="0"/>
        <item x="87"/>
        <item x="81"/>
        <item x="25"/>
        <item x="37"/>
        <item x="27"/>
        <item x="70"/>
        <item x="40"/>
        <item x="4"/>
        <item x="68"/>
        <item x="6"/>
        <item x="79"/>
        <item x="15"/>
        <item x="10"/>
        <item x="92"/>
        <item x="102"/>
        <item x="89"/>
        <item x="83"/>
        <item x="56"/>
        <item x="29"/>
        <item x="31"/>
        <item x="96"/>
        <item x="21"/>
        <item x="77"/>
        <item x="13"/>
        <item x="54"/>
        <item x="99"/>
        <item x="66"/>
        <item x="19"/>
        <item x="34"/>
        <item x="20"/>
        <item x="26"/>
        <item x="85"/>
        <item x="23"/>
        <item x="82"/>
        <item x="103"/>
        <item x="97"/>
        <item x="18"/>
        <item x="59"/>
        <item x="35"/>
        <item x="60"/>
        <item x="49"/>
        <item x="57"/>
        <item x="64"/>
        <item x="44"/>
        <item x="7"/>
        <item x="65"/>
        <item x="78"/>
        <item x="80"/>
        <item x="28"/>
        <item x="52"/>
        <item x="46"/>
        <item x="8"/>
        <item x="67"/>
        <item x="16"/>
        <item x="17"/>
        <item x="24"/>
        <item x="48"/>
        <item x="22"/>
        <item x="11"/>
        <item x="39"/>
        <item x="63"/>
        <item x="88"/>
        <item x="47"/>
        <item x="101"/>
        <item x="30"/>
        <item x="3"/>
        <item x="86"/>
        <item x="74"/>
        <item x="76"/>
        <item x="62"/>
        <item x="41"/>
        <item x="55"/>
        <item x="94"/>
        <item x="95"/>
        <item x="51"/>
        <item x="12"/>
        <item x="104"/>
        <item x="91"/>
        <item x="93"/>
        <item x="1"/>
        <item x="73"/>
        <item x="43"/>
        <item x="9"/>
        <item x="38"/>
        <item x="33"/>
        <item x="45"/>
        <item x="75"/>
        <item x="69"/>
        <item x="53"/>
        <item x="50"/>
        <item t="default"/>
      </items>
    </pivotField>
    <pivotField numFmtId="9" showAll="0">
      <items count="106">
        <item x="72"/>
        <item x="10"/>
        <item x="98"/>
        <item x="100"/>
        <item x="42"/>
        <item x="58"/>
        <item x="29"/>
        <item x="6"/>
        <item x="83"/>
        <item x="32"/>
        <item x="77"/>
        <item x="68"/>
        <item x="56"/>
        <item x="37"/>
        <item x="99"/>
        <item x="79"/>
        <item x="90"/>
        <item x="40"/>
        <item x="21"/>
        <item x="66"/>
        <item x="5"/>
        <item x="4"/>
        <item x="31"/>
        <item x="14"/>
        <item x="15"/>
        <item x="49"/>
        <item x="57"/>
        <item x="71"/>
        <item x="26"/>
        <item x="13"/>
        <item x="44"/>
        <item x="61"/>
        <item x="64"/>
        <item x="19"/>
        <item x="22"/>
        <item x="16"/>
        <item x="36"/>
        <item x="84"/>
        <item x="46"/>
        <item x="102"/>
        <item x="85"/>
        <item x="59"/>
        <item x="82"/>
        <item x="63"/>
        <item x="78"/>
        <item x="23"/>
        <item x="0"/>
        <item x="60"/>
        <item x="97"/>
        <item x="18"/>
        <item x="39"/>
        <item x="24"/>
        <item x="89"/>
        <item x="95"/>
        <item x="41"/>
        <item x="103"/>
        <item x="27"/>
        <item x="47"/>
        <item x="96"/>
        <item x="17"/>
        <item x="65"/>
        <item x="48"/>
        <item x="93"/>
        <item x="28"/>
        <item x="54"/>
        <item x="3"/>
        <item x="8"/>
        <item x="30"/>
        <item x="20"/>
        <item x="81"/>
        <item x="101"/>
        <item x="87"/>
        <item x="45"/>
        <item x="38"/>
        <item x="74"/>
        <item x="9"/>
        <item x="91"/>
        <item x="75"/>
        <item x="86"/>
        <item x="2"/>
        <item x="92"/>
        <item x="94"/>
        <item x="76"/>
        <item x="70"/>
        <item x="51"/>
        <item x="25"/>
        <item x="67"/>
        <item x="35"/>
        <item x="73"/>
        <item x="62"/>
        <item x="12"/>
        <item x="80"/>
        <item x="7"/>
        <item x="88"/>
        <item x="53"/>
        <item x="104"/>
        <item x="43"/>
        <item x="55"/>
        <item x="52"/>
        <item x="33"/>
        <item x="1"/>
        <item x="34"/>
        <item x="50"/>
        <item x="11"/>
        <item x="69"/>
        <item t="default"/>
      </items>
    </pivotField>
    <pivotField axis="axisRow" showAll="0">
      <items count="6">
        <item x="0"/>
        <item x="1"/>
        <item x="4"/>
        <item x="3"/>
        <item x="2"/>
        <item t="default"/>
      </items>
    </pivotField>
    <pivotField axis="axisRow" showAll="0">
      <items count="3">
        <item x="1"/>
        <item x="0"/>
        <item t="default"/>
      </items>
    </pivotField>
    <pivotField showAll="0">
      <items count="6">
        <item x="0"/>
        <item x="3"/>
        <item x="2"/>
        <item x="4"/>
        <item x="1"/>
        <item t="default"/>
      </items>
    </pivotField>
  </pivotFields>
  <rowFields count="2">
    <field x="11"/>
    <field x="10"/>
  </rowFields>
  <rowItems count="13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Taux Conversion moyen" fld="7" subtotal="average" baseField="0" baseItem="0" numFmtId="10"/>
  </dataFields>
  <chartFormats count="4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7">
      <pivotArea type="data" outline="0" fieldPosition="0">
        <references count="3">
          <reference field="4294967294" count="1" selected="0">
            <x v="0"/>
          </reference>
          <reference field="10" count="1" selected="0">
            <x v="0"/>
          </reference>
          <reference field="11" count="1" selected="0">
            <x v="1"/>
          </reference>
        </references>
      </pivotArea>
    </chartFormat>
    <chartFormat chart="9" format="8">
      <pivotArea type="data" outline="0" fieldPosition="0">
        <references count="3">
          <reference field="4294967294" count="1" selected="0">
            <x v="0"/>
          </reference>
          <reference field="10" count="1" selected="0">
            <x v="4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Réseau_Social" xr10:uid="{7204E9F2-EA7C-D446-B366-2E258E73E1DC}" sourceName="Réseau Social">
  <pivotTables>
    <pivotTable tabId="6" name="Tableau croisé dynamique2"/>
    <pivotTable tabId="6" name="Tableau croisé dynamique1"/>
    <pivotTable tabId="6" name="Tableau croisé dynamique3"/>
    <pivotTable tabId="6" name="Tableau croisé dynamique4"/>
    <pivotTable tabId="6" name="Tableau croisé dynamique5"/>
  </pivotTables>
  <data>
    <tabular pivotCacheId="567806228">
      <items count="3">
        <i x="0" s="1"/>
        <i x="2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Segmentation_du_Public___Âge" xr10:uid="{84E3DCC2-E3C7-3440-AB64-C6C5A803B78A}" sourceName="Segmentation du Public - Âge">
  <pivotTables>
    <pivotTable tabId="6" name="Tableau croisé dynamique5"/>
    <pivotTable tabId="6" name="Tableau croisé dynamique1"/>
    <pivotTable tabId="6" name="Tableau croisé dynamique2"/>
    <pivotTable tabId="6" name="Tableau croisé dynamique3"/>
    <pivotTable tabId="6" name="Tableau croisé dynamique4"/>
  </pivotTables>
  <data>
    <tabular pivotCacheId="567806228">
      <items count="5">
        <i x="0" s="1"/>
        <i x="1" s="1"/>
        <i x="4" s="1"/>
        <i x="3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Segmentation_du_Public___Sexe" xr10:uid="{3E485F50-EF2D-7A4F-85E0-4CC61A880DE7}" sourceName="Segmentation du Public - Sexe">
  <pivotTables>
    <pivotTable tabId="6" name="Tableau croisé dynamique5"/>
    <pivotTable tabId="6" name="Tableau croisé dynamique1"/>
    <pivotTable tabId="6" name="Tableau croisé dynamique2"/>
    <pivotTable tabId="6" name="Tableau croisé dynamique3"/>
    <pivotTable tabId="6" name="Tableau croisé dynamique4"/>
  </pivotTables>
  <data>
    <tabular pivotCacheId="567806228">
      <items count="2">
        <i x="1" s="1"/>
        <i x="0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Centre_Intérêt" xr10:uid="{C91E560D-5E0A-9545-94A8-F5B7DF312455}" sourceName="Centre Intérêt">
  <pivotTables>
    <pivotTable tabId="6" name="Tableau croisé dynamique5"/>
    <pivotTable tabId="6" name="Tableau croisé dynamique1"/>
    <pivotTable tabId="6" name="Tableau croisé dynamique2"/>
    <pivotTable tabId="6" name="Tableau croisé dynamique3"/>
    <pivotTable tabId="6" name="Tableau croisé dynamique4"/>
  </pivotTables>
  <data>
    <tabular pivotCacheId="567806228">
      <items count="5">
        <i x="0" s="1"/>
        <i x="3" s="1"/>
        <i x="2" s="1"/>
        <i x="4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éseau Social" xr10:uid="{DA7986A9-3C7C-0A41-94EA-7E779FDC82C1}" cache="Segment_Réseau_Social" caption="Réseau Social" style="SlicerStyleDark4" rowHeight="230716"/>
  <slicer name="Segmentation du Public - Âge" xr10:uid="{CDB51D44-CB31-9A46-A791-D9EEFA824897}" cache="Segment_Segmentation_du_Public___Âge" caption="Age" style="SlicerStyleDark4" rowHeight="230716"/>
  <slicer name="Segmentation du Public - Sexe" xr10:uid="{31C9B23A-155B-224D-A9E1-301F1918DAD3}" cache="Segment_Segmentation_du_Public___Sexe" caption="Sexe" style="SlicerStyleDark4" rowHeight="230716"/>
  <slicer name="Centre Intérêt" xr10:uid="{204A7773-6BBE-734D-9B7B-B7CED1576532}" cache="Segment_Centre_Intérêt" caption="Centre Intérêt" style="SlicerStyleDark4" rowHeight="230716"/>
</slicer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M106"/>
  <sheetViews>
    <sheetView zoomScale="142" workbookViewId="0">
      <pane ySplit="1" topLeftCell="A2" activePane="bottomLeft" state="frozen"/>
      <selection pane="bottomLeft" activeCell="D107" sqref="D107"/>
    </sheetView>
  </sheetViews>
  <sheetFormatPr baseColWidth="10" defaultColWidth="8.83203125" defaultRowHeight="15"/>
  <cols>
    <col min="1" max="1" width="12.1640625" bestFit="1" customWidth="1"/>
    <col min="2" max="2" width="12.33203125" bestFit="1" customWidth="1"/>
    <col min="3" max="4" width="18" style="2" bestFit="1" customWidth="1"/>
    <col min="5" max="5" width="23.83203125" bestFit="1" customWidth="1"/>
    <col min="6" max="6" width="15" bestFit="1" customWidth="1"/>
    <col min="7" max="7" width="14.5" bestFit="1" customWidth="1"/>
    <col min="8" max="8" width="20.83203125" style="1" bestFit="1" customWidth="1"/>
    <col min="9" max="9" width="17.83203125" bestFit="1" customWidth="1"/>
    <col min="10" max="10" width="17.83203125" customWidth="1"/>
    <col min="11" max="11" width="26" bestFit="1" customWidth="1"/>
    <col min="12" max="12" width="26.83203125" bestFit="1" customWidth="1"/>
    <col min="13" max="13" width="29.33203125" bestFit="1" customWidth="1"/>
  </cols>
  <sheetData>
    <row r="1" spans="1:13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5" t="s">
        <v>7</v>
      </c>
      <c r="I1" s="3" t="s">
        <v>8</v>
      </c>
      <c r="J1" s="3" t="s">
        <v>27</v>
      </c>
      <c r="K1" s="3" t="s">
        <v>9</v>
      </c>
      <c r="L1" s="3" t="s">
        <v>10</v>
      </c>
      <c r="M1" s="3" t="s">
        <v>26</v>
      </c>
    </row>
    <row r="2" spans="1:13">
      <c r="A2">
        <v>1</v>
      </c>
      <c r="B2" t="s">
        <v>11</v>
      </c>
      <c r="C2" s="2">
        <v>44293.36347222222</v>
      </c>
      <c r="D2" s="2">
        <v>44540.354618055557</v>
      </c>
      <c r="E2" s="6">
        <v>1394</v>
      </c>
      <c r="F2" s="7">
        <v>57620</v>
      </c>
      <c r="G2" s="7">
        <v>297</v>
      </c>
      <c r="H2" s="1">
        <v>5.1999999999999998E-3</v>
      </c>
      <c r="I2" s="8">
        <v>3046</v>
      </c>
      <c r="J2" s="9">
        <f>((I2-E2)/E2)</f>
        <v>1.1850789096126255</v>
      </c>
      <c r="K2" t="s">
        <v>14</v>
      </c>
      <c r="L2" t="s">
        <v>19</v>
      </c>
      <c r="M2" t="s">
        <v>21</v>
      </c>
    </row>
    <row r="3" spans="1:13">
      <c r="A3">
        <v>2</v>
      </c>
      <c r="B3" t="s">
        <v>12</v>
      </c>
      <c r="C3" s="2">
        <v>44408.361354166656</v>
      </c>
      <c r="D3" s="2">
        <v>44415.361354166656</v>
      </c>
      <c r="E3" s="6">
        <v>5874</v>
      </c>
      <c r="F3" s="7">
        <v>84725</v>
      </c>
      <c r="G3" s="7">
        <v>1771</v>
      </c>
      <c r="H3" s="1">
        <v>2.0899999999999998E-2</v>
      </c>
      <c r="I3" s="8">
        <v>28067</v>
      </c>
      <c r="J3" s="9">
        <f t="shared" ref="J3:J66" si="0">((I3-E3)/E3)</f>
        <v>3.7781750085120871</v>
      </c>
      <c r="K3" t="s">
        <v>14</v>
      </c>
      <c r="L3" t="s">
        <v>20</v>
      </c>
      <c r="M3" t="s">
        <v>21</v>
      </c>
    </row>
    <row r="4" spans="1:13">
      <c r="A4">
        <v>3</v>
      </c>
      <c r="B4" t="s">
        <v>12</v>
      </c>
      <c r="C4" s="2">
        <v>44256.695590277777</v>
      </c>
      <c r="D4" s="2">
        <v>44514.306608796287</v>
      </c>
      <c r="E4" s="6">
        <v>636</v>
      </c>
      <c r="F4" s="7">
        <v>48993</v>
      </c>
      <c r="G4" s="7">
        <v>2785</v>
      </c>
      <c r="H4" s="1">
        <v>5.6800000000000003E-2</v>
      </c>
      <c r="I4" s="8">
        <v>2412</v>
      </c>
      <c r="J4" s="9">
        <f t="shared" si="0"/>
        <v>2.7924528301886791</v>
      </c>
      <c r="K4" t="s">
        <v>15</v>
      </c>
      <c r="L4" t="s">
        <v>20</v>
      </c>
      <c r="M4" t="s">
        <v>22</v>
      </c>
    </row>
    <row r="5" spans="1:13">
      <c r="A5">
        <v>4</v>
      </c>
      <c r="B5" t="s">
        <v>11</v>
      </c>
      <c r="C5" s="2">
        <v>44486.347442129627</v>
      </c>
      <c r="D5" s="2">
        <v>44493.347442129627</v>
      </c>
      <c r="E5" s="6">
        <v>6773</v>
      </c>
      <c r="F5" s="7">
        <v>68398</v>
      </c>
      <c r="G5" s="7">
        <v>706</v>
      </c>
      <c r="H5" s="1">
        <v>1.03E-2</v>
      </c>
      <c r="I5" s="8">
        <v>21632</v>
      </c>
      <c r="J5" s="9">
        <f t="shared" si="0"/>
        <v>2.1938579654510555</v>
      </c>
      <c r="K5" t="s">
        <v>15</v>
      </c>
      <c r="L5" t="s">
        <v>19</v>
      </c>
      <c r="M5" t="s">
        <v>23</v>
      </c>
    </row>
    <row r="6" spans="1:13">
      <c r="A6">
        <v>5</v>
      </c>
      <c r="B6" t="s">
        <v>11</v>
      </c>
      <c r="C6" s="2">
        <v>44285.474178240736</v>
      </c>
      <c r="D6" s="2">
        <v>44513.962442129632</v>
      </c>
      <c r="E6" s="6">
        <v>3919</v>
      </c>
      <c r="F6" s="7">
        <v>67439</v>
      </c>
      <c r="G6" s="7">
        <v>2220</v>
      </c>
      <c r="H6" s="1">
        <v>3.2899999999999999E-2</v>
      </c>
      <c r="I6" s="8">
        <v>4710</v>
      </c>
      <c r="J6" s="9">
        <f t="shared" si="0"/>
        <v>0.20183720336820618</v>
      </c>
      <c r="K6" t="s">
        <v>15</v>
      </c>
      <c r="L6" t="s">
        <v>20</v>
      </c>
      <c r="M6" t="s">
        <v>22</v>
      </c>
    </row>
    <row r="7" spans="1:13">
      <c r="A7">
        <v>6</v>
      </c>
      <c r="B7" t="s">
        <v>11</v>
      </c>
      <c r="C7" s="2">
        <v>44458.929131944453</v>
      </c>
      <c r="D7" s="2">
        <v>44465.929131944453</v>
      </c>
      <c r="E7" s="6">
        <v>668</v>
      </c>
      <c r="F7" s="7">
        <v>96952</v>
      </c>
      <c r="G7" s="7">
        <v>4442</v>
      </c>
      <c r="H7" s="1">
        <v>4.58E-2</v>
      </c>
      <c r="I7" s="8">
        <v>802</v>
      </c>
      <c r="J7" s="9">
        <f t="shared" si="0"/>
        <v>0.20059880239520958</v>
      </c>
      <c r="K7" t="s">
        <v>16</v>
      </c>
      <c r="L7" t="s">
        <v>20</v>
      </c>
      <c r="M7" t="s">
        <v>21</v>
      </c>
    </row>
    <row r="8" spans="1:13">
      <c r="A8">
        <v>7</v>
      </c>
      <c r="B8" t="s">
        <v>13</v>
      </c>
      <c r="C8" s="2">
        <v>44201.335231481477</v>
      </c>
      <c r="D8" s="2">
        <v>44229.789155092592</v>
      </c>
      <c r="E8" s="6">
        <v>6504</v>
      </c>
      <c r="F8" s="7">
        <v>16352</v>
      </c>
      <c r="G8" s="7">
        <v>1259</v>
      </c>
      <c r="H8" s="1">
        <v>7.6999999999999999E-2</v>
      </c>
      <c r="I8" s="8">
        <v>4951</v>
      </c>
      <c r="J8" s="9">
        <f t="shared" si="0"/>
        <v>-0.23877613776137763</v>
      </c>
      <c r="K8" t="s">
        <v>15</v>
      </c>
      <c r="L8" t="s">
        <v>20</v>
      </c>
      <c r="M8" t="s">
        <v>24</v>
      </c>
    </row>
    <row r="9" spans="1:13">
      <c r="A9">
        <v>8</v>
      </c>
      <c r="B9" t="s">
        <v>12</v>
      </c>
      <c r="C9" s="2">
        <v>44254.067476851851</v>
      </c>
      <c r="D9" s="2">
        <v>44297.686944444453</v>
      </c>
      <c r="E9" s="6">
        <v>3352</v>
      </c>
      <c r="F9" s="7">
        <v>65022</v>
      </c>
      <c r="G9" s="7">
        <v>1831</v>
      </c>
      <c r="H9" s="1">
        <v>2.8199999999999999E-2</v>
      </c>
      <c r="I9" s="8">
        <v>14741</v>
      </c>
      <c r="J9" s="9">
        <f t="shared" si="0"/>
        <v>3.3976730310262528</v>
      </c>
      <c r="K9" t="s">
        <v>16</v>
      </c>
      <c r="L9" t="s">
        <v>20</v>
      </c>
      <c r="M9" t="s">
        <v>21</v>
      </c>
    </row>
    <row r="10" spans="1:13">
      <c r="A10">
        <v>9</v>
      </c>
      <c r="B10" t="s">
        <v>11</v>
      </c>
      <c r="C10" s="2">
        <v>44332.473611111112</v>
      </c>
      <c r="D10" s="2">
        <v>44546.527546296304</v>
      </c>
      <c r="E10" s="6">
        <v>4919</v>
      </c>
      <c r="F10" s="7">
        <v>91616</v>
      </c>
      <c r="G10" s="7">
        <v>2361</v>
      </c>
      <c r="H10" s="1">
        <v>2.58E-2</v>
      </c>
      <c r="I10" s="8">
        <v>15765</v>
      </c>
      <c r="J10" s="9">
        <f t="shared" si="0"/>
        <v>2.2049196991258384</v>
      </c>
      <c r="K10" t="s">
        <v>14</v>
      </c>
      <c r="L10" t="s">
        <v>20</v>
      </c>
      <c r="M10" t="s">
        <v>23</v>
      </c>
    </row>
    <row r="11" spans="1:13">
      <c r="A11">
        <v>10</v>
      </c>
      <c r="B11" t="s">
        <v>11</v>
      </c>
      <c r="C11" s="2">
        <v>44228.268819444442</v>
      </c>
      <c r="D11" s="2">
        <v>44251.811122685183</v>
      </c>
      <c r="E11" s="6">
        <v>8539</v>
      </c>
      <c r="F11" s="7">
        <v>90935</v>
      </c>
      <c r="G11" s="7">
        <v>3495</v>
      </c>
      <c r="H11" s="1">
        <v>3.8399999999999997E-2</v>
      </c>
      <c r="I11" s="8">
        <v>31477</v>
      </c>
      <c r="J11" s="9">
        <f t="shared" si="0"/>
        <v>2.686263028457665</v>
      </c>
      <c r="K11" t="s">
        <v>16</v>
      </c>
      <c r="L11" t="s">
        <v>20</v>
      </c>
      <c r="M11" t="s">
        <v>23</v>
      </c>
    </row>
    <row r="12" spans="1:13">
      <c r="A12">
        <v>11</v>
      </c>
      <c r="B12" t="s">
        <v>13</v>
      </c>
      <c r="C12" s="2">
        <v>44329.355254629627</v>
      </c>
      <c r="D12" s="2">
        <v>44468.289895833332</v>
      </c>
      <c r="E12" s="6">
        <v>9200</v>
      </c>
      <c r="F12" s="7">
        <v>15297</v>
      </c>
      <c r="G12" s="7">
        <v>2475</v>
      </c>
      <c r="H12" s="1">
        <v>0.1618</v>
      </c>
      <c r="I12" s="8">
        <v>5452</v>
      </c>
      <c r="J12" s="9">
        <f t="shared" si="0"/>
        <v>-0.40739130434782611</v>
      </c>
      <c r="K12" t="s">
        <v>17</v>
      </c>
      <c r="L12" t="s">
        <v>19</v>
      </c>
      <c r="M12" t="s">
        <v>25</v>
      </c>
    </row>
    <row r="13" spans="1:13">
      <c r="A13">
        <v>12</v>
      </c>
      <c r="B13" t="s">
        <v>11</v>
      </c>
      <c r="C13" s="2">
        <v>44366.74423611111</v>
      </c>
      <c r="D13" s="2">
        <v>44472.621759259258</v>
      </c>
      <c r="E13" s="6">
        <v>3686</v>
      </c>
      <c r="F13" s="7">
        <v>6896</v>
      </c>
      <c r="G13" s="7">
        <v>695</v>
      </c>
      <c r="H13" s="1">
        <v>0.1008</v>
      </c>
      <c r="I13" s="8">
        <v>17930</v>
      </c>
      <c r="J13" s="9">
        <f t="shared" si="0"/>
        <v>3.8643516006511125</v>
      </c>
      <c r="K13" t="s">
        <v>18</v>
      </c>
      <c r="L13" t="s">
        <v>20</v>
      </c>
      <c r="M13" t="s">
        <v>24</v>
      </c>
    </row>
    <row r="14" spans="1:13">
      <c r="A14">
        <v>13</v>
      </c>
      <c r="B14" t="s">
        <v>12</v>
      </c>
      <c r="C14" s="2">
        <v>44304.363900462973</v>
      </c>
      <c r="D14" s="2">
        <v>44382.003391203703</v>
      </c>
      <c r="E14" s="6">
        <v>6418</v>
      </c>
      <c r="F14" s="7">
        <v>13003</v>
      </c>
      <c r="G14" s="7">
        <v>2404</v>
      </c>
      <c r="H14" s="1">
        <v>0.18490000000000001</v>
      </c>
      <c r="I14" s="8">
        <v>27250</v>
      </c>
      <c r="J14" s="9">
        <f t="shared" si="0"/>
        <v>3.2458709878466814</v>
      </c>
      <c r="K14" t="s">
        <v>14</v>
      </c>
      <c r="L14" t="s">
        <v>19</v>
      </c>
      <c r="M14" t="s">
        <v>22</v>
      </c>
    </row>
    <row r="15" spans="1:13">
      <c r="A15">
        <v>14</v>
      </c>
      <c r="B15" t="s">
        <v>13</v>
      </c>
      <c r="C15" s="2">
        <v>44204.022511574083</v>
      </c>
      <c r="D15" s="2">
        <v>44232.968298611107</v>
      </c>
      <c r="E15" s="6">
        <v>5649</v>
      </c>
      <c r="F15" s="7">
        <v>74478</v>
      </c>
      <c r="G15" s="7">
        <v>3817</v>
      </c>
      <c r="H15" s="1">
        <v>5.1299999999999998E-2</v>
      </c>
      <c r="I15" s="8">
        <v>8222</v>
      </c>
      <c r="J15" s="9">
        <f t="shared" si="0"/>
        <v>0.4554788458134183</v>
      </c>
      <c r="K15" t="s">
        <v>17</v>
      </c>
      <c r="L15" t="s">
        <v>19</v>
      </c>
      <c r="M15" t="s">
        <v>24</v>
      </c>
    </row>
    <row r="16" spans="1:13">
      <c r="A16">
        <v>15</v>
      </c>
      <c r="B16" t="s">
        <v>13</v>
      </c>
      <c r="C16" s="2">
        <v>44269.510462962957</v>
      </c>
      <c r="D16" s="2">
        <v>44276.510462962957</v>
      </c>
      <c r="E16" s="6">
        <v>2277</v>
      </c>
      <c r="F16" s="7">
        <v>24761</v>
      </c>
      <c r="G16" s="7">
        <v>3519</v>
      </c>
      <c r="H16" s="1">
        <v>0.1421</v>
      </c>
      <c r="I16" s="8">
        <v>3001</v>
      </c>
      <c r="J16" s="9">
        <f t="shared" si="0"/>
        <v>0.31796223100570925</v>
      </c>
      <c r="K16" t="s">
        <v>18</v>
      </c>
      <c r="L16" t="s">
        <v>19</v>
      </c>
      <c r="M16" t="s">
        <v>25</v>
      </c>
    </row>
    <row r="17" spans="1:13">
      <c r="A17">
        <v>16</v>
      </c>
      <c r="B17" t="s">
        <v>13</v>
      </c>
      <c r="C17" s="2">
        <v>44425.339108796303</v>
      </c>
      <c r="D17" s="2">
        <v>44432.339108796303</v>
      </c>
      <c r="E17" s="6">
        <v>3861</v>
      </c>
      <c r="F17" s="7">
        <v>43439</v>
      </c>
      <c r="G17" s="7">
        <v>1231</v>
      </c>
      <c r="H17" s="1">
        <v>2.8299999999999999E-2</v>
      </c>
      <c r="I17" s="8">
        <v>5117</v>
      </c>
      <c r="J17" s="9">
        <f t="shared" si="0"/>
        <v>0.32530432530432529</v>
      </c>
      <c r="K17" t="s">
        <v>17</v>
      </c>
      <c r="L17" t="s">
        <v>20</v>
      </c>
      <c r="M17" t="s">
        <v>21</v>
      </c>
    </row>
    <row r="18" spans="1:13">
      <c r="A18">
        <v>17</v>
      </c>
      <c r="B18" t="s">
        <v>11</v>
      </c>
      <c r="C18" s="2">
        <v>44420.439849537041</v>
      </c>
      <c r="D18" s="2">
        <v>44427.439849537041</v>
      </c>
      <c r="E18" s="6">
        <v>8838</v>
      </c>
      <c r="F18" s="7">
        <v>82858</v>
      </c>
      <c r="G18" s="7">
        <v>2103</v>
      </c>
      <c r="H18" s="1">
        <v>2.5399999999999999E-2</v>
      </c>
      <c r="I18" s="8">
        <v>16519</v>
      </c>
      <c r="J18" s="9">
        <f t="shared" si="0"/>
        <v>0.86908802896582937</v>
      </c>
      <c r="K18" t="s">
        <v>18</v>
      </c>
      <c r="L18" t="s">
        <v>20</v>
      </c>
      <c r="M18" t="s">
        <v>23</v>
      </c>
    </row>
    <row r="19" spans="1:13">
      <c r="A19">
        <v>18</v>
      </c>
      <c r="B19" t="s">
        <v>11</v>
      </c>
      <c r="C19" s="2">
        <v>44431.595532407409</v>
      </c>
      <c r="D19" s="2">
        <v>44438.595532407409</v>
      </c>
      <c r="E19" s="6">
        <v>5893</v>
      </c>
      <c r="F19" s="7">
        <v>96804</v>
      </c>
      <c r="G19" s="7">
        <v>3691</v>
      </c>
      <c r="H19" s="1">
        <v>3.8100000000000002E-2</v>
      </c>
      <c r="I19" s="8">
        <v>16862</v>
      </c>
      <c r="J19" s="9">
        <f t="shared" si="0"/>
        <v>1.8613609367045647</v>
      </c>
      <c r="K19" t="s">
        <v>18</v>
      </c>
      <c r="L19" t="s">
        <v>20</v>
      </c>
      <c r="M19" t="s">
        <v>21</v>
      </c>
    </row>
    <row r="20" spans="1:13">
      <c r="A20">
        <v>19</v>
      </c>
      <c r="B20" t="s">
        <v>11</v>
      </c>
      <c r="C20" s="2">
        <v>44341.147407407407</v>
      </c>
      <c r="D20" s="2">
        <v>44348.147407407407</v>
      </c>
      <c r="E20" s="6">
        <v>4817</v>
      </c>
      <c r="F20" s="7">
        <v>53280</v>
      </c>
      <c r="G20" s="7">
        <v>3321</v>
      </c>
      <c r="H20" s="1">
        <v>6.2300000000000001E-2</v>
      </c>
      <c r="I20" s="8">
        <v>11771</v>
      </c>
      <c r="J20" s="9">
        <f t="shared" si="0"/>
        <v>1.4436371185385095</v>
      </c>
      <c r="K20" t="s">
        <v>15</v>
      </c>
      <c r="L20" t="s">
        <v>19</v>
      </c>
      <c r="M20" t="s">
        <v>21</v>
      </c>
    </row>
    <row r="21" spans="1:13">
      <c r="A21">
        <v>20</v>
      </c>
      <c r="B21" t="s">
        <v>13</v>
      </c>
      <c r="C21" s="2">
        <v>44438.494479166657</v>
      </c>
      <c r="D21" s="2">
        <v>44445.494479166657</v>
      </c>
      <c r="E21" s="6">
        <v>5105</v>
      </c>
      <c r="F21" s="7">
        <v>37589</v>
      </c>
      <c r="G21" s="7">
        <v>2121</v>
      </c>
      <c r="H21" s="1">
        <v>5.6399999999999999E-2</v>
      </c>
      <c r="I21" s="8">
        <v>9242</v>
      </c>
      <c r="J21" s="9">
        <f t="shared" si="0"/>
        <v>0.8103819784524976</v>
      </c>
      <c r="K21" t="s">
        <v>17</v>
      </c>
      <c r="L21" t="s">
        <v>20</v>
      </c>
      <c r="M21" t="s">
        <v>25</v>
      </c>
    </row>
    <row r="22" spans="1:13">
      <c r="A22">
        <v>21</v>
      </c>
      <c r="B22" t="s">
        <v>13</v>
      </c>
      <c r="C22" s="2">
        <v>44397.618344907409</v>
      </c>
      <c r="D22" s="2">
        <v>44404.618344907409</v>
      </c>
      <c r="E22" s="6">
        <v>3062</v>
      </c>
      <c r="F22" s="7">
        <v>85631</v>
      </c>
      <c r="G22" s="7">
        <v>1807</v>
      </c>
      <c r="H22" s="1">
        <v>2.1100000000000001E-2</v>
      </c>
      <c r="I22" s="8">
        <v>9961</v>
      </c>
      <c r="J22" s="9">
        <f t="shared" si="0"/>
        <v>2.2531025473546702</v>
      </c>
      <c r="K22" t="s">
        <v>17</v>
      </c>
      <c r="L22" t="s">
        <v>20</v>
      </c>
      <c r="M22" t="s">
        <v>22</v>
      </c>
    </row>
    <row r="23" spans="1:13">
      <c r="A23">
        <v>22</v>
      </c>
      <c r="B23" t="s">
        <v>12</v>
      </c>
      <c r="C23" s="2">
        <v>44438.218113425923</v>
      </c>
      <c r="D23" s="2">
        <v>44549.529108796298</v>
      </c>
      <c r="E23" s="6">
        <v>6713</v>
      </c>
      <c r="F23" s="7">
        <v>9472</v>
      </c>
      <c r="G23" s="7">
        <v>1682</v>
      </c>
      <c r="H23" s="1">
        <v>0.17760000000000001</v>
      </c>
      <c r="I23" s="8">
        <v>7570</v>
      </c>
      <c r="J23" s="9">
        <f t="shared" si="0"/>
        <v>0.12766274392968865</v>
      </c>
      <c r="K23" t="s">
        <v>14</v>
      </c>
      <c r="L23" t="s">
        <v>20</v>
      </c>
      <c r="M23" t="s">
        <v>21</v>
      </c>
    </row>
    <row r="24" spans="1:13">
      <c r="A24">
        <v>23</v>
      </c>
      <c r="B24" t="s">
        <v>13</v>
      </c>
      <c r="C24" s="2">
        <v>44545.197256944448</v>
      </c>
      <c r="D24" s="2">
        <v>44552.197256944448</v>
      </c>
      <c r="E24" s="6">
        <v>9600</v>
      </c>
      <c r="F24" s="7">
        <v>67564</v>
      </c>
      <c r="G24" s="7">
        <v>100</v>
      </c>
      <c r="H24" s="1">
        <v>1.5E-3</v>
      </c>
      <c r="I24" s="8">
        <v>17420</v>
      </c>
      <c r="J24" s="9">
        <f t="shared" si="0"/>
        <v>0.81458333333333333</v>
      </c>
      <c r="K24" t="s">
        <v>16</v>
      </c>
      <c r="L24" t="s">
        <v>20</v>
      </c>
      <c r="M24" t="s">
        <v>23</v>
      </c>
    </row>
    <row r="25" spans="1:13">
      <c r="A25">
        <v>24</v>
      </c>
      <c r="B25" t="s">
        <v>11</v>
      </c>
      <c r="C25" s="2">
        <v>44290.587118055562</v>
      </c>
      <c r="D25" s="2">
        <v>44550.366296296299</v>
      </c>
      <c r="E25" s="6">
        <v>5152</v>
      </c>
      <c r="F25" s="7">
        <v>36428</v>
      </c>
      <c r="G25" s="7">
        <v>791</v>
      </c>
      <c r="H25" s="1">
        <v>2.1700000000000001E-2</v>
      </c>
      <c r="I25" s="8">
        <v>11069</v>
      </c>
      <c r="J25" s="9">
        <f t="shared" si="0"/>
        <v>1.1484860248447204</v>
      </c>
      <c r="K25" t="s">
        <v>17</v>
      </c>
      <c r="L25" t="s">
        <v>19</v>
      </c>
      <c r="M25" t="s">
        <v>23</v>
      </c>
    </row>
    <row r="26" spans="1:13">
      <c r="A26">
        <v>25</v>
      </c>
      <c r="B26" t="s">
        <v>11</v>
      </c>
      <c r="C26" s="2">
        <v>44390.611122685194</v>
      </c>
      <c r="D26" s="2">
        <v>44397.611122685194</v>
      </c>
      <c r="E26" s="6">
        <v>6735</v>
      </c>
      <c r="F26" s="7">
        <v>63444</v>
      </c>
      <c r="G26" s="7">
        <v>3246</v>
      </c>
      <c r="H26" s="1">
        <v>5.1200000000000002E-2</v>
      </c>
      <c r="I26" s="8">
        <v>17189</v>
      </c>
      <c r="J26" s="9">
        <f t="shared" si="0"/>
        <v>1.5521900519673348</v>
      </c>
      <c r="K26" t="s">
        <v>17</v>
      </c>
      <c r="L26" t="s">
        <v>20</v>
      </c>
      <c r="M26" t="s">
        <v>22</v>
      </c>
    </row>
    <row r="27" spans="1:13">
      <c r="A27">
        <v>26</v>
      </c>
      <c r="B27" t="s">
        <v>13</v>
      </c>
      <c r="C27" s="2">
        <v>44501.387326388889</v>
      </c>
      <c r="D27" s="2">
        <v>44553.368877314817</v>
      </c>
      <c r="E27" s="6">
        <v>923</v>
      </c>
      <c r="F27" s="7">
        <v>68889</v>
      </c>
      <c r="G27" s="7">
        <v>2647</v>
      </c>
      <c r="H27" s="1">
        <v>3.8399999999999997E-2</v>
      </c>
      <c r="I27" s="8">
        <v>3722</v>
      </c>
      <c r="J27" s="9">
        <f t="shared" si="0"/>
        <v>3.0325027085590466</v>
      </c>
      <c r="K27" t="s">
        <v>14</v>
      </c>
      <c r="L27" t="s">
        <v>19</v>
      </c>
      <c r="M27" t="s">
        <v>22</v>
      </c>
    </row>
    <row r="28" spans="1:13">
      <c r="A28">
        <v>27</v>
      </c>
      <c r="B28" t="s">
        <v>12</v>
      </c>
      <c r="C28" s="2">
        <v>44236.923333333332</v>
      </c>
      <c r="D28" s="2">
        <v>44506.363321759258</v>
      </c>
      <c r="E28" s="6">
        <v>7354</v>
      </c>
      <c r="F28" s="7">
        <v>93503</v>
      </c>
      <c r="G28" s="7">
        <v>2886</v>
      </c>
      <c r="H28" s="1">
        <v>3.09E-2</v>
      </c>
      <c r="I28" s="8">
        <v>10284</v>
      </c>
      <c r="J28" s="9">
        <f t="shared" si="0"/>
        <v>0.39842262714169158</v>
      </c>
      <c r="K28" t="s">
        <v>14</v>
      </c>
      <c r="L28" t="s">
        <v>20</v>
      </c>
      <c r="M28" t="s">
        <v>25</v>
      </c>
    </row>
    <row r="29" spans="1:13">
      <c r="A29">
        <v>28</v>
      </c>
      <c r="B29" t="s">
        <v>13</v>
      </c>
      <c r="C29" s="2">
        <v>44412.996412037042</v>
      </c>
      <c r="D29" s="2">
        <v>44419.996412037042</v>
      </c>
      <c r="E29" s="6">
        <v>1467</v>
      </c>
      <c r="F29" s="7">
        <v>88582</v>
      </c>
      <c r="G29" s="7">
        <v>2783</v>
      </c>
      <c r="H29" s="1">
        <v>3.1399999999999997E-2</v>
      </c>
      <c r="I29" s="8">
        <v>4128</v>
      </c>
      <c r="J29" s="9">
        <f t="shared" si="0"/>
        <v>1.8139059304703475</v>
      </c>
      <c r="K29" t="s">
        <v>15</v>
      </c>
      <c r="L29" t="s">
        <v>19</v>
      </c>
      <c r="M29" t="s">
        <v>24</v>
      </c>
    </row>
    <row r="30" spans="1:13">
      <c r="A30">
        <v>29</v>
      </c>
      <c r="B30" t="s">
        <v>13</v>
      </c>
      <c r="C30" s="2">
        <v>44438.11582175926</v>
      </c>
      <c r="D30" s="2">
        <v>44532.201886574083</v>
      </c>
      <c r="E30" s="6">
        <v>4870</v>
      </c>
      <c r="F30" s="7">
        <v>8734</v>
      </c>
      <c r="G30" s="7">
        <v>443</v>
      </c>
      <c r="H30" s="1">
        <v>5.0700000000000002E-2</v>
      </c>
      <c r="I30" s="8">
        <v>15417</v>
      </c>
      <c r="J30" s="9">
        <f t="shared" si="0"/>
        <v>2.1657084188911706</v>
      </c>
      <c r="K30" t="s">
        <v>16</v>
      </c>
      <c r="L30" t="s">
        <v>19</v>
      </c>
      <c r="M30" t="s">
        <v>23</v>
      </c>
    </row>
    <row r="31" spans="1:13">
      <c r="A31">
        <v>30</v>
      </c>
      <c r="B31" t="s">
        <v>13</v>
      </c>
      <c r="C31" s="2">
        <v>44527.317013888889</v>
      </c>
      <c r="D31" s="2">
        <v>44534.317013888889</v>
      </c>
      <c r="E31" s="6">
        <v>9552</v>
      </c>
      <c r="F31" s="7">
        <v>91265</v>
      </c>
      <c r="G31" s="7">
        <v>4478</v>
      </c>
      <c r="H31" s="1">
        <v>4.9099999999999998E-2</v>
      </c>
      <c r="I31" s="8">
        <v>6772</v>
      </c>
      <c r="J31" s="9">
        <f t="shared" si="0"/>
        <v>-0.29103852596314905</v>
      </c>
      <c r="K31" t="s">
        <v>16</v>
      </c>
      <c r="L31" t="s">
        <v>20</v>
      </c>
      <c r="M31" t="s">
        <v>21</v>
      </c>
    </row>
    <row r="32" spans="1:13">
      <c r="A32">
        <v>31</v>
      </c>
      <c r="B32" t="s">
        <v>11</v>
      </c>
      <c r="C32" s="2">
        <v>44323.422060185178</v>
      </c>
      <c r="D32" s="2">
        <v>44347.390266203707</v>
      </c>
      <c r="E32" s="6">
        <v>6687</v>
      </c>
      <c r="F32" s="7">
        <v>29436</v>
      </c>
      <c r="G32" s="7">
        <v>3287</v>
      </c>
      <c r="H32" s="1">
        <v>0.11169999999999999</v>
      </c>
      <c r="I32" s="8">
        <v>21625</v>
      </c>
      <c r="J32" s="9">
        <f t="shared" si="0"/>
        <v>2.233886645730522</v>
      </c>
      <c r="K32" t="s">
        <v>15</v>
      </c>
      <c r="L32" t="s">
        <v>20</v>
      </c>
      <c r="M32" t="s">
        <v>25</v>
      </c>
    </row>
    <row r="33" spans="1:13">
      <c r="A33">
        <v>32</v>
      </c>
      <c r="B33" t="s">
        <v>11</v>
      </c>
      <c r="C33" s="2">
        <v>44476.01662037037</v>
      </c>
      <c r="D33" s="2">
        <v>44491.978171296287</v>
      </c>
      <c r="E33" s="6">
        <v>5703</v>
      </c>
      <c r="F33" s="7">
        <v>24905</v>
      </c>
      <c r="G33" s="7">
        <v>4624</v>
      </c>
      <c r="H33" s="1">
        <v>0.1857</v>
      </c>
      <c r="I33" s="8">
        <v>7227</v>
      </c>
      <c r="J33" s="9">
        <f t="shared" si="0"/>
        <v>0.26722777485533927</v>
      </c>
      <c r="K33" t="s">
        <v>14</v>
      </c>
      <c r="L33" t="s">
        <v>19</v>
      </c>
      <c r="M33" t="s">
        <v>22</v>
      </c>
    </row>
    <row r="34" spans="1:13">
      <c r="A34">
        <v>33</v>
      </c>
      <c r="B34" t="s">
        <v>11</v>
      </c>
      <c r="C34" s="2">
        <v>44316.58666666667</v>
      </c>
      <c r="D34" s="2">
        <v>44354.322962962957</v>
      </c>
      <c r="E34" s="6">
        <v>933</v>
      </c>
      <c r="F34" s="7">
        <v>27981</v>
      </c>
      <c r="G34" s="7">
        <v>927</v>
      </c>
      <c r="H34" s="1">
        <v>3.3099999999999997E-2</v>
      </c>
      <c r="I34" s="8">
        <v>739</v>
      </c>
      <c r="J34" s="9">
        <f t="shared" si="0"/>
        <v>-0.20793140407288319</v>
      </c>
      <c r="K34" t="s">
        <v>14</v>
      </c>
      <c r="L34" t="s">
        <v>19</v>
      </c>
      <c r="M34" t="s">
        <v>21</v>
      </c>
    </row>
    <row r="35" spans="1:13">
      <c r="A35">
        <v>34</v>
      </c>
      <c r="B35" t="s">
        <v>13</v>
      </c>
      <c r="C35" s="2">
        <v>44387.315972222219</v>
      </c>
      <c r="D35" s="2">
        <v>44394.315972222219</v>
      </c>
      <c r="E35" s="6">
        <v>6737</v>
      </c>
      <c r="F35" s="7">
        <v>77473</v>
      </c>
      <c r="G35" s="7">
        <v>1949</v>
      </c>
      <c r="H35" s="1">
        <v>2.52E-2</v>
      </c>
      <c r="I35" s="8">
        <v>32135</v>
      </c>
      <c r="J35" s="9">
        <f t="shared" si="0"/>
        <v>3.7699272673296718</v>
      </c>
      <c r="K35" t="s">
        <v>14</v>
      </c>
      <c r="L35" t="s">
        <v>20</v>
      </c>
      <c r="M35" t="s">
        <v>24</v>
      </c>
    </row>
    <row r="36" spans="1:13">
      <c r="A36">
        <v>35</v>
      </c>
      <c r="B36" t="s">
        <v>12</v>
      </c>
      <c r="C36" s="2">
        <v>44258.509687500002</v>
      </c>
      <c r="D36" s="2">
        <v>44332.247847222221</v>
      </c>
      <c r="E36" s="6">
        <v>1929</v>
      </c>
      <c r="F36" s="7">
        <v>46463</v>
      </c>
      <c r="G36" s="7">
        <v>2321</v>
      </c>
      <c r="H36" s="1">
        <v>0.05</v>
      </c>
      <c r="I36" s="8">
        <v>9346</v>
      </c>
      <c r="J36" s="9">
        <f t="shared" si="0"/>
        <v>3.8449974079834113</v>
      </c>
      <c r="K36" t="s">
        <v>17</v>
      </c>
      <c r="L36" t="s">
        <v>19</v>
      </c>
      <c r="M36" t="s">
        <v>22</v>
      </c>
    </row>
    <row r="37" spans="1:13">
      <c r="A37">
        <v>36</v>
      </c>
      <c r="B37" t="s">
        <v>13</v>
      </c>
      <c r="C37" s="2">
        <v>44374.534537037027</v>
      </c>
      <c r="D37" s="2">
        <v>44379.758715277778</v>
      </c>
      <c r="E37" s="6">
        <v>3046</v>
      </c>
      <c r="F37" s="7">
        <v>98691</v>
      </c>
      <c r="G37" s="7">
        <v>3304</v>
      </c>
      <c r="H37" s="1">
        <v>3.3500000000000002E-2</v>
      </c>
      <c r="I37" s="8">
        <v>12603</v>
      </c>
      <c r="J37" s="9">
        <f t="shared" si="0"/>
        <v>3.1375574523965857</v>
      </c>
      <c r="K37" t="s">
        <v>16</v>
      </c>
      <c r="L37" t="s">
        <v>20</v>
      </c>
      <c r="M37" t="s">
        <v>24</v>
      </c>
    </row>
    <row r="38" spans="1:13">
      <c r="A38">
        <v>37</v>
      </c>
      <c r="B38" t="s">
        <v>13</v>
      </c>
      <c r="C38" s="2">
        <v>44507.593506944453</v>
      </c>
      <c r="D38" s="2">
        <v>44514.593506944453</v>
      </c>
      <c r="E38" s="6">
        <v>829</v>
      </c>
      <c r="F38" s="7">
        <v>67589</v>
      </c>
      <c r="G38" s="7">
        <v>3613</v>
      </c>
      <c r="H38" s="1">
        <v>5.3499999999999999E-2</v>
      </c>
      <c r="I38" s="8">
        <v>1550</v>
      </c>
      <c r="J38" s="9">
        <f t="shared" si="0"/>
        <v>0.86972255729794934</v>
      </c>
      <c r="K38" t="s">
        <v>16</v>
      </c>
      <c r="L38" t="s">
        <v>20</v>
      </c>
      <c r="M38" t="s">
        <v>24</v>
      </c>
    </row>
    <row r="39" spans="1:13">
      <c r="A39">
        <v>38</v>
      </c>
      <c r="B39" t="s">
        <v>11</v>
      </c>
      <c r="C39" s="2">
        <v>44303.021956018521</v>
      </c>
      <c r="D39" s="2">
        <v>44427.530856481477</v>
      </c>
      <c r="E39" s="6">
        <v>4112</v>
      </c>
      <c r="F39" s="7">
        <v>20361</v>
      </c>
      <c r="G39" s="7">
        <v>193</v>
      </c>
      <c r="H39" s="1">
        <v>9.4999999999999998E-3</v>
      </c>
      <c r="I39" s="8">
        <v>3863</v>
      </c>
      <c r="J39" s="9">
        <f t="shared" si="0"/>
        <v>-6.0554474708171206E-2</v>
      </c>
      <c r="K39" t="s">
        <v>18</v>
      </c>
      <c r="L39" t="s">
        <v>19</v>
      </c>
      <c r="M39" t="s">
        <v>23</v>
      </c>
    </row>
    <row r="40" spans="1:13">
      <c r="A40">
        <v>39</v>
      </c>
      <c r="B40" t="s">
        <v>11</v>
      </c>
      <c r="C40" s="2">
        <v>44203.60659722222</v>
      </c>
      <c r="D40" s="2">
        <v>44380.354432870372</v>
      </c>
      <c r="E40" s="6">
        <v>8901</v>
      </c>
      <c r="F40" s="7">
        <v>22875</v>
      </c>
      <c r="G40" s="7">
        <v>2567</v>
      </c>
      <c r="H40" s="1">
        <v>0.11219999999999999</v>
      </c>
      <c r="I40" s="8">
        <v>31857</v>
      </c>
      <c r="J40" s="9">
        <f t="shared" si="0"/>
        <v>2.5790360633636671</v>
      </c>
      <c r="K40" t="s">
        <v>18</v>
      </c>
      <c r="L40" t="s">
        <v>19</v>
      </c>
      <c r="M40" t="s">
        <v>23</v>
      </c>
    </row>
    <row r="41" spans="1:13">
      <c r="A41">
        <v>40</v>
      </c>
      <c r="B41" t="s">
        <v>13</v>
      </c>
      <c r="C41" s="2">
        <v>44391.420752314807</v>
      </c>
      <c r="D41" s="2">
        <v>44398.420752314807</v>
      </c>
      <c r="E41" s="6">
        <v>7261</v>
      </c>
      <c r="F41" s="7">
        <v>37661</v>
      </c>
      <c r="G41" s="7">
        <v>3878</v>
      </c>
      <c r="H41" s="1">
        <v>0.10299999999999999</v>
      </c>
      <c r="I41" s="8">
        <v>18012</v>
      </c>
      <c r="J41" s="9">
        <f t="shared" si="0"/>
        <v>1.4806500482027269</v>
      </c>
      <c r="K41" t="s">
        <v>17</v>
      </c>
      <c r="L41" t="s">
        <v>19</v>
      </c>
      <c r="M41" t="s">
        <v>24</v>
      </c>
    </row>
    <row r="42" spans="1:13">
      <c r="A42">
        <v>41</v>
      </c>
      <c r="B42" t="s">
        <v>12</v>
      </c>
      <c r="C42" s="2">
        <v>44471.915266203701</v>
      </c>
      <c r="D42" s="2">
        <v>44472.915266203701</v>
      </c>
      <c r="E42" s="6">
        <v>4468</v>
      </c>
      <c r="F42" s="7">
        <v>3679</v>
      </c>
      <c r="G42" s="7">
        <v>504</v>
      </c>
      <c r="H42" s="1">
        <v>0.13700000000000001</v>
      </c>
      <c r="I42" s="8">
        <v>4687</v>
      </c>
      <c r="J42" s="9">
        <f t="shared" si="0"/>
        <v>4.9015219337511191E-2</v>
      </c>
      <c r="K42" t="s">
        <v>17</v>
      </c>
      <c r="L42" t="s">
        <v>20</v>
      </c>
      <c r="M42" t="s">
        <v>23</v>
      </c>
    </row>
    <row r="43" spans="1:13">
      <c r="A43">
        <v>42</v>
      </c>
      <c r="B43" t="s">
        <v>11</v>
      </c>
      <c r="C43" s="2">
        <v>44249.646585648137</v>
      </c>
      <c r="D43" s="2">
        <v>44331.427071759259</v>
      </c>
      <c r="E43" s="6">
        <v>8650</v>
      </c>
      <c r="F43" s="7">
        <v>77723</v>
      </c>
      <c r="G43" s="7">
        <v>1309</v>
      </c>
      <c r="H43" s="1">
        <v>1.6799999999999999E-2</v>
      </c>
      <c r="I43" s="8">
        <v>23599</v>
      </c>
      <c r="J43" s="9">
        <f t="shared" si="0"/>
        <v>1.7282080924855492</v>
      </c>
      <c r="K43" t="s">
        <v>16</v>
      </c>
      <c r="L43" t="s">
        <v>20</v>
      </c>
      <c r="M43" t="s">
        <v>22</v>
      </c>
    </row>
    <row r="44" spans="1:13">
      <c r="A44">
        <v>43</v>
      </c>
      <c r="B44" t="s">
        <v>12</v>
      </c>
      <c r="C44" s="2">
        <v>44430.764143518521</v>
      </c>
      <c r="D44" s="2">
        <v>44523.863599537042</v>
      </c>
      <c r="E44" s="6">
        <v>1540</v>
      </c>
      <c r="F44" s="7">
        <v>71486</v>
      </c>
      <c r="G44" s="7">
        <v>475</v>
      </c>
      <c r="H44" s="1">
        <v>6.6E-3</v>
      </c>
      <c r="I44" s="8">
        <v>1008</v>
      </c>
      <c r="J44" s="9">
        <f t="shared" si="0"/>
        <v>-0.34545454545454546</v>
      </c>
      <c r="K44" t="s">
        <v>18</v>
      </c>
      <c r="L44" t="s">
        <v>20</v>
      </c>
      <c r="M44" t="s">
        <v>24</v>
      </c>
    </row>
    <row r="45" spans="1:13">
      <c r="A45">
        <v>44</v>
      </c>
      <c r="B45" t="s">
        <v>12</v>
      </c>
      <c r="C45" s="2">
        <v>44537.370497685188</v>
      </c>
      <c r="D45" s="2">
        <v>44557.775347222218</v>
      </c>
      <c r="E45" s="6">
        <v>6750</v>
      </c>
      <c r="F45" s="7">
        <v>32222</v>
      </c>
      <c r="G45" s="7">
        <v>4045</v>
      </c>
      <c r="H45" s="1">
        <v>0.1255</v>
      </c>
      <c r="I45" s="8">
        <v>30995</v>
      </c>
      <c r="J45" s="9">
        <f t="shared" si="0"/>
        <v>3.5918518518518519</v>
      </c>
      <c r="K45" t="s">
        <v>15</v>
      </c>
      <c r="L45" t="s">
        <v>20</v>
      </c>
      <c r="M45" t="s">
        <v>24</v>
      </c>
    </row>
    <row r="46" spans="1:13">
      <c r="A46">
        <v>45</v>
      </c>
      <c r="B46" t="s">
        <v>13</v>
      </c>
      <c r="C46" s="2">
        <v>44524.574282407397</v>
      </c>
      <c r="D46" s="2">
        <v>44531.574282407397</v>
      </c>
      <c r="E46" s="6">
        <v>8856</v>
      </c>
      <c r="F46" s="7">
        <v>69201</v>
      </c>
      <c r="G46" s="7">
        <v>2850</v>
      </c>
      <c r="H46" s="1">
        <v>4.1200000000000001E-2</v>
      </c>
      <c r="I46" s="8">
        <v>14740</v>
      </c>
      <c r="J46" s="9">
        <f t="shared" si="0"/>
        <v>0.66440831074977413</v>
      </c>
      <c r="K46" t="s">
        <v>14</v>
      </c>
      <c r="L46" t="s">
        <v>20</v>
      </c>
      <c r="M46" t="s">
        <v>25</v>
      </c>
    </row>
    <row r="47" spans="1:13">
      <c r="A47">
        <v>46</v>
      </c>
      <c r="B47" t="s">
        <v>13</v>
      </c>
      <c r="C47" s="2">
        <v>44231.108148148152</v>
      </c>
      <c r="D47" s="2">
        <v>44342.569050925929</v>
      </c>
      <c r="E47" s="6">
        <v>9298</v>
      </c>
      <c r="F47" s="7">
        <v>85977</v>
      </c>
      <c r="G47" s="7">
        <v>597</v>
      </c>
      <c r="H47" s="1">
        <v>6.8999999999999999E-3</v>
      </c>
      <c r="I47" s="8">
        <v>32369</v>
      </c>
      <c r="J47" s="9">
        <f t="shared" si="0"/>
        <v>2.4812862981286297</v>
      </c>
      <c r="K47" t="s">
        <v>16</v>
      </c>
      <c r="L47" t="s">
        <v>19</v>
      </c>
      <c r="M47" t="s">
        <v>25</v>
      </c>
    </row>
    <row r="48" spans="1:13">
      <c r="A48">
        <v>47</v>
      </c>
      <c r="B48" t="s">
        <v>13</v>
      </c>
      <c r="C48" s="2">
        <v>44508.592256944437</v>
      </c>
      <c r="D48" s="2">
        <v>44515.592256944437</v>
      </c>
      <c r="E48" s="6">
        <v>8204</v>
      </c>
      <c r="F48" s="7">
        <v>31857</v>
      </c>
      <c r="G48" s="7">
        <v>1538</v>
      </c>
      <c r="H48" s="1">
        <v>4.8300000000000003E-2</v>
      </c>
      <c r="I48" s="8">
        <v>15609</v>
      </c>
      <c r="J48" s="9">
        <f t="shared" si="0"/>
        <v>0.90260848366650415</v>
      </c>
      <c r="K48" t="s">
        <v>15</v>
      </c>
      <c r="L48" t="s">
        <v>19</v>
      </c>
      <c r="M48" t="s">
        <v>25</v>
      </c>
    </row>
    <row r="49" spans="1:13">
      <c r="A49">
        <v>48</v>
      </c>
      <c r="B49" t="s">
        <v>12</v>
      </c>
      <c r="C49" s="2">
        <v>44432.364583333343</v>
      </c>
      <c r="D49" s="2">
        <v>44553.692337962973</v>
      </c>
      <c r="E49" s="6">
        <v>7272</v>
      </c>
      <c r="F49" s="7">
        <v>40606</v>
      </c>
      <c r="G49" s="7">
        <v>838</v>
      </c>
      <c r="H49" s="1">
        <v>2.06E-2</v>
      </c>
      <c r="I49" s="8">
        <v>20654</v>
      </c>
      <c r="J49" s="9">
        <f t="shared" si="0"/>
        <v>1.8402090209020903</v>
      </c>
      <c r="K49" t="s">
        <v>17</v>
      </c>
      <c r="L49" t="s">
        <v>19</v>
      </c>
      <c r="M49" t="s">
        <v>25</v>
      </c>
    </row>
    <row r="50" spans="1:13">
      <c r="A50">
        <v>49</v>
      </c>
      <c r="B50" t="s">
        <v>11</v>
      </c>
      <c r="C50" s="2">
        <v>44251.756527777783</v>
      </c>
      <c r="D50" s="2">
        <v>44269.65420138889</v>
      </c>
      <c r="E50" s="6">
        <v>5811</v>
      </c>
      <c r="F50" s="7">
        <v>1851</v>
      </c>
      <c r="G50" s="7">
        <v>1851</v>
      </c>
      <c r="H50" s="1">
        <v>1</v>
      </c>
      <c r="I50" s="8">
        <v>17201</v>
      </c>
      <c r="J50" s="9">
        <f t="shared" si="0"/>
        <v>1.9600757184649802</v>
      </c>
      <c r="K50" t="s">
        <v>14</v>
      </c>
      <c r="L50" t="s">
        <v>19</v>
      </c>
      <c r="M50" t="s">
        <v>21</v>
      </c>
    </row>
    <row r="51" spans="1:13">
      <c r="A51">
        <v>50</v>
      </c>
      <c r="B51" t="s">
        <v>11</v>
      </c>
      <c r="C51" s="2">
        <v>44395.783009259263</v>
      </c>
      <c r="D51" s="2">
        <v>44486.525995370372</v>
      </c>
      <c r="E51" s="6">
        <v>9911</v>
      </c>
      <c r="F51" s="7">
        <v>6028</v>
      </c>
      <c r="G51" s="7">
        <v>3390</v>
      </c>
      <c r="H51" s="1">
        <v>0.56240000000000001</v>
      </c>
      <c r="I51" s="8">
        <v>13199</v>
      </c>
      <c r="J51" s="9">
        <f t="shared" si="0"/>
        <v>0.33175259812329733</v>
      </c>
      <c r="K51" t="s">
        <v>17</v>
      </c>
      <c r="L51" t="s">
        <v>19</v>
      </c>
      <c r="M51" t="s">
        <v>25</v>
      </c>
    </row>
    <row r="52" spans="1:13">
      <c r="A52">
        <v>51</v>
      </c>
      <c r="B52" t="s">
        <v>13</v>
      </c>
      <c r="C52" s="2">
        <v>44220.975601851853</v>
      </c>
      <c r="D52" s="2">
        <v>44413.379803240743</v>
      </c>
      <c r="E52" s="6">
        <v>9644</v>
      </c>
      <c r="F52" s="7">
        <v>21177</v>
      </c>
      <c r="G52" s="7">
        <v>2075</v>
      </c>
      <c r="H52" s="1">
        <v>9.8000000000000004E-2</v>
      </c>
      <c r="I52" s="8">
        <v>46900</v>
      </c>
      <c r="J52" s="9">
        <f t="shared" si="0"/>
        <v>3.863127333056823</v>
      </c>
      <c r="K52" t="s">
        <v>18</v>
      </c>
      <c r="L52" t="s">
        <v>20</v>
      </c>
      <c r="M52" t="s">
        <v>22</v>
      </c>
    </row>
    <row r="53" spans="1:13">
      <c r="A53">
        <v>52</v>
      </c>
      <c r="B53" t="s">
        <v>11</v>
      </c>
      <c r="C53" s="2">
        <v>44482.921469907407</v>
      </c>
      <c r="D53" s="2">
        <v>44489.921469907407</v>
      </c>
      <c r="E53" s="6">
        <v>6511</v>
      </c>
      <c r="F53" s="7">
        <v>90236</v>
      </c>
      <c r="G53" s="7">
        <v>1662</v>
      </c>
      <c r="H53" s="1">
        <v>1.84E-2</v>
      </c>
      <c r="I53" s="8">
        <v>25966</v>
      </c>
      <c r="J53" s="9">
        <f t="shared" si="0"/>
        <v>2.9880202733835048</v>
      </c>
      <c r="K53" t="s">
        <v>15</v>
      </c>
      <c r="L53" t="s">
        <v>19</v>
      </c>
      <c r="M53" t="s">
        <v>21</v>
      </c>
    </row>
    <row r="54" spans="1:13">
      <c r="A54">
        <v>53</v>
      </c>
      <c r="B54" t="s">
        <v>12</v>
      </c>
      <c r="C54" s="2">
        <v>44448.509664351863</v>
      </c>
      <c r="D54" s="2">
        <v>44455.509664351863</v>
      </c>
      <c r="E54" s="6">
        <v>3298</v>
      </c>
      <c r="F54" s="7">
        <v>40920</v>
      </c>
      <c r="G54" s="7">
        <v>560</v>
      </c>
      <c r="H54" s="1">
        <v>1.37E-2</v>
      </c>
      <c r="I54" s="8">
        <v>15592</v>
      </c>
      <c r="J54" s="9">
        <f t="shared" si="0"/>
        <v>3.7277137659187387</v>
      </c>
      <c r="K54" t="s">
        <v>14</v>
      </c>
      <c r="L54" t="s">
        <v>20</v>
      </c>
      <c r="M54" t="s">
        <v>22</v>
      </c>
    </row>
    <row r="55" spans="1:13">
      <c r="A55">
        <v>54</v>
      </c>
      <c r="B55" t="s">
        <v>12</v>
      </c>
      <c r="C55" s="2">
        <v>44429.187824074077</v>
      </c>
      <c r="D55" s="2">
        <v>44436.187824074077</v>
      </c>
      <c r="E55" s="6">
        <v>8852</v>
      </c>
      <c r="F55" s="7">
        <v>91238</v>
      </c>
      <c r="G55" s="7">
        <v>3774</v>
      </c>
      <c r="H55" s="1">
        <v>4.1399999999999999E-2</v>
      </c>
      <c r="I55" s="8">
        <v>40070</v>
      </c>
      <c r="J55" s="9">
        <f t="shared" si="0"/>
        <v>3.5266606416629012</v>
      </c>
      <c r="K55" t="s">
        <v>14</v>
      </c>
      <c r="L55" t="s">
        <v>20</v>
      </c>
      <c r="M55" t="s">
        <v>25</v>
      </c>
    </row>
    <row r="56" spans="1:13">
      <c r="A56">
        <v>55</v>
      </c>
      <c r="B56" t="s">
        <v>11</v>
      </c>
      <c r="C56" s="2">
        <v>44360.626388888893</v>
      </c>
      <c r="D56" s="2">
        <v>44367.626388888893</v>
      </c>
      <c r="E56" s="6">
        <v>2695</v>
      </c>
      <c r="F56" s="7">
        <v>56082</v>
      </c>
      <c r="G56" s="7">
        <v>3223</v>
      </c>
      <c r="H56" s="1">
        <v>5.7500000000000002E-2</v>
      </c>
      <c r="I56" s="8">
        <v>8598</v>
      </c>
      <c r="J56" s="9">
        <f t="shared" si="0"/>
        <v>2.1903525046382191</v>
      </c>
      <c r="K56" t="s">
        <v>17</v>
      </c>
      <c r="L56" t="s">
        <v>19</v>
      </c>
      <c r="M56" t="s">
        <v>24</v>
      </c>
    </row>
    <row r="57" spans="1:13">
      <c r="A57">
        <v>56</v>
      </c>
      <c r="B57" t="s">
        <v>12</v>
      </c>
      <c r="C57" s="2">
        <v>44464.106840277767</v>
      </c>
      <c r="D57" s="2">
        <v>44492.652083333327</v>
      </c>
      <c r="E57" s="6">
        <v>5180</v>
      </c>
      <c r="F57" s="7">
        <v>75305</v>
      </c>
      <c r="G57" s="7">
        <v>1938</v>
      </c>
      <c r="H57" s="1">
        <v>2.5700000000000001E-2</v>
      </c>
      <c r="I57" s="8">
        <v>24078</v>
      </c>
      <c r="J57" s="9">
        <f t="shared" si="0"/>
        <v>3.6482625482625481</v>
      </c>
      <c r="K57" t="s">
        <v>16</v>
      </c>
      <c r="L57" t="s">
        <v>20</v>
      </c>
      <c r="M57" t="s">
        <v>21</v>
      </c>
    </row>
    <row r="58" spans="1:13">
      <c r="A58">
        <v>57</v>
      </c>
      <c r="B58" t="s">
        <v>12</v>
      </c>
      <c r="C58" s="2">
        <v>44308.255960648137</v>
      </c>
      <c r="D58" s="2">
        <v>44511.298449074071</v>
      </c>
      <c r="E58" s="6">
        <v>7099</v>
      </c>
      <c r="F58" s="7">
        <v>23036</v>
      </c>
      <c r="G58" s="7">
        <v>1568</v>
      </c>
      <c r="H58" s="1">
        <v>6.8099999999999994E-2</v>
      </c>
      <c r="I58" s="8">
        <v>6376</v>
      </c>
      <c r="J58" s="9">
        <f t="shared" si="0"/>
        <v>-0.10184533032821524</v>
      </c>
      <c r="K58" t="s">
        <v>15</v>
      </c>
      <c r="L58" t="s">
        <v>19</v>
      </c>
      <c r="M58" t="s">
        <v>24</v>
      </c>
    </row>
    <row r="59" spans="1:13">
      <c r="A59">
        <v>58</v>
      </c>
      <c r="B59" t="s">
        <v>12</v>
      </c>
      <c r="C59" s="2">
        <v>44332.191377314812</v>
      </c>
      <c r="D59" s="2">
        <v>44339.191377314812</v>
      </c>
      <c r="E59" s="6">
        <v>9803</v>
      </c>
      <c r="F59" s="7">
        <v>39212</v>
      </c>
      <c r="G59" s="7">
        <v>4836</v>
      </c>
      <c r="H59" s="1">
        <v>0.12330000000000001</v>
      </c>
      <c r="I59" s="8">
        <v>13546</v>
      </c>
      <c r="J59" s="9">
        <f t="shared" si="0"/>
        <v>0.38182189125777821</v>
      </c>
      <c r="K59" t="s">
        <v>14</v>
      </c>
      <c r="L59" t="s">
        <v>20</v>
      </c>
      <c r="M59" t="s">
        <v>22</v>
      </c>
    </row>
    <row r="60" spans="1:13">
      <c r="A60">
        <v>59</v>
      </c>
      <c r="B60" t="s">
        <v>13</v>
      </c>
      <c r="C60" s="2">
        <v>44246.717187499999</v>
      </c>
      <c r="D60" s="2">
        <v>44340.032465277778</v>
      </c>
      <c r="E60" s="6">
        <v>3585</v>
      </c>
      <c r="F60" s="7">
        <v>83032</v>
      </c>
      <c r="G60" s="7">
        <v>3566</v>
      </c>
      <c r="H60" s="1">
        <v>4.2900000000000001E-2</v>
      </c>
      <c r="I60" s="8">
        <v>2522</v>
      </c>
      <c r="J60" s="9">
        <f t="shared" si="0"/>
        <v>-0.29651324965132497</v>
      </c>
      <c r="K60" t="s">
        <v>14</v>
      </c>
      <c r="L60" t="s">
        <v>19</v>
      </c>
      <c r="M60" t="s">
        <v>22</v>
      </c>
    </row>
    <row r="61" spans="1:13">
      <c r="A61">
        <v>60</v>
      </c>
      <c r="B61" t="s">
        <v>13</v>
      </c>
      <c r="C61" s="2">
        <v>44200.95653935185</v>
      </c>
      <c r="D61" s="2">
        <v>44430.724999999999</v>
      </c>
      <c r="E61" s="6">
        <v>6213</v>
      </c>
      <c r="F61" s="7">
        <v>35735</v>
      </c>
      <c r="G61" s="7">
        <v>4143</v>
      </c>
      <c r="H61" s="1">
        <v>0.1159</v>
      </c>
      <c r="I61" s="8">
        <v>12202</v>
      </c>
      <c r="J61" s="9">
        <f t="shared" si="0"/>
        <v>0.9639465636568485</v>
      </c>
      <c r="K61" t="s">
        <v>18</v>
      </c>
      <c r="L61" t="s">
        <v>20</v>
      </c>
      <c r="M61" t="s">
        <v>21</v>
      </c>
    </row>
    <row r="62" spans="1:13">
      <c r="A62">
        <v>61</v>
      </c>
      <c r="B62" t="s">
        <v>11</v>
      </c>
      <c r="C62" s="2">
        <v>44463.966493055559</v>
      </c>
      <c r="D62" s="2">
        <v>44470.966493055559</v>
      </c>
      <c r="E62" s="6">
        <v>5740</v>
      </c>
      <c r="F62" s="7">
        <v>83570</v>
      </c>
      <c r="G62" s="7">
        <v>4523</v>
      </c>
      <c r="H62" s="1">
        <v>5.4100000000000002E-2</v>
      </c>
      <c r="I62" s="8">
        <v>12909</v>
      </c>
      <c r="J62" s="9">
        <f t="shared" si="0"/>
        <v>1.2489547038327526</v>
      </c>
      <c r="K62" t="s">
        <v>15</v>
      </c>
      <c r="L62" t="s">
        <v>20</v>
      </c>
      <c r="M62" t="s">
        <v>22</v>
      </c>
    </row>
    <row r="63" spans="1:13">
      <c r="A63">
        <v>62</v>
      </c>
      <c r="B63" t="s">
        <v>11</v>
      </c>
      <c r="C63" s="2">
        <v>44260.124918981477</v>
      </c>
      <c r="D63" s="2">
        <v>44408.693738425929</v>
      </c>
      <c r="E63" s="6">
        <v>1232</v>
      </c>
      <c r="F63" s="7">
        <v>2384</v>
      </c>
      <c r="G63" s="7">
        <v>2384</v>
      </c>
      <c r="H63" s="1">
        <v>1</v>
      </c>
      <c r="I63" s="8">
        <v>2120</v>
      </c>
      <c r="J63" s="9">
        <f t="shared" si="0"/>
        <v>0.72077922077922074</v>
      </c>
      <c r="K63" t="s">
        <v>15</v>
      </c>
      <c r="L63" t="s">
        <v>19</v>
      </c>
      <c r="M63" t="s">
        <v>21</v>
      </c>
    </row>
    <row r="64" spans="1:13">
      <c r="A64">
        <v>63</v>
      </c>
      <c r="B64" t="s">
        <v>11</v>
      </c>
      <c r="C64" s="2">
        <v>44273.437777777777</v>
      </c>
      <c r="D64" s="2">
        <v>44509.02480324074</v>
      </c>
      <c r="E64" s="6">
        <v>5528</v>
      </c>
      <c r="F64" s="7">
        <v>80403</v>
      </c>
      <c r="G64" s="7">
        <v>3087</v>
      </c>
      <c r="H64" s="1">
        <v>3.8399999999999997E-2</v>
      </c>
      <c r="I64" s="8">
        <v>23379</v>
      </c>
      <c r="J64" s="9">
        <f t="shared" si="0"/>
        <v>3.2291968162083937</v>
      </c>
      <c r="K64" t="s">
        <v>14</v>
      </c>
      <c r="L64" t="s">
        <v>20</v>
      </c>
      <c r="M64" t="s">
        <v>22</v>
      </c>
    </row>
    <row r="65" spans="1:13">
      <c r="A65">
        <v>64</v>
      </c>
      <c r="B65" t="s">
        <v>12</v>
      </c>
      <c r="C65" s="2">
        <v>44230.839317129627</v>
      </c>
      <c r="D65" s="2">
        <v>44483.288495370369</v>
      </c>
      <c r="E65" s="6">
        <v>8973</v>
      </c>
      <c r="F65" s="7">
        <v>66599</v>
      </c>
      <c r="G65" s="7">
        <v>4790</v>
      </c>
      <c r="H65" s="1">
        <v>7.1900000000000006E-2</v>
      </c>
      <c r="I65" s="8">
        <v>18891</v>
      </c>
      <c r="J65" s="9">
        <f t="shared" si="0"/>
        <v>1.1053159478435306</v>
      </c>
      <c r="K65" t="s">
        <v>15</v>
      </c>
      <c r="L65" t="s">
        <v>19</v>
      </c>
      <c r="M65" t="s">
        <v>24</v>
      </c>
    </row>
    <row r="66" spans="1:13">
      <c r="A66">
        <v>65</v>
      </c>
      <c r="B66" t="s">
        <v>12</v>
      </c>
      <c r="C66" s="2">
        <v>44363.592592592591</v>
      </c>
      <c r="D66" s="2">
        <v>44478.290196759262</v>
      </c>
      <c r="E66" s="6">
        <v>8094</v>
      </c>
      <c r="F66" s="7">
        <v>70524</v>
      </c>
      <c r="G66" s="7">
        <v>3563</v>
      </c>
      <c r="H66" s="1">
        <v>5.0500000000000003E-2</v>
      </c>
      <c r="I66" s="8">
        <v>14279</v>
      </c>
      <c r="J66" s="9">
        <f t="shared" si="0"/>
        <v>0.76414628119594763</v>
      </c>
      <c r="K66" t="s">
        <v>15</v>
      </c>
      <c r="L66" t="s">
        <v>19</v>
      </c>
      <c r="M66" t="s">
        <v>23</v>
      </c>
    </row>
    <row r="67" spans="1:13">
      <c r="A67">
        <v>66</v>
      </c>
      <c r="B67" t="s">
        <v>13</v>
      </c>
      <c r="C67" s="2">
        <v>44296.788726851853</v>
      </c>
      <c r="D67" s="2">
        <v>44303.788726851853</v>
      </c>
      <c r="E67" s="6">
        <v>5066</v>
      </c>
      <c r="F67" s="7">
        <v>52654</v>
      </c>
      <c r="G67" s="7">
        <v>3392</v>
      </c>
      <c r="H67" s="1">
        <v>6.4399999999999999E-2</v>
      </c>
      <c r="I67" s="8">
        <v>14904</v>
      </c>
      <c r="J67" s="9">
        <f t="shared" ref="J67:J106" si="1">((I67-E67)/E67)</f>
        <v>1.9419660481642322</v>
      </c>
      <c r="K67" t="s">
        <v>14</v>
      </c>
      <c r="L67" t="s">
        <v>20</v>
      </c>
      <c r="M67" t="s">
        <v>25</v>
      </c>
    </row>
    <row r="68" spans="1:13">
      <c r="A68">
        <v>67</v>
      </c>
      <c r="B68" t="s">
        <v>13</v>
      </c>
      <c r="C68" s="2">
        <v>44313.739652777767</v>
      </c>
      <c r="D68" s="2">
        <v>44355.824259259258</v>
      </c>
      <c r="E68" s="6">
        <v>7944</v>
      </c>
      <c r="F68" s="7">
        <v>63729</v>
      </c>
      <c r="G68" s="7">
        <v>2981</v>
      </c>
      <c r="H68" s="1">
        <v>4.6800000000000001E-2</v>
      </c>
      <c r="I68" s="8">
        <v>9009</v>
      </c>
      <c r="J68" s="9">
        <f t="shared" si="1"/>
        <v>0.13406344410876134</v>
      </c>
      <c r="K68" t="s">
        <v>14</v>
      </c>
      <c r="L68" t="s">
        <v>20</v>
      </c>
      <c r="M68" t="s">
        <v>25</v>
      </c>
    </row>
    <row r="69" spans="1:13">
      <c r="A69">
        <v>68</v>
      </c>
      <c r="B69" t="s">
        <v>11</v>
      </c>
      <c r="C69" s="2">
        <v>44355.748182870368</v>
      </c>
      <c r="D69" s="2">
        <v>44362.748182870368</v>
      </c>
      <c r="E69" s="6">
        <v>3896</v>
      </c>
      <c r="F69" s="7">
        <v>53668</v>
      </c>
      <c r="G69" s="7">
        <v>3008</v>
      </c>
      <c r="H69" s="1">
        <v>5.6000000000000001E-2</v>
      </c>
      <c r="I69" s="8">
        <v>16012</v>
      </c>
      <c r="J69" s="9">
        <f t="shared" si="1"/>
        <v>3.1098562628336754</v>
      </c>
      <c r="K69" t="s">
        <v>17</v>
      </c>
      <c r="L69" t="s">
        <v>20</v>
      </c>
      <c r="M69" t="s">
        <v>23</v>
      </c>
    </row>
    <row r="70" spans="1:13">
      <c r="A70">
        <v>69</v>
      </c>
      <c r="B70" t="s">
        <v>11</v>
      </c>
      <c r="C70" s="2">
        <v>44206.872002314813</v>
      </c>
      <c r="D70" s="2">
        <v>44248.062037037038</v>
      </c>
      <c r="E70" s="6">
        <v>5847</v>
      </c>
      <c r="F70" s="7">
        <v>20055</v>
      </c>
      <c r="G70" s="7">
        <v>434</v>
      </c>
      <c r="H70" s="1">
        <v>2.1600000000000001E-2</v>
      </c>
      <c r="I70" s="8">
        <v>4885</v>
      </c>
      <c r="J70" s="9">
        <f t="shared" si="1"/>
        <v>-0.16452881819736617</v>
      </c>
      <c r="K70" t="s">
        <v>17</v>
      </c>
      <c r="L70" t="s">
        <v>19</v>
      </c>
      <c r="M70" t="s">
        <v>23</v>
      </c>
    </row>
    <row r="71" spans="1:13">
      <c r="A71">
        <v>70</v>
      </c>
      <c r="B71" t="s">
        <v>12</v>
      </c>
      <c r="C71" s="2">
        <v>44360.19971064815</v>
      </c>
      <c r="D71" s="2">
        <v>44487.641724537039</v>
      </c>
      <c r="E71" s="6">
        <v>7534</v>
      </c>
      <c r="F71" s="7">
        <v>47499</v>
      </c>
      <c r="G71" s="7">
        <v>841</v>
      </c>
      <c r="H71" s="1">
        <v>1.77E-2</v>
      </c>
      <c r="I71" s="8">
        <v>37225</v>
      </c>
      <c r="J71" s="9">
        <f t="shared" si="1"/>
        <v>3.9409344305813643</v>
      </c>
      <c r="K71" t="s">
        <v>17</v>
      </c>
      <c r="L71" t="s">
        <v>19</v>
      </c>
      <c r="M71" t="s">
        <v>21</v>
      </c>
    </row>
    <row r="72" spans="1:13">
      <c r="A72">
        <v>71</v>
      </c>
      <c r="B72" t="s">
        <v>13</v>
      </c>
      <c r="C72" s="2">
        <v>44440.012696759259</v>
      </c>
      <c r="D72" s="2">
        <v>44447.012696759259</v>
      </c>
      <c r="E72" s="6">
        <v>1095</v>
      </c>
      <c r="F72" s="7">
        <v>92980</v>
      </c>
      <c r="G72" s="7">
        <v>1343</v>
      </c>
      <c r="H72" s="1">
        <v>1.44E-2</v>
      </c>
      <c r="I72" s="8">
        <v>4352</v>
      </c>
      <c r="J72" s="9">
        <f t="shared" si="1"/>
        <v>2.9744292237442922</v>
      </c>
      <c r="K72" t="s">
        <v>17</v>
      </c>
      <c r="L72" t="s">
        <v>20</v>
      </c>
      <c r="M72" t="s">
        <v>22</v>
      </c>
    </row>
    <row r="73" spans="1:13">
      <c r="A73">
        <v>72</v>
      </c>
      <c r="B73" t="s">
        <v>13</v>
      </c>
      <c r="C73" s="2">
        <v>44203.228148148148</v>
      </c>
      <c r="D73" s="2">
        <v>44406.326041666667</v>
      </c>
      <c r="E73" s="6">
        <v>1147</v>
      </c>
      <c r="F73" s="7">
        <v>88314</v>
      </c>
      <c r="G73" s="7">
        <v>200</v>
      </c>
      <c r="H73" s="1">
        <v>2.3E-3</v>
      </c>
      <c r="I73" s="8">
        <v>1599</v>
      </c>
      <c r="J73" s="9">
        <f t="shared" si="1"/>
        <v>0.39407149084568438</v>
      </c>
      <c r="K73" t="s">
        <v>15</v>
      </c>
      <c r="L73" t="s">
        <v>19</v>
      </c>
      <c r="M73" t="s">
        <v>24</v>
      </c>
    </row>
    <row r="74" spans="1:13">
      <c r="A74">
        <v>73</v>
      </c>
      <c r="B74" t="s">
        <v>12</v>
      </c>
      <c r="C74" s="2">
        <v>44274.396874999999</v>
      </c>
      <c r="D74" s="2">
        <v>44347.335312499999</v>
      </c>
      <c r="E74" s="6">
        <v>1073</v>
      </c>
      <c r="F74" s="7">
        <v>37209</v>
      </c>
      <c r="G74" s="7">
        <v>2563</v>
      </c>
      <c r="H74" s="1">
        <v>6.8900000000000003E-2</v>
      </c>
      <c r="I74" s="8">
        <v>563</v>
      </c>
      <c r="J74" s="9">
        <f t="shared" si="1"/>
        <v>-0.47530288909599255</v>
      </c>
      <c r="K74" t="s">
        <v>18</v>
      </c>
      <c r="L74" t="s">
        <v>20</v>
      </c>
      <c r="M74" t="s">
        <v>25</v>
      </c>
    </row>
    <row r="75" spans="1:13">
      <c r="A75">
        <v>74</v>
      </c>
      <c r="B75" t="s">
        <v>11</v>
      </c>
      <c r="C75" s="2">
        <v>44346.581412037027</v>
      </c>
      <c r="D75" s="2">
        <v>44353.581412037027</v>
      </c>
      <c r="E75" s="6">
        <v>7297</v>
      </c>
      <c r="F75" s="7">
        <v>9010</v>
      </c>
      <c r="G75" s="7">
        <v>2369</v>
      </c>
      <c r="H75" s="1">
        <v>0.26290000000000002</v>
      </c>
      <c r="I75" s="8">
        <v>30425</v>
      </c>
      <c r="J75" s="9">
        <f t="shared" si="1"/>
        <v>3.1695217212553106</v>
      </c>
      <c r="K75" t="s">
        <v>14</v>
      </c>
      <c r="L75" t="s">
        <v>19</v>
      </c>
      <c r="M75" t="s">
        <v>23</v>
      </c>
    </row>
    <row r="76" spans="1:13">
      <c r="A76">
        <v>75</v>
      </c>
      <c r="B76" t="s">
        <v>13</v>
      </c>
      <c r="C76" s="2">
        <v>44548.834340277783</v>
      </c>
      <c r="D76" s="2">
        <v>44555.834340277783</v>
      </c>
      <c r="E76" s="6">
        <v>6137</v>
      </c>
      <c r="F76" s="7">
        <v>60618</v>
      </c>
      <c r="G76" s="7">
        <v>274</v>
      </c>
      <c r="H76" s="1">
        <v>4.4999999999999997E-3</v>
      </c>
      <c r="I76" s="8">
        <v>22589</v>
      </c>
      <c r="J76" s="9">
        <f t="shared" si="1"/>
        <v>2.6807886589538863</v>
      </c>
      <c r="K76" t="s">
        <v>14</v>
      </c>
      <c r="L76" t="s">
        <v>20</v>
      </c>
      <c r="M76" t="s">
        <v>23</v>
      </c>
    </row>
    <row r="77" spans="1:13">
      <c r="A77">
        <v>76</v>
      </c>
      <c r="B77" t="s">
        <v>13</v>
      </c>
      <c r="C77" s="2">
        <v>44273.564467592587</v>
      </c>
      <c r="D77" s="2">
        <v>44280.564467592587</v>
      </c>
      <c r="E77" s="6">
        <v>8948</v>
      </c>
      <c r="F77" s="7">
        <v>80073</v>
      </c>
      <c r="G77" s="7">
        <v>705</v>
      </c>
      <c r="H77" s="1">
        <v>8.8000000000000005E-3</v>
      </c>
      <c r="I77" s="8">
        <v>33828</v>
      </c>
      <c r="J77" s="9">
        <f t="shared" si="1"/>
        <v>2.7805096110862761</v>
      </c>
      <c r="K77" t="s">
        <v>16</v>
      </c>
      <c r="L77" t="s">
        <v>19</v>
      </c>
      <c r="M77" t="s">
        <v>23</v>
      </c>
    </row>
    <row r="78" spans="1:13">
      <c r="A78">
        <v>77</v>
      </c>
      <c r="B78" t="s">
        <v>13</v>
      </c>
      <c r="C78" s="2">
        <v>44469.570023148153</v>
      </c>
      <c r="D78" s="2">
        <v>44476.570023148153</v>
      </c>
      <c r="E78" s="6">
        <v>5759</v>
      </c>
      <c r="F78" s="7">
        <v>52115</v>
      </c>
      <c r="G78" s="7">
        <v>3845</v>
      </c>
      <c r="H78" s="1">
        <v>7.3800000000000004E-2</v>
      </c>
      <c r="I78" s="8">
        <v>22867</v>
      </c>
      <c r="J78" s="9">
        <f t="shared" si="1"/>
        <v>2.9706546275395036</v>
      </c>
      <c r="K78" t="s">
        <v>18</v>
      </c>
      <c r="L78" t="s">
        <v>20</v>
      </c>
      <c r="M78" t="s">
        <v>22</v>
      </c>
    </row>
    <row r="79" spans="1:13">
      <c r="A79">
        <v>78</v>
      </c>
      <c r="B79" t="s">
        <v>13</v>
      </c>
      <c r="C79" s="2">
        <v>44206.966331018521</v>
      </c>
      <c r="D79" s="2">
        <v>44404.439606481479</v>
      </c>
      <c r="E79" s="6">
        <v>9720</v>
      </c>
      <c r="F79" s="7">
        <v>72299</v>
      </c>
      <c r="G79" s="7">
        <v>4976</v>
      </c>
      <c r="H79" s="1">
        <v>6.88E-2</v>
      </c>
      <c r="I79" s="8">
        <v>8098</v>
      </c>
      <c r="J79" s="9">
        <f t="shared" si="1"/>
        <v>-0.1668724279835391</v>
      </c>
      <c r="K79" t="s">
        <v>18</v>
      </c>
      <c r="L79" t="s">
        <v>20</v>
      </c>
      <c r="M79" t="s">
        <v>24</v>
      </c>
    </row>
    <row r="80" spans="1:13">
      <c r="A80">
        <v>79</v>
      </c>
      <c r="B80" t="s">
        <v>13</v>
      </c>
      <c r="C80" s="2">
        <v>44278.897719907407</v>
      </c>
      <c r="D80" s="2">
        <v>44489.526701388888</v>
      </c>
      <c r="E80" s="6">
        <v>7067</v>
      </c>
      <c r="F80" s="7">
        <v>20340</v>
      </c>
      <c r="G80" s="7">
        <v>3908</v>
      </c>
      <c r="H80" s="1">
        <v>0.19209999999999999</v>
      </c>
      <c r="I80" s="8">
        <v>14933</v>
      </c>
      <c r="J80" s="9">
        <f t="shared" si="1"/>
        <v>1.1130607046837413</v>
      </c>
      <c r="K80" t="s">
        <v>14</v>
      </c>
      <c r="L80" t="s">
        <v>19</v>
      </c>
      <c r="M80" t="s">
        <v>23</v>
      </c>
    </row>
    <row r="81" spans="1:13">
      <c r="A81">
        <v>80</v>
      </c>
      <c r="B81" t="s">
        <v>12</v>
      </c>
      <c r="C81" s="2">
        <v>44444.165393518517</v>
      </c>
      <c r="D81" s="2">
        <v>44451.165393518517</v>
      </c>
      <c r="E81" s="6">
        <v>4944</v>
      </c>
      <c r="F81" s="7">
        <v>73932</v>
      </c>
      <c r="G81" s="7">
        <v>1869</v>
      </c>
      <c r="H81" s="1">
        <v>2.53E-2</v>
      </c>
      <c r="I81" s="8">
        <v>5049</v>
      </c>
      <c r="J81" s="9">
        <f t="shared" si="1"/>
        <v>2.1237864077669904E-2</v>
      </c>
      <c r="K81" t="s">
        <v>18</v>
      </c>
      <c r="L81" t="s">
        <v>19</v>
      </c>
      <c r="M81" t="s">
        <v>24</v>
      </c>
    </row>
    <row r="82" spans="1:13">
      <c r="A82">
        <v>81</v>
      </c>
      <c r="B82" t="s">
        <v>12</v>
      </c>
      <c r="C82" s="2">
        <v>44400.884108796286</v>
      </c>
      <c r="D82" s="2">
        <v>44481.71875</v>
      </c>
      <c r="E82" s="6">
        <v>3489</v>
      </c>
      <c r="F82" s="7">
        <v>54121</v>
      </c>
      <c r="G82" s="7">
        <v>948</v>
      </c>
      <c r="H82" s="1">
        <v>1.7500000000000002E-2</v>
      </c>
      <c r="I82" s="8">
        <v>15295</v>
      </c>
      <c r="J82" s="9">
        <f t="shared" si="1"/>
        <v>3.3837775867010604</v>
      </c>
      <c r="K82" t="s">
        <v>16</v>
      </c>
      <c r="L82" t="s">
        <v>20</v>
      </c>
      <c r="M82" t="s">
        <v>25</v>
      </c>
    </row>
    <row r="83" spans="1:13">
      <c r="A83">
        <v>82</v>
      </c>
      <c r="B83" t="s">
        <v>12</v>
      </c>
      <c r="C83" s="2">
        <v>44254.487986111111</v>
      </c>
      <c r="D83" s="2">
        <v>44329.252013888887</v>
      </c>
      <c r="E83" s="6">
        <v>1086</v>
      </c>
      <c r="F83" s="7">
        <v>15705</v>
      </c>
      <c r="G83" s="7">
        <v>1190</v>
      </c>
      <c r="H83" s="1">
        <v>7.5800000000000006E-2</v>
      </c>
      <c r="I83" s="8">
        <v>3589</v>
      </c>
      <c r="J83" s="9">
        <f t="shared" si="1"/>
        <v>2.3047882136279925</v>
      </c>
      <c r="K83" t="s">
        <v>15</v>
      </c>
      <c r="L83" t="s">
        <v>19</v>
      </c>
      <c r="M83" t="s">
        <v>21</v>
      </c>
    </row>
    <row r="84" spans="1:13">
      <c r="A84">
        <v>83</v>
      </c>
      <c r="B84" t="s">
        <v>11</v>
      </c>
      <c r="C84" s="2">
        <v>44206.470104166663</v>
      </c>
      <c r="D84" s="2">
        <v>44549.699930555558</v>
      </c>
      <c r="E84" s="6">
        <v>5602</v>
      </c>
      <c r="F84" s="7">
        <v>57448</v>
      </c>
      <c r="G84" s="7">
        <v>2273</v>
      </c>
      <c r="H84" s="1">
        <v>3.9600000000000003E-2</v>
      </c>
      <c r="I84" s="8">
        <v>11142</v>
      </c>
      <c r="J84" s="9">
        <f t="shared" si="1"/>
        <v>0.98893252409853627</v>
      </c>
      <c r="K84" t="s">
        <v>17</v>
      </c>
      <c r="L84" t="s">
        <v>20</v>
      </c>
      <c r="M84" t="s">
        <v>21</v>
      </c>
    </row>
    <row r="85" spans="1:13">
      <c r="A85">
        <v>84</v>
      </c>
      <c r="B85" t="s">
        <v>13</v>
      </c>
      <c r="C85" s="2">
        <v>44477.067418981482</v>
      </c>
      <c r="D85" s="2">
        <v>44484.067418981482</v>
      </c>
      <c r="E85" s="6">
        <v>8101</v>
      </c>
      <c r="F85" s="7">
        <v>87823</v>
      </c>
      <c r="G85" s="7">
        <v>1262</v>
      </c>
      <c r="H85" s="1">
        <v>1.44E-2</v>
      </c>
      <c r="I85" s="8">
        <v>6367</v>
      </c>
      <c r="J85" s="9">
        <f t="shared" si="1"/>
        <v>-0.21404764843846438</v>
      </c>
      <c r="K85" t="s">
        <v>16</v>
      </c>
      <c r="L85" t="s">
        <v>20</v>
      </c>
      <c r="M85" t="s">
        <v>25</v>
      </c>
    </row>
    <row r="86" spans="1:13">
      <c r="A86">
        <v>85</v>
      </c>
      <c r="B86" t="s">
        <v>12</v>
      </c>
      <c r="C86" s="2">
        <v>44409.812847222223</v>
      </c>
      <c r="D86" s="2">
        <v>44498.689386574071</v>
      </c>
      <c r="E86" s="6">
        <v>1239</v>
      </c>
      <c r="F86" s="7">
        <v>26274</v>
      </c>
      <c r="G86" s="7">
        <v>4820</v>
      </c>
      <c r="H86" s="1">
        <v>0.1835</v>
      </c>
      <c r="I86" s="8">
        <v>2353</v>
      </c>
      <c r="J86" s="9">
        <f t="shared" si="1"/>
        <v>0.89911218724778041</v>
      </c>
      <c r="K86" t="s">
        <v>17</v>
      </c>
      <c r="L86" t="s">
        <v>19</v>
      </c>
      <c r="M86" t="s">
        <v>21</v>
      </c>
    </row>
    <row r="87" spans="1:13">
      <c r="A87">
        <v>86</v>
      </c>
      <c r="B87" t="s">
        <v>13</v>
      </c>
      <c r="C87" s="2">
        <v>44273.762685185182</v>
      </c>
      <c r="D87" s="2">
        <v>44363.423831018517</v>
      </c>
      <c r="E87" s="6">
        <v>5382</v>
      </c>
      <c r="F87" s="7">
        <v>83212</v>
      </c>
      <c r="G87" s="7">
        <v>1279</v>
      </c>
      <c r="H87" s="1">
        <v>1.54E-2</v>
      </c>
      <c r="I87" s="8">
        <v>10566</v>
      </c>
      <c r="J87" s="9">
        <f t="shared" si="1"/>
        <v>0.96321070234113715</v>
      </c>
      <c r="K87" t="s">
        <v>14</v>
      </c>
      <c r="L87" t="s">
        <v>20</v>
      </c>
      <c r="M87" t="s">
        <v>23</v>
      </c>
    </row>
    <row r="88" spans="1:13">
      <c r="A88">
        <v>87</v>
      </c>
      <c r="B88" t="s">
        <v>13</v>
      </c>
      <c r="C88" s="2">
        <v>44515.373356481483</v>
      </c>
      <c r="D88" s="2">
        <v>44534.92355324074</v>
      </c>
      <c r="E88" s="6">
        <v>5910</v>
      </c>
      <c r="F88" s="7">
        <v>32075</v>
      </c>
      <c r="G88" s="7">
        <v>796</v>
      </c>
      <c r="H88" s="1">
        <v>2.4799999999999999E-2</v>
      </c>
      <c r="I88" s="8">
        <v>22358</v>
      </c>
      <c r="J88" s="9">
        <f t="shared" si="1"/>
        <v>2.7830795262267345</v>
      </c>
      <c r="K88" t="s">
        <v>15</v>
      </c>
      <c r="L88" t="s">
        <v>19</v>
      </c>
      <c r="M88" t="s">
        <v>22</v>
      </c>
    </row>
    <row r="89" spans="1:13">
      <c r="A89">
        <v>88</v>
      </c>
      <c r="B89" t="s">
        <v>13</v>
      </c>
      <c r="C89" s="2">
        <v>44522.559444444443</v>
      </c>
      <c r="D89" s="2">
        <v>44529.559444444443</v>
      </c>
      <c r="E89" s="6">
        <v>937</v>
      </c>
      <c r="F89" s="7">
        <v>54251</v>
      </c>
      <c r="G89" s="7">
        <v>4517</v>
      </c>
      <c r="H89" s="1">
        <v>8.3299999999999999E-2</v>
      </c>
      <c r="I89" s="8">
        <v>3156</v>
      </c>
      <c r="J89" s="9">
        <f t="shared" si="1"/>
        <v>2.3681963713980791</v>
      </c>
      <c r="K89" t="s">
        <v>16</v>
      </c>
      <c r="L89" t="s">
        <v>20</v>
      </c>
      <c r="M89" t="s">
        <v>21</v>
      </c>
    </row>
    <row r="90" spans="1:13">
      <c r="A90">
        <v>89</v>
      </c>
      <c r="B90" t="s">
        <v>13</v>
      </c>
      <c r="C90" s="2">
        <v>44467.852476851847</v>
      </c>
      <c r="D90" s="2">
        <v>44474.852476851847</v>
      </c>
      <c r="E90" s="6">
        <v>4398</v>
      </c>
      <c r="F90" s="7">
        <v>71882</v>
      </c>
      <c r="G90" s="7">
        <v>2596</v>
      </c>
      <c r="H90" s="1">
        <v>3.61E-2</v>
      </c>
      <c r="I90" s="8">
        <v>19757</v>
      </c>
      <c r="J90" s="9">
        <f t="shared" si="1"/>
        <v>3.4922692132787629</v>
      </c>
      <c r="K90" t="s">
        <v>18</v>
      </c>
      <c r="L90" t="s">
        <v>19</v>
      </c>
      <c r="M90" t="s">
        <v>25</v>
      </c>
    </row>
    <row r="91" spans="1:13">
      <c r="A91">
        <v>90</v>
      </c>
      <c r="B91" t="s">
        <v>11</v>
      </c>
      <c r="C91" s="2">
        <v>44540.878958333327</v>
      </c>
      <c r="D91" s="2">
        <v>44547.878958333327</v>
      </c>
      <c r="E91" s="6">
        <v>2347</v>
      </c>
      <c r="F91" s="7">
        <v>24417</v>
      </c>
      <c r="G91" s="7">
        <v>2857</v>
      </c>
      <c r="H91" s="1">
        <v>0.11700000000000001</v>
      </c>
      <c r="I91" s="8">
        <v>6160</v>
      </c>
      <c r="J91" s="9">
        <f t="shared" si="1"/>
        <v>1.6246271836386876</v>
      </c>
      <c r="K91" t="s">
        <v>15</v>
      </c>
      <c r="L91" t="s">
        <v>20</v>
      </c>
      <c r="M91" t="s">
        <v>22</v>
      </c>
    </row>
    <row r="92" spans="1:13">
      <c r="A92">
        <v>91</v>
      </c>
      <c r="B92" t="s">
        <v>12</v>
      </c>
      <c r="C92" s="2">
        <v>44554.70275462963</v>
      </c>
      <c r="D92" s="2">
        <v>44561.70275462963</v>
      </c>
      <c r="E92" s="6">
        <v>1520</v>
      </c>
      <c r="F92" s="7">
        <v>97700</v>
      </c>
      <c r="G92" s="7">
        <v>4028</v>
      </c>
      <c r="H92" s="1">
        <v>4.1200000000000001E-2</v>
      </c>
      <c r="I92" s="8">
        <v>1578</v>
      </c>
      <c r="J92" s="9">
        <f t="shared" si="1"/>
        <v>3.8157894736842106E-2</v>
      </c>
      <c r="K92" t="s">
        <v>16</v>
      </c>
      <c r="L92" t="s">
        <v>19</v>
      </c>
      <c r="M92" t="s">
        <v>25</v>
      </c>
    </row>
    <row r="93" spans="1:13">
      <c r="A93">
        <v>92</v>
      </c>
      <c r="B93" t="s">
        <v>12</v>
      </c>
      <c r="C93" s="2">
        <v>44492.601331018523</v>
      </c>
      <c r="D93" s="2">
        <v>44499.601331018523</v>
      </c>
      <c r="E93" s="6">
        <v>7430</v>
      </c>
      <c r="F93" s="7">
        <v>14729</v>
      </c>
      <c r="G93" s="7">
        <v>4147</v>
      </c>
      <c r="H93" s="1">
        <v>0.28160000000000002</v>
      </c>
      <c r="I93" s="8">
        <v>27562</v>
      </c>
      <c r="J93" s="9">
        <f t="shared" si="1"/>
        <v>2.7095558546433378</v>
      </c>
      <c r="K93" t="s">
        <v>15</v>
      </c>
      <c r="L93" t="s">
        <v>20</v>
      </c>
      <c r="M93" t="s">
        <v>23</v>
      </c>
    </row>
    <row r="94" spans="1:13">
      <c r="A94">
        <v>93</v>
      </c>
      <c r="B94" t="s">
        <v>11</v>
      </c>
      <c r="C94" s="2">
        <v>44240.643657407411</v>
      </c>
      <c r="D94" s="2">
        <v>44247.643657407411</v>
      </c>
      <c r="E94" s="6">
        <v>1441</v>
      </c>
      <c r="F94" s="7">
        <v>24836</v>
      </c>
      <c r="G94" s="7">
        <v>2151</v>
      </c>
      <c r="H94" s="1">
        <v>8.6599999999999996E-2</v>
      </c>
      <c r="I94" s="8">
        <v>5653</v>
      </c>
      <c r="J94" s="9">
        <f t="shared" si="1"/>
        <v>2.9229701596113808</v>
      </c>
      <c r="K94" t="s">
        <v>14</v>
      </c>
      <c r="L94" t="s">
        <v>19</v>
      </c>
      <c r="M94" t="s">
        <v>25</v>
      </c>
    </row>
    <row r="95" spans="1:13">
      <c r="A95">
        <v>94</v>
      </c>
      <c r="B95" t="s">
        <v>13</v>
      </c>
      <c r="C95" s="2">
        <v>44327.270520833343</v>
      </c>
      <c r="D95" s="2">
        <v>44430.413680555554</v>
      </c>
      <c r="E95" s="6">
        <v>9141</v>
      </c>
      <c r="F95" s="7">
        <v>57132</v>
      </c>
      <c r="G95" s="7">
        <v>3410</v>
      </c>
      <c r="H95" s="1">
        <v>5.9700000000000003E-2</v>
      </c>
      <c r="I95" s="8">
        <v>27658</v>
      </c>
      <c r="J95" s="9">
        <f t="shared" si="1"/>
        <v>2.0257083470079862</v>
      </c>
      <c r="K95" t="s">
        <v>18</v>
      </c>
      <c r="L95" t="s">
        <v>19</v>
      </c>
      <c r="M95" t="s">
        <v>23</v>
      </c>
    </row>
    <row r="96" spans="1:13">
      <c r="A96">
        <v>95</v>
      </c>
      <c r="B96" t="s">
        <v>13</v>
      </c>
      <c r="C96" s="2">
        <v>44486.152870370373</v>
      </c>
      <c r="D96" s="2">
        <v>44492.355520833327</v>
      </c>
      <c r="E96" s="6">
        <v>6110</v>
      </c>
      <c r="F96" s="7">
        <v>70658</v>
      </c>
      <c r="G96" s="7">
        <v>1847</v>
      </c>
      <c r="H96" s="1">
        <v>2.6100000000000002E-2</v>
      </c>
      <c r="I96" s="8">
        <v>24252</v>
      </c>
      <c r="J96" s="9">
        <f t="shared" si="1"/>
        <v>2.9692307692307693</v>
      </c>
      <c r="K96" t="s">
        <v>17</v>
      </c>
      <c r="L96" t="s">
        <v>20</v>
      </c>
      <c r="M96" t="s">
        <v>21</v>
      </c>
    </row>
    <row r="97" spans="1:13">
      <c r="A97">
        <v>96</v>
      </c>
      <c r="B97" t="s">
        <v>11</v>
      </c>
      <c r="C97" s="2">
        <v>44550.857800925929</v>
      </c>
      <c r="D97" s="2">
        <v>44557.857800925929</v>
      </c>
      <c r="E97" s="6">
        <v>9508</v>
      </c>
      <c r="F97" s="7">
        <v>67272</v>
      </c>
      <c r="G97" s="7">
        <v>3004</v>
      </c>
      <c r="H97" s="1">
        <v>4.4699999999999997E-2</v>
      </c>
      <c r="I97" s="8">
        <v>25881</v>
      </c>
      <c r="J97" s="9">
        <f t="shared" si="1"/>
        <v>1.7220235591081194</v>
      </c>
      <c r="K97" t="s">
        <v>17</v>
      </c>
      <c r="L97" t="s">
        <v>19</v>
      </c>
      <c r="M97" t="s">
        <v>22</v>
      </c>
    </row>
    <row r="98" spans="1:13">
      <c r="A98">
        <v>97</v>
      </c>
      <c r="B98" t="s">
        <v>11</v>
      </c>
      <c r="C98" s="2">
        <v>44227.436643518522</v>
      </c>
      <c r="D98" s="2">
        <v>44237.713726851849</v>
      </c>
      <c r="E98" s="6">
        <v>2607</v>
      </c>
      <c r="F98" s="7">
        <v>27872</v>
      </c>
      <c r="G98" s="7">
        <v>1002</v>
      </c>
      <c r="H98" s="1">
        <v>3.5999999999999997E-2</v>
      </c>
      <c r="I98" s="8">
        <v>7435</v>
      </c>
      <c r="J98" s="9">
        <f t="shared" si="1"/>
        <v>1.8519370924434215</v>
      </c>
      <c r="K98" t="s">
        <v>17</v>
      </c>
      <c r="L98" t="s">
        <v>20</v>
      </c>
      <c r="M98" t="s">
        <v>24</v>
      </c>
    </row>
    <row r="99" spans="1:13">
      <c r="A99">
        <v>98</v>
      </c>
      <c r="B99" t="s">
        <v>11</v>
      </c>
      <c r="C99" s="2">
        <v>44556.227905092594</v>
      </c>
      <c r="D99" s="2">
        <v>44563.227905092594</v>
      </c>
      <c r="E99" s="6">
        <v>4759</v>
      </c>
      <c r="F99" s="7">
        <v>84891</v>
      </c>
      <c r="G99" s="7">
        <v>3968</v>
      </c>
      <c r="H99" s="1">
        <v>4.6699999999999998E-2</v>
      </c>
      <c r="I99" s="8">
        <v>11535</v>
      </c>
      <c r="J99" s="9">
        <f t="shared" si="1"/>
        <v>1.423828535406598</v>
      </c>
      <c r="K99" t="s">
        <v>16</v>
      </c>
      <c r="L99" t="s">
        <v>20</v>
      </c>
      <c r="M99" t="s">
        <v>22</v>
      </c>
    </row>
    <row r="100" spans="1:13">
      <c r="A100">
        <v>99</v>
      </c>
      <c r="B100" t="s">
        <v>12</v>
      </c>
      <c r="C100" s="2">
        <v>44375.985000000001</v>
      </c>
      <c r="D100" s="2">
        <v>44523.37972222222</v>
      </c>
      <c r="E100" s="6">
        <v>1445</v>
      </c>
      <c r="F100" s="7">
        <v>12465</v>
      </c>
      <c r="G100" s="7">
        <v>4823</v>
      </c>
      <c r="H100" s="1">
        <v>0.38690000000000002</v>
      </c>
      <c r="I100" s="8">
        <v>887</v>
      </c>
      <c r="J100" s="9">
        <f t="shared" si="1"/>
        <v>-0.38615916955017299</v>
      </c>
      <c r="K100" t="s">
        <v>15</v>
      </c>
      <c r="L100" t="s">
        <v>19</v>
      </c>
      <c r="M100" t="s">
        <v>24</v>
      </c>
    </row>
    <row r="101" spans="1:13">
      <c r="A101">
        <v>100</v>
      </c>
      <c r="B101" t="s">
        <v>13</v>
      </c>
      <c r="C101" s="2">
        <v>44500.56527777778</v>
      </c>
      <c r="D101" s="2">
        <v>44507.56527777778</v>
      </c>
      <c r="E101" s="6">
        <v>8893</v>
      </c>
      <c r="F101" s="7">
        <v>80285</v>
      </c>
      <c r="G101" s="7">
        <v>704</v>
      </c>
      <c r="H101" s="1">
        <v>8.8000000000000005E-3</v>
      </c>
      <c r="I101" s="8">
        <v>8764</v>
      </c>
      <c r="J101" s="9">
        <f t="shared" si="1"/>
        <v>-1.4505791071629371E-2</v>
      </c>
      <c r="K101" t="s">
        <v>18</v>
      </c>
      <c r="L101" t="s">
        <v>19</v>
      </c>
      <c r="M101" t="s">
        <v>21</v>
      </c>
    </row>
    <row r="102" spans="1:13">
      <c r="A102">
        <v>101</v>
      </c>
      <c r="B102" t="s">
        <v>13</v>
      </c>
      <c r="C102" s="2">
        <v>45296</v>
      </c>
      <c r="D102" s="2">
        <v>45332</v>
      </c>
      <c r="E102" s="6">
        <v>3657</v>
      </c>
      <c r="F102" s="7">
        <v>28047</v>
      </c>
      <c r="G102" s="7">
        <v>4302</v>
      </c>
      <c r="H102" s="1">
        <v>0.15340000000000001</v>
      </c>
      <c r="I102" s="8">
        <v>2345</v>
      </c>
      <c r="J102" s="9">
        <f t="shared" si="1"/>
        <v>-0.35876401421930543</v>
      </c>
      <c r="K102" t="s">
        <v>15</v>
      </c>
      <c r="L102" t="s">
        <v>20</v>
      </c>
      <c r="M102" t="s">
        <v>22</v>
      </c>
    </row>
    <row r="103" spans="1:13">
      <c r="A103">
        <v>102</v>
      </c>
      <c r="B103" t="s">
        <v>13</v>
      </c>
      <c r="C103" s="2">
        <v>45314</v>
      </c>
      <c r="D103" s="2">
        <v>45350</v>
      </c>
      <c r="E103" s="6">
        <v>6415</v>
      </c>
      <c r="F103" s="7">
        <v>36105</v>
      </c>
      <c r="G103" s="7">
        <v>3237</v>
      </c>
      <c r="H103" s="1">
        <v>8.9700000000000002E-2</v>
      </c>
      <c r="I103" s="8">
        <v>21579</v>
      </c>
      <c r="J103" s="9">
        <f t="shared" si="1"/>
        <v>2.3638347622759159</v>
      </c>
      <c r="K103" t="s">
        <v>18</v>
      </c>
      <c r="L103" t="s">
        <v>19</v>
      </c>
      <c r="M103" t="s">
        <v>23</v>
      </c>
    </row>
    <row r="104" spans="1:13">
      <c r="A104">
        <v>103</v>
      </c>
      <c r="B104" t="s">
        <v>11</v>
      </c>
      <c r="C104" s="2">
        <v>45298</v>
      </c>
      <c r="D104" s="2">
        <v>45325</v>
      </c>
      <c r="E104" s="6">
        <v>3193</v>
      </c>
      <c r="F104" s="7">
        <v>85766</v>
      </c>
      <c r="G104" s="7">
        <v>8392</v>
      </c>
      <c r="H104" s="1">
        <v>9.7799999999999998E-2</v>
      </c>
      <c r="I104" s="8">
        <v>6113</v>
      </c>
      <c r="J104" s="9">
        <f t="shared" si="1"/>
        <v>0.91450046977763855</v>
      </c>
      <c r="K104" t="s">
        <v>18</v>
      </c>
      <c r="L104" t="s">
        <v>20</v>
      </c>
      <c r="M104" t="s">
        <v>22</v>
      </c>
    </row>
    <row r="105" spans="1:13">
      <c r="A105">
        <v>104</v>
      </c>
      <c r="B105" t="s">
        <v>11</v>
      </c>
      <c r="C105" s="2">
        <v>45304</v>
      </c>
      <c r="D105" s="2">
        <v>45334</v>
      </c>
      <c r="E105" s="6">
        <v>4127</v>
      </c>
      <c r="F105" s="7">
        <v>25707</v>
      </c>
      <c r="G105" s="7">
        <v>6504</v>
      </c>
      <c r="H105" s="1">
        <v>0.253</v>
      </c>
      <c r="I105" s="8">
        <v>11508</v>
      </c>
      <c r="J105" s="9">
        <f t="shared" si="1"/>
        <v>1.7884661982069299</v>
      </c>
      <c r="K105" t="s">
        <v>15</v>
      </c>
      <c r="L105" t="s">
        <v>19</v>
      </c>
      <c r="M105" t="s">
        <v>23</v>
      </c>
    </row>
    <row r="106" spans="1:13">
      <c r="A106">
        <v>105</v>
      </c>
      <c r="B106" t="s">
        <v>12</v>
      </c>
      <c r="C106" s="2">
        <v>45306</v>
      </c>
      <c r="D106" s="2">
        <v>45328</v>
      </c>
      <c r="E106" s="6">
        <v>5950</v>
      </c>
      <c r="F106" s="7">
        <v>31976</v>
      </c>
      <c r="G106" s="7">
        <v>6496</v>
      </c>
      <c r="H106" s="1">
        <v>0.20319999999999999</v>
      </c>
      <c r="I106" s="8">
        <v>27275</v>
      </c>
      <c r="J106" s="9">
        <f t="shared" si="1"/>
        <v>3.5840336134453783</v>
      </c>
      <c r="K106" t="s">
        <v>14</v>
      </c>
      <c r="L106" t="s">
        <v>20</v>
      </c>
      <c r="M106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3AB15-36FC-445D-989E-49806F295F1A}">
  <sheetPr>
    <tabColor rgb="FF7030A0"/>
  </sheetPr>
  <dimension ref="A1:L57"/>
  <sheetViews>
    <sheetView showGridLines="0" tabSelected="1" zoomScale="125" workbookViewId="0">
      <selection activeCell="F43" sqref="F43"/>
    </sheetView>
  </sheetViews>
  <sheetFormatPr baseColWidth="10" defaultRowHeight="15"/>
  <cols>
    <col min="1" max="1" width="5.33203125" customWidth="1"/>
    <col min="2" max="2" width="18" customWidth="1"/>
    <col min="3" max="3" width="12" bestFit="1" customWidth="1"/>
    <col min="4" max="4" width="12.6640625" customWidth="1"/>
    <col min="5" max="5" width="13.1640625" customWidth="1"/>
    <col min="6" max="6" width="12.6640625" customWidth="1"/>
    <col min="7" max="7" width="15.33203125" customWidth="1"/>
    <col min="8" max="8" width="19" customWidth="1"/>
    <col min="9" max="9" width="22.5" customWidth="1"/>
    <col min="10" max="10" width="5.5" bestFit="1" customWidth="1"/>
    <col min="11" max="107" width="6.5" bestFit="1" customWidth="1"/>
    <col min="108" max="108" width="11.1640625" bestFit="1" customWidth="1"/>
  </cols>
  <sheetData>
    <row r="1" spans="1:12" ht="43" customHeight="1">
      <c r="A1" s="55" t="s">
        <v>28</v>
      </c>
      <c r="B1" s="55"/>
      <c r="C1" s="55"/>
      <c r="D1" s="55"/>
      <c r="E1" s="55"/>
      <c r="F1" s="55"/>
      <c r="G1" s="55"/>
      <c r="H1" s="55"/>
      <c r="I1" s="55"/>
      <c r="J1" s="10"/>
      <c r="K1" s="10"/>
      <c r="L1" s="10"/>
    </row>
    <row r="4" spans="1:12" ht="16">
      <c r="B4" s="11" t="s">
        <v>29</v>
      </c>
      <c r="F4" s="11" t="s">
        <v>31</v>
      </c>
    </row>
    <row r="6" spans="1:12" ht="20" customHeight="1">
      <c r="B6" s="13" t="s">
        <v>11</v>
      </c>
      <c r="C6" s="46">
        <f>COUNTIF(DATA!B2:B106,DATA!B2)</f>
        <v>36</v>
      </c>
      <c r="F6" s="13" t="s">
        <v>32</v>
      </c>
      <c r="G6" s="45" t="s">
        <v>33</v>
      </c>
      <c r="H6" s="45" t="s">
        <v>35</v>
      </c>
      <c r="I6" s="45" t="s">
        <v>36</v>
      </c>
    </row>
    <row r="7" spans="1:12" ht="20" customHeight="1">
      <c r="B7" s="13" t="s">
        <v>13</v>
      </c>
      <c r="C7" s="46">
        <f>COUNTIF(DATA!B2:B106,DATA!B8)</f>
        <v>41</v>
      </c>
      <c r="F7" s="14" t="s">
        <v>11</v>
      </c>
      <c r="G7" s="12">
        <f>SUMIF(DATA!B2:B106,DATA!B2,DATA!E2:E106)</f>
        <v>184371</v>
      </c>
      <c r="H7" s="12">
        <f>SUMIF(DATA!B2:B106,DATA!B2,DATA!I2:I106)</f>
        <v>497803</v>
      </c>
      <c r="I7" s="12">
        <f>(H7-G7)</f>
        <v>313432</v>
      </c>
    </row>
    <row r="8" spans="1:12" ht="20" customHeight="1">
      <c r="B8" s="13" t="s">
        <v>12</v>
      </c>
      <c r="C8" s="46">
        <f>COUNTIF(DATA!B2:B106,DATA!B3)</f>
        <v>28</v>
      </c>
      <c r="F8" s="14" t="s">
        <v>13</v>
      </c>
      <c r="G8" s="12">
        <f>SUMIF(DATA!B2:B106,DATA!B8,DATA!E2:E106)</f>
        <v>237570</v>
      </c>
      <c r="H8" s="12">
        <f>SUMIF(DATA!B2:B106,DATA!B8,DATA!I2:I106)</f>
        <v>561028</v>
      </c>
      <c r="I8" s="12">
        <f>(H8-G8)</f>
        <v>323458</v>
      </c>
    </row>
    <row r="9" spans="1:12" ht="20" customHeight="1">
      <c r="B9" s="49" t="s">
        <v>30</v>
      </c>
      <c r="C9" s="47">
        <f>SUM(C6:C8)</f>
        <v>105</v>
      </c>
      <c r="F9" s="14" t="s">
        <v>12</v>
      </c>
      <c r="G9" s="12">
        <f>SUMIF(DATA!B2:B106,DATA!B3,DATA!E2:E106)</f>
        <v>139315</v>
      </c>
      <c r="H9" s="12">
        <f>SUMIF(DATA!B2:B106,DATA!B3,DATA!I2:I106)</f>
        <v>411222</v>
      </c>
      <c r="I9" s="12">
        <f>(H9-G9)</f>
        <v>271907</v>
      </c>
    </row>
    <row r="10" spans="1:12">
      <c r="F10" s="49" t="s">
        <v>30</v>
      </c>
      <c r="G10" s="15">
        <f>SUM(G7:G9)</f>
        <v>561256</v>
      </c>
      <c r="H10" s="15">
        <f>SUM(H7:H9)</f>
        <v>1470053</v>
      </c>
      <c r="I10" s="15">
        <f>(H10-G10)</f>
        <v>908797</v>
      </c>
    </row>
    <row r="13" spans="1:12" ht="16">
      <c r="B13" s="11" t="s">
        <v>37</v>
      </c>
      <c r="C13" s="11"/>
    </row>
    <row r="15" spans="1:12">
      <c r="D15" s="19" t="s">
        <v>14</v>
      </c>
      <c r="E15" s="19" t="s">
        <v>15</v>
      </c>
      <c r="F15" s="19" t="s">
        <v>18</v>
      </c>
      <c r="G15" s="19" t="s">
        <v>17</v>
      </c>
      <c r="H15" s="19" t="s">
        <v>16</v>
      </c>
      <c r="I15" s="37" t="s">
        <v>30</v>
      </c>
      <c r="K15" s="7"/>
    </row>
    <row r="16" spans="1:12" ht="20" customHeight="1">
      <c r="B16" s="54" t="s">
        <v>38</v>
      </c>
      <c r="C16" s="54"/>
      <c r="D16" s="17">
        <f>COUNTIF(DATA!K2:K106,DATA!K2)</f>
        <v>25</v>
      </c>
      <c r="E16" s="18">
        <f>COUNTIF(DATA!K2:K106,DATA!K5)</f>
        <v>23</v>
      </c>
      <c r="F16" s="18">
        <f>COUNTIF(DATA!K2:K106,DATA!K13)</f>
        <v>18</v>
      </c>
      <c r="G16" s="18">
        <f>COUNTIF(DATA!K2:K106,DATA!K12)</f>
        <v>22</v>
      </c>
      <c r="H16" s="18">
        <f>COUNTIF(DATA!K2:K106,DATA!K7)</f>
        <v>17</v>
      </c>
      <c r="I16" s="20">
        <f t="shared" ref="I16:I21" si="0">SUM(D16:H16)</f>
        <v>105</v>
      </c>
    </row>
    <row r="17" spans="2:9" ht="20" customHeight="1">
      <c r="B17" s="54" t="s">
        <v>39</v>
      </c>
      <c r="C17" s="54"/>
      <c r="D17" s="21">
        <f>SUMIF(DATA!K2:K106,DATA!K2,DATA!F2:F106)</f>
        <v>1301419</v>
      </c>
      <c r="E17" s="22">
        <f>SUMIF(DATA!K2:K106,DATA!K4,DATA!F2:F106)</f>
        <v>1014367</v>
      </c>
      <c r="F17" s="22">
        <f>SUMIF(DATA!K2:K106,DATA!K13,DATA!F2:F106)</f>
        <v>949678</v>
      </c>
      <c r="G17" s="22">
        <f>SUMIF(DATA!K2:K106,DATA!K12,DATA!F2:F106)</f>
        <v>1010551</v>
      </c>
      <c r="H17" s="22">
        <f>SUMIF(DATA!K2:K106,DATA!K7,DATA!F2:F106)</f>
        <v>1284616</v>
      </c>
      <c r="I17" s="24">
        <f t="shared" si="0"/>
        <v>5560631</v>
      </c>
    </row>
    <row r="18" spans="2:9" ht="20" customHeight="1">
      <c r="B18" s="54" t="s">
        <v>34</v>
      </c>
      <c r="C18" s="54"/>
      <c r="D18" s="26">
        <f>SUMIF(DATA!K2:K106,DATA!K2,DATA!I2:I106)</f>
        <v>398209</v>
      </c>
      <c r="E18" s="25">
        <f>SUMIF(DATA!K2:K106,DATA!K4,DATA!I2:I106)</f>
        <v>274382</v>
      </c>
      <c r="F18" s="25">
        <f>SUMIF(DATA!K2:K106,DATA!K13,DATA!I2:I106)</f>
        <v>270590</v>
      </c>
      <c r="G18" s="25">
        <f>SUMIF(DATA!K2:K106,DATA!K12,DATA!I2:I106)</f>
        <v>274285</v>
      </c>
      <c r="H18" s="25">
        <f>SUMIF(DATA!K2:K106,DATA!K7,DATA!I2:I106)</f>
        <v>252587</v>
      </c>
      <c r="I18" s="27">
        <f t="shared" si="0"/>
        <v>1470053</v>
      </c>
    </row>
    <row r="19" spans="2:9" ht="20" customHeight="1">
      <c r="B19" s="54" t="s">
        <v>40</v>
      </c>
      <c r="C19" s="54"/>
      <c r="D19" s="28">
        <f>AVERAGEIF(DATA!K2:K106,DATA!K2,DATA!H2:H106)</f>
        <v>0.11618000000000001</v>
      </c>
      <c r="E19" s="29">
        <f>AVERAGEIF(DATA!K2:K106,DATA!K4,DATA!H2:H106)</f>
        <v>0.13539130434782609</v>
      </c>
      <c r="F19" s="29">
        <f>AVERAGEIF(DATA!K2:K106,DATA!K13,DATA!H2:H106)</f>
        <v>6.5416666666666651E-2</v>
      </c>
      <c r="G19" s="29">
        <f>AVERAGEIF(DATA!K2:K106,DATA!K12,DATA!H2:H106)</f>
        <v>8.0086363636363664E-2</v>
      </c>
      <c r="H19" s="29">
        <f>AVERAGEIF(DATA!K2:K106,DATA!K7,DATA!H2:H106)</f>
        <v>3.3058823529411759E-2</v>
      </c>
      <c r="I19" s="30">
        <f t="shared" si="0"/>
        <v>0.43013315818026815</v>
      </c>
    </row>
    <row r="20" spans="2:9" ht="20" customHeight="1">
      <c r="B20" s="56" t="s">
        <v>56</v>
      </c>
      <c r="C20" s="57"/>
      <c r="D20" s="50">
        <f>SUMIF(DATA!K2:K106,DATA!K2,DATA!E2:E106)</f>
        <v>138985</v>
      </c>
      <c r="E20" s="51">
        <f>SUMIF(DATA!K2:K106,DATA!K4,DATA!E2:E106)</f>
        <v>110555</v>
      </c>
      <c r="F20" s="51">
        <f>SUMIF(DATA!K2:K106,DATA!K13,DATA!E2:E106)</f>
        <v>104640</v>
      </c>
      <c r="G20" s="51">
        <f>SUMIF(DATA!K2:K106,DATA!K12,DATA!E2:E106)</f>
        <v>115738</v>
      </c>
      <c r="H20" s="51">
        <f>SUMIF(DATA!K2:K106,DATA!K7,DATA!E2:E106)</f>
        <v>91338</v>
      </c>
      <c r="I20" s="40">
        <f t="shared" si="0"/>
        <v>561256</v>
      </c>
    </row>
    <row r="21" spans="2:9" ht="20" customHeight="1">
      <c r="B21" s="54" t="s">
        <v>27</v>
      </c>
      <c r="C21" s="54"/>
      <c r="D21" s="29">
        <f>((D18-D20)/D20)</f>
        <v>1.8651221354822463</v>
      </c>
      <c r="E21" s="29">
        <f>((E18-E20)/E20)</f>
        <v>1.4818597078377278</v>
      </c>
      <c r="F21" s="29">
        <f>((F18-F20)/F20)</f>
        <v>1.585913608562691</v>
      </c>
      <c r="G21" s="29">
        <f>((G18-G20)/G20)</f>
        <v>1.3698785187233233</v>
      </c>
      <c r="H21" s="29">
        <f t="shared" ref="H21" si="1">((H18-H20)/H20)</f>
        <v>1.7654097965797368</v>
      </c>
      <c r="I21" s="31">
        <f t="shared" si="0"/>
        <v>8.0681837671857259</v>
      </c>
    </row>
    <row r="24" spans="2:9" ht="16">
      <c r="B24" s="11" t="s">
        <v>42</v>
      </c>
    </row>
    <row r="26" spans="2:9">
      <c r="B26" s="35" t="s">
        <v>0</v>
      </c>
      <c r="C26" s="19" t="s">
        <v>43</v>
      </c>
      <c r="D26" s="19" t="s">
        <v>44</v>
      </c>
      <c r="E26" s="19" t="s">
        <v>45</v>
      </c>
      <c r="F26" s="19" t="s">
        <v>27</v>
      </c>
    </row>
    <row r="27" spans="2:9" ht="20" customHeight="1">
      <c r="B27" s="48">
        <v>1</v>
      </c>
      <c r="C27" s="18" t="str">
        <f>VLOOKUP(REPORTING!B27,DATA!A2:M106,2,FALSE)</f>
        <v>Facebook</v>
      </c>
      <c r="D27" s="33">
        <f>VLOOKUP(B27,DATA!A2:M106,3,FALSE)</f>
        <v>44293.36347222222</v>
      </c>
      <c r="E27" s="34">
        <f>VLOOKUP(B27,DATA!A2:M106,5,FALSE)</f>
        <v>1394</v>
      </c>
      <c r="F27" s="29">
        <f>VLOOKUP(B27,DATA!A2:M106,10,FALSE)</f>
        <v>1.1850789096126255</v>
      </c>
    </row>
    <row r="30" spans="2:9" ht="16">
      <c r="B30" s="11" t="s">
        <v>46</v>
      </c>
    </row>
    <row r="32" spans="2:9">
      <c r="C32" s="19" t="s">
        <v>21</v>
      </c>
      <c r="D32" s="19" t="s">
        <v>22</v>
      </c>
      <c r="E32" s="19" t="s">
        <v>23</v>
      </c>
      <c r="F32" s="19" t="s">
        <v>24</v>
      </c>
      <c r="G32" s="19" t="s">
        <v>25</v>
      </c>
      <c r="H32" s="37" t="s">
        <v>30</v>
      </c>
    </row>
    <row r="33" spans="2:8" ht="20" customHeight="1">
      <c r="B33" s="23" t="s">
        <v>47</v>
      </c>
      <c r="C33" s="16">
        <f>COUNTIF(DATA!M2:M106,DATA!M2)</f>
        <v>23</v>
      </c>
      <c r="D33" s="16">
        <f>COUNTIF(DATA!M2:M106,DATA!M4)</f>
        <v>23</v>
      </c>
      <c r="E33" s="16">
        <f>COUNTIF(DATA!M2:M106,DATA!M5)</f>
        <v>22</v>
      </c>
      <c r="F33" s="16">
        <f>COUNTIF(DATA!M2:M106,DATA!M8)</f>
        <v>18</v>
      </c>
      <c r="G33" s="16">
        <f>COUNTIF(DATA!M2:M106,DATA!M12)</f>
        <v>19</v>
      </c>
      <c r="H33" s="36">
        <f>SUM(C33:G33)</f>
        <v>105</v>
      </c>
    </row>
    <row r="34" spans="2:8" ht="20" customHeight="1">
      <c r="B34" s="23" t="s">
        <v>39</v>
      </c>
      <c r="C34" s="38">
        <f>SUMIF(DATA!M2:M106,DATA!M2,DATA!F2:F106)</f>
        <v>1216167</v>
      </c>
      <c r="D34" s="38">
        <f>SUMIF(DATA!M2:M106,DATA!M4,DATA!F2:F106)</f>
        <v>1312367</v>
      </c>
      <c r="E34" s="38">
        <f>SUMIF(DATA!M2:M106,DATA!M5,DATA!F2:F106)</f>
        <v>1024621</v>
      </c>
      <c r="F34" s="38">
        <f>SUMIF(DATA!M2:M106,DATA!M8,DATA!F2:F106)</f>
        <v>992029</v>
      </c>
      <c r="G34" s="38">
        <f>SUMIF(DATA!M2:M106,DATA!M12,DATA!F2:F106)</f>
        <v>1015447</v>
      </c>
      <c r="H34" s="39">
        <f>SUM(C34:G34)</f>
        <v>5560631</v>
      </c>
    </row>
    <row r="35" spans="2:8" ht="20" customHeight="1">
      <c r="B35" s="23" t="s">
        <v>48</v>
      </c>
      <c r="C35" s="34">
        <f>SUMIF(DATA!M2:M106,DATA!M2,DATA!I2:I106)</f>
        <v>294810</v>
      </c>
      <c r="D35" s="34">
        <f>SUMIF(DATA!M2:M106,DATA!M4,DATA!I2:I106)</f>
        <v>321875</v>
      </c>
      <c r="E35" s="34">
        <f>SUMIF(DATA!M2:M106,DATA!M5,DATA!I2:I106)</f>
        <v>405530</v>
      </c>
      <c r="F35" s="34">
        <f>SUMIF(DATA!M2:M106,DATA!M8,DATA!I2:I106)</f>
        <v>188467</v>
      </c>
      <c r="G35" s="34">
        <f>SUMIF(DATA!M2:M106,DATA!M12,DATA!I2:I106)</f>
        <v>259371</v>
      </c>
      <c r="H35" s="40">
        <f>SUM(C35:G35)</f>
        <v>1470053</v>
      </c>
    </row>
    <row r="36" spans="2:8" ht="20" customHeight="1">
      <c r="B36" s="23" t="s">
        <v>41</v>
      </c>
      <c r="C36" s="29">
        <f>AVERAGEIF(DATA!M2:M106,DATA!M2,DATA!J2:J106)</f>
        <v>1.701840329960548</v>
      </c>
      <c r="D36" s="29">
        <f>AVERAGEIF(DATA!M2:M106,DATA!M4,DATA!J2:J106)</f>
        <v>1.9620465207154063</v>
      </c>
      <c r="E36" s="29">
        <f>AVERAGEIF(DATA!M2:M106,DATA!M5,DATA!J2:J106)</f>
        <v>1.7252060724249725</v>
      </c>
      <c r="F36" s="29">
        <f>AVERAGEIF(DATA!M2:M106,DATA!M8,DATA!J2:J106)</f>
        <v>1.2948473801546858</v>
      </c>
      <c r="G36" s="29">
        <f>AVERAGEIF(DATA!M2:M106,DATA!M12,DATA!J2:J106)</f>
        <v>1.2802127021201251</v>
      </c>
      <c r="H36" s="31">
        <f>SUM(C36:G36)</f>
        <v>7.9641530053757377</v>
      </c>
    </row>
    <row r="39" spans="2:8" ht="16">
      <c r="B39" s="11" t="s">
        <v>49</v>
      </c>
    </row>
    <row r="41" spans="2:8">
      <c r="B41" s="41" t="s">
        <v>55</v>
      </c>
      <c r="C41" s="32" t="s">
        <v>51</v>
      </c>
      <c r="D41" s="32" t="s">
        <v>52</v>
      </c>
      <c r="E41" s="32" t="s">
        <v>53</v>
      </c>
      <c r="F41" s="32" t="s">
        <v>54</v>
      </c>
    </row>
    <row r="42" spans="2:8" ht="20" customHeight="1">
      <c r="B42" s="42" t="s">
        <v>20</v>
      </c>
      <c r="C42">
        <v>57</v>
      </c>
      <c r="D42" s="7">
        <v>3426042</v>
      </c>
      <c r="E42" s="8">
        <v>827006</v>
      </c>
      <c r="F42" s="44">
        <v>1.7416835476748735</v>
      </c>
    </row>
    <row r="43" spans="2:8" ht="20" customHeight="1">
      <c r="B43" s="43" t="s">
        <v>14</v>
      </c>
      <c r="C43">
        <v>15</v>
      </c>
      <c r="D43" s="7">
        <v>969952</v>
      </c>
      <c r="E43" s="8">
        <v>285491</v>
      </c>
      <c r="F43" s="44">
        <v>2.074198082589997</v>
      </c>
    </row>
    <row r="44" spans="2:8" ht="20" customHeight="1">
      <c r="B44" s="43" t="s">
        <v>15</v>
      </c>
      <c r="C44">
        <v>9</v>
      </c>
      <c r="D44" s="7">
        <v>345205</v>
      </c>
      <c r="E44" s="8">
        <v>113669</v>
      </c>
      <c r="F44" s="44">
        <v>1.5339584579192616</v>
      </c>
    </row>
    <row r="45" spans="2:8" ht="20" customHeight="1">
      <c r="B45" s="43" t="s">
        <v>18</v>
      </c>
      <c r="C45">
        <v>10</v>
      </c>
      <c r="D45" s="7">
        <v>562345</v>
      </c>
      <c r="E45" s="8">
        <v>149062</v>
      </c>
      <c r="F45" s="44">
        <v>1.4319399697818243</v>
      </c>
    </row>
    <row r="46" spans="2:8" ht="20" customHeight="1">
      <c r="B46" s="43" t="s">
        <v>17</v>
      </c>
      <c r="C46">
        <v>10</v>
      </c>
      <c r="D46" s="7">
        <v>536408</v>
      </c>
      <c r="E46" s="8">
        <v>109389</v>
      </c>
      <c r="F46" s="44">
        <v>1.6884379994767034</v>
      </c>
    </row>
    <row r="47" spans="2:8" ht="20" customHeight="1">
      <c r="B47" s="43" t="s">
        <v>16</v>
      </c>
      <c r="C47">
        <v>13</v>
      </c>
      <c r="D47" s="7">
        <v>1012132</v>
      </c>
      <c r="E47" s="8">
        <v>169395</v>
      </c>
      <c r="F47" s="44">
        <v>1.781045012673786</v>
      </c>
    </row>
    <row r="48" spans="2:8" ht="20" customHeight="1">
      <c r="B48" s="42" t="s">
        <v>19</v>
      </c>
      <c r="C48">
        <v>48</v>
      </c>
      <c r="D48" s="7">
        <v>2134589</v>
      </c>
      <c r="E48" s="8">
        <v>643047</v>
      </c>
      <c r="F48" s="44">
        <v>1.4704013150936508</v>
      </c>
    </row>
    <row r="49" spans="2:6" ht="20" customHeight="1">
      <c r="B49" s="43" t="s">
        <v>14</v>
      </c>
      <c r="C49">
        <v>10</v>
      </c>
      <c r="D49" s="7">
        <v>331467</v>
      </c>
      <c r="E49" s="8">
        <v>112718</v>
      </c>
      <c r="F49" s="44">
        <v>1.63918640311649</v>
      </c>
    </row>
    <row r="50" spans="2:6" ht="20" customHeight="1">
      <c r="B50" s="43" t="s">
        <v>15</v>
      </c>
      <c r="C50">
        <v>14</v>
      </c>
      <c r="D50" s="7">
        <v>669162</v>
      </c>
      <c r="E50" s="8">
        <v>160713</v>
      </c>
      <c r="F50" s="44">
        <v>1.3367622964541126</v>
      </c>
    </row>
    <row r="51" spans="2:6" ht="20" customHeight="1">
      <c r="B51" s="43" t="s">
        <v>18</v>
      </c>
      <c r="C51">
        <v>8</v>
      </c>
      <c r="D51" s="7">
        <v>387333</v>
      </c>
      <c r="E51" s="8">
        <v>121528</v>
      </c>
      <c r="F51" s="44">
        <v>1.340623526903739</v>
      </c>
    </row>
    <row r="52" spans="2:6" ht="20" customHeight="1">
      <c r="B52" s="43" t="s">
        <v>17</v>
      </c>
      <c r="C52">
        <v>12</v>
      </c>
      <c r="D52" s="7">
        <v>474143</v>
      </c>
      <c r="E52" s="8">
        <v>164896</v>
      </c>
      <c r="F52" s="44">
        <v>1.4401730420749963</v>
      </c>
    </row>
    <row r="53" spans="2:6" ht="20" customHeight="1">
      <c r="B53" s="43" t="s">
        <v>16</v>
      </c>
      <c r="C53">
        <v>4</v>
      </c>
      <c r="D53" s="7">
        <v>272484</v>
      </c>
      <c r="E53" s="8">
        <v>83192</v>
      </c>
      <c r="F53" s="44">
        <v>1.8664155557107296</v>
      </c>
    </row>
    <row r="54" spans="2:6">
      <c r="B54" s="42" t="s">
        <v>50</v>
      </c>
      <c r="C54">
        <v>105</v>
      </c>
      <c r="D54" s="7">
        <v>5560631</v>
      </c>
      <c r="E54" s="8">
        <v>1470053</v>
      </c>
      <c r="F54" s="44">
        <v>1.6176688127806007</v>
      </c>
    </row>
    <row r="57" spans="2:6" ht="16">
      <c r="B57" s="11" t="s">
        <v>57</v>
      </c>
    </row>
  </sheetData>
  <mergeCells count="7">
    <mergeCell ref="B19:C19"/>
    <mergeCell ref="B21:C21"/>
    <mergeCell ref="A1:I1"/>
    <mergeCell ref="B16:C16"/>
    <mergeCell ref="B17:C17"/>
    <mergeCell ref="B18:C18"/>
    <mergeCell ref="B20:C20"/>
  </mergeCells>
  <conditionalFormatting sqref="B6:C8">
    <cfRule type="top10" dxfId="45" priority="44" rank="1"/>
  </conditionalFormatting>
  <conditionalFormatting sqref="G7:G9">
    <cfRule type="top10" dxfId="44" priority="27" bottom="1" rank="1"/>
    <cfRule type="top10" dxfId="43" priority="43" rank="1"/>
  </conditionalFormatting>
  <conditionalFormatting sqref="H7:H9">
    <cfRule type="top10" dxfId="42" priority="42" rank="1"/>
  </conditionalFormatting>
  <conditionalFormatting sqref="I7:I9">
    <cfRule type="top10" dxfId="41" priority="25" bottom="1" rank="1"/>
    <cfRule type="top10" dxfId="40" priority="41" rank="1"/>
  </conditionalFormatting>
  <conditionalFormatting sqref="D16:H16">
    <cfRule type="top10" dxfId="39" priority="34" bottom="1" rank="1"/>
    <cfRule type="top10" dxfId="38" priority="40" rank="1"/>
  </conditionalFormatting>
  <conditionalFormatting sqref="D17:H17">
    <cfRule type="top10" dxfId="37" priority="33" bottom="1" rank="1"/>
    <cfRule type="top10" dxfId="36" priority="39" rank="1"/>
  </conditionalFormatting>
  <conditionalFormatting sqref="D18:H18">
    <cfRule type="top10" dxfId="35" priority="32" bottom="1" rank="1"/>
    <cfRule type="top10" dxfId="34" priority="38" rank="1"/>
  </conditionalFormatting>
  <conditionalFormatting sqref="D19:H19">
    <cfRule type="top10" dxfId="33" priority="31" bottom="1" rank="1"/>
    <cfRule type="top10" dxfId="32" priority="37" rank="1"/>
  </conditionalFormatting>
  <conditionalFormatting sqref="D20:H20">
    <cfRule type="top10" dxfId="31" priority="30" bottom="1" rank="1"/>
    <cfRule type="top10" dxfId="30" priority="36" rank="1"/>
  </conditionalFormatting>
  <conditionalFormatting sqref="D21:H21">
    <cfRule type="top10" dxfId="29" priority="29" bottom="1" rank="1"/>
    <cfRule type="top10" dxfId="28" priority="35" rank="1"/>
  </conditionalFormatting>
  <conditionalFormatting sqref="C6:C8">
    <cfRule type="top10" dxfId="27" priority="28" bottom="1" rank="1"/>
  </conditionalFormatting>
  <conditionalFormatting sqref="H7:H10">
    <cfRule type="top10" dxfId="26" priority="26" bottom="1" rank="1"/>
  </conditionalFormatting>
  <conditionalFormatting sqref="C33:G33">
    <cfRule type="top10" dxfId="25" priority="23" bottom="1" rank="1"/>
    <cfRule type="top10" dxfId="24" priority="24" rank="1"/>
  </conditionalFormatting>
  <conditionalFormatting sqref="C34:G34">
    <cfRule type="top10" dxfId="23" priority="21" bottom="1" rank="1"/>
    <cfRule type="top10" dxfId="22" priority="22" rank="1"/>
  </conditionalFormatting>
  <conditionalFormatting sqref="C35:G35">
    <cfRule type="top10" dxfId="21" priority="19" bottom="1" rank="1"/>
    <cfRule type="top10" dxfId="20" priority="20" rank="1"/>
  </conditionalFormatting>
  <conditionalFormatting sqref="C36:G36">
    <cfRule type="top10" dxfId="19" priority="17" bottom="1" rank="1"/>
    <cfRule type="top10" dxfId="18" priority="18" rank="1"/>
  </conditionalFormatting>
  <conditionalFormatting pivot="1" sqref="C43:C47">
    <cfRule type="top10" dxfId="17" priority="16" rank="2"/>
  </conditionalFormatting>
  <conditionalFormatting pivot="1" sqref="D43:D47">
    <cfRule type="top10" dxfId="16" priority="15" rank="2"/>
  </conditionalFormatting>
  <conditionalFormatting pivot="1" sqref="D43:D47">
    <cfRule type="top10" dxfId="15" priority="14" bottom="1" rank="2"/>
  </conditionalFormatting>
  <conditionalFormatting pivot="1" sqref="C43:C47">
    <cfRule type="top10" dxfId="14" priority="13" bottom="1" rank="2"/>
  </conditionalFormatting>
  <conditionalFormatting pivot="1" sqref="E43:E47">
    <cfRule type="top10" dxfId="13" priority="12" rank="2"/>
  </conditionalFormatting>
  <conditionalFormatting pivot="1" sqref="E43:E47">
    <cfRule type="top10" dxfId="12" priority="11" bottom="1" rank="2"/>
  </conditionalFormatting>
  <conditionalFormatting pivot="1" sqref="F43:F47">
    <cfRule type="top10" dxfId="11" priority="10" rank="2"/>
  </conditionalFormatting>
  <conditionalFormatting pivot="1" sqref="F43:F47">
    <cfRule type="top10" dxfId="10" priority="9" bottom="1" rank="2"/>
  </conditionalFormatting>
  <conditionalFormatting pivot="1" sqref="C49:C53">
    <cfRule type="top10" dxfId="9" priority="8" rank="2"/>
  </conditionalFormatting>
  <conditionalFormatting pivot="1" sqref="C49:C53">
    <cfRule type="top10" dxfId="8" priority="7" bottom="1" rank="2"/>
  </conditionalFormatting>
  <conditionalFormatting pivot="1" sqref="D49:D53">
    <cfRule type="top10" dxfId="7" priority="6" rank="2"/>
  </conditionalFormatting>
  <conditionalFormatting pivot="1" sqref="D49:D53">
    <cfRule type="top10" dxfId="6" priority="5" bottom="1" rank="2"/>
  </conditionalFormatting>
  <conditionalFormatting pivot="1" sqref="E49:E53">
    <cfRule type="top10" dxfId="5" priority="4" rank="2"/>
  </conditionalFormatting>
  <conditionalFormatting pivot="1" sqref="E49:E53">
    <cfRule type="top10" dxfId="4" priority="3" bottom="1" rank="2"/>
  </conditionalFormatting>
  <conditionalFormatting pivot="1" sqref="F49:F53">
    <cfRule type="top10" dxfId="3" priority="2" rank="2"/>
  </conditionalFormatting>
  <conditionalFormatting pivot="1" sqref="F49:F53">
    <cfRule type="top10" dxfId="2" priority="1" bottom="1" rank="2"/>
  </conditionalFormatting>
  <pageMargins left="0.7" right="0.7" top="0.75" bottom="0.75" header="0.3" footer="0.3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FFC15E0-26A9-0242-B0B3-8BD7F67CC88D}">
          <x14:formula1>
            <xm:f>DATA!$A$2:$A$106</xm:f>
          </x14:formula1>
          <xm:sqref>B27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E7E6C-4D69-224D-AFFE-B47CFD37D842}">
  <dimension ref="A3:H31"/>
  <sheetViews>
    <sheetView zoomScale="142" zoomScaleNormal="130" workbookViewId="0">
      <selection activeCell="A22" sqref="A22"/>
    </sheetView>
  </sheetViews>
  <sheetFormatPr baseColWidth="10" defaultRowHeight="15"/>
  <cols>
    <col min="1" max="1" width="14.33203125" bestFit="1" customWidth="1"/>
    <col min="2" max="2" width="13.1640625" bestFit="1" customWidth="1"/>
    <col min="3" max="3" width="9.6640625" bestFit="1" customWidth="1"/>
    <col min="4" max="5" width="5.33203125" bestFit="1" customWidth="1"/>
    <col min="6" max="6" width="6.6640625" bestFit="1" customWidth="1"/>
    <col min="7" max="7" width="13.83203125" bestFit="1" customWidth="1"/>
    <col min="8" max="8" width="20.1640625" bestFit="1" customWidth="1"/>
    <col min="9" max="9" width="21.33203125" bestFit="1" customWidth="1"/>
    <col min="10" max="46" width="6.6640625" bestFit="1" customWidth="1"/>
    <col min="47" max="106" width="7.5" bestFit="1" customWidth="1"/>
    <col min="107" max="107" width="11.1640625" bestFit="1" customWidth="1"/>
  </cols>
  <sheetData>
    <row r="3" spans="1:8">
      <c r="A3" s="41" t="s">
        <v>58</v>
      </c>
      <c r="G3" s="41" t="s">
        <v>43</v>
      </c>
      <c r="H3" t="s">
        <v>62</v>
      </c>
    </row>
    <row r="4" spans="1:8">
      <c r="A4" s="42" t="s">
        <v>60</v>
      </c>
      <c r="B4">
        <v>105</v>
      </c>
      <c r="G4" s="42" t="s">
        <v>20</v>
      </c>
      <c r="H4" s="8">
        <v>827006</v>
      </c>
    </row>
    <row r="5" spans="1:8">
      <c r="A5" s="42" t="s">
        <v>61</v>
      </c>
      <c r="B5" s="6">
        <v>561256</v>
      </c>
      <c r="G5" s="43" t="s">
        <v>14</v>
      </c>
      <c r="H5" s="8">
        <v>285491</v>
      </c>
    </row>
    <row r="6" spans="1:8">
      <c r="A6" s="42" t="s">
        <v>62</v>
      </c>
      <c r="B6" s="8">
        <v>1470053</v>
      </c>
      <c r="G6" s="43" t="s">
        <v>15</v>
      </c>
      <c r="H6" s="8">
        <v>113669</v>
      </c>
    </row>
    <row r="7" spans="1:8">
      <c r="A7" s="42" t="s">
        <v>63</v>
      </c>
      <c r="B7" s="44">
        <v>1.6176688127806009</v>
      </c>
      <c r="G7" s="43" t="s">
        <v>18</v>
      </c>
      <c r="H7" s="8">
        <v>149062</v>
      </c>
    </row>
    <row r="8" spans="1:8">
      <c r="A8" s="42" t="s">
        <v>59</v>
      </c>
      <c r="B8" s="53">
        <v>9.0665714285714322E-2</v>
      </c>
      <c r="G8" s="43" t="s">
        <v>17</v>
      </c>
      <c r="H8" s="8">
        <v>109389</v>
      </c>
    </row>
    <row r="9" spans="1:8">
      <c r="G9" s="43" t="s">
        <v>16</v>
      </c>
      <c r="H9" s="8">
        <v>169395</v>
      </c>
    </row>
    <row r="10" spans="1:8">
      <c r="G10" s="42" t="s">
        <v>19</v>
      </c>
      <c r="H10" s="8">
        <v>643047</v>
      </c>
    </row>
    <row r="11" spans="1:8">
      <c r="G11" s="43" t="s">
        <v>14</v>
      </c>
      <c r="H11" s="8">
        <v>112718</v>
      </c>
    </row>
    <row r="12" spans="1:8">
      <c r="G12" s="43" t="s">
        <v>15</v>
      </c>
      <c r="H12" s="8">
        <v>160713</v>
      </c>
    </row>
    <row r="13" spans="1:8">
      <c r="A13" s="41" t="s">
        <v>43</v>
      </c>
      <c r="B13" t="s">
        <v>62</v>
      </c>
      <c r="C13" t="s">
        <v>41</v>
      </c>
      <c r="G13" s="43" t="s">
        <v>18</v>
      </c>
      <c r="H13" s="8">
        <v>121528</v>
      </c>
    </row>
    <row r="14" spans="1:8">
      <c r="A14" s="42" t="s">
        <v>11</v>
      </c>
      <c r="B14" s="8">
        <v>497803</v>
      </c>
      <c r="C14" s="44">
        <v>1.610355799759722</v>
      </c>
      <c r="G14" s="43" t="s">
        <v>17</v>
      </c>
      <c r="H14" s="8">
        <v>164896</v>
      </c>
    </row>
    <row r="15" spans="1:8">
      <c r="A15" s="42" t="s">
        <v>13</v>
      </c>
      <c r="B15" s="8">
        <v>561028</v>
      </c>
      <c r="C15" s="44">
        <v>1.4655933911004675</v>
      </c>
      <c r="G15" s="43" t="s">
        <v>16</v>
      </c>
      <c r="H15" s="8">
        <v>83192</v>
      </c>
    </row>
    <row r="16" spans="1:8">
      <c r="A16" s="42" t="s">
        <v>12</v>
      </c>
      <c r="B16" s="8">
        <v>411222</v>
      </c>
      <c r="C16" s="44">
        <v>1.849753125553353</v>
      </c>
      <c r="G16" s="42" t="s">
        <v>50</v>
      </c>
      <c r="H16" s="8">
        <v>1470053</v>
      </c>
    </row>
    <row r="17" spans="1:8">
      <c r="A17" s="42" t="s">
        <v>50</v>
      </c>
      <c r="B17" s="8">
        <v>1470053</v>
      </c>
      <c r="C17" s="44">
        <v>1.6176688127806007</v>
      </c>
    </row>
    <row r="18" spans="1:8">
      <c r="G18" s="41" t="s">
        <v>43</v>
      </c>
      <c r="H18" t="s">
        <v>64</v>
      </c>
    </row>
    <row r="19" spans="1:8">
      <c r="G19" s="42" t="s">
        <v>20</v>
      </c>
      <c r="H19" s="53">
        <v>6.1356140350877213E-2</v>
      </c>
    </row>
    <row r="20" spans="1:8">
      <c r="A20" s="41" t="s">
        <v>26</v>
      </c>
      <c r="B20" t="s">
        <v>65</v>
      </c>
      <c r="C20" t="s">
        <v>41</v>
      </c>
      <c r="G20" s="43" t="s">
        <v>14</v>
      </c>
      <c r="H20" s="53">
        <v>5.8179999999999989E-2</v>
      </c>
    </row>
    <row r="21" spans="1:8">
      <c r="A21" s="42" t="s">
        <v>21</v>
      </c>
      <c r="B21" s="8">
        <v>294810</v>
      </c>
      <c r="C21" s="44">
        <v>1.701840329960548</v>
      </c>
      <c r="G21" s="43" t="s">
        <v>15</v>
      </c>
      <c r="H21" s="53">
        <v>0.11222222222222222</v>
      </c>
    </row>
    <row r="22" spans="1:8">
      <c r="A22" s="42" t="s">
        <v>24</v>
      </c>
      <c r="B22" s="8">
        <v>188467</v>
      </c>
      <c r="C22" s="44">
        <v>1.2948473801546858</v>
      </c>
      <c r="G22" s="43" t="s">
        <v>18</v>
      </c>
      <c r="H22" s="53">
        <v>6.9409999999999999E-2</v>
      </c>
    </row>
    <row r="23" spans="1:8">
      <c r="A23" s="42" t="s">
        <v>23</v>
      </c>
      <c r="B23" s="8">
        <v>405530</v>
      </c>
      <c r="C23" s="44">
        <v>1.7252060724249725</v>
      </c>
      <c r="G23" s="43" t="s">
        <v>17</v>
      </c>
      <c r="H23" s="53">
        <v>4.6610000000000006E-2</v>
      </c>
    </row>
    <row r="24" spans="1:8">
      <c r="A24" s="42" t="s">
        <v>25</v>
      </c>
      <c r="B24" s="8">
        <v>259371</v>
      </c>
      <c r="C24" s="44">
        <v>1.2802127021201251</v>
      </c>
      <c r="G24" s="43" t="s">
        <v>16</v>
      </c>
      <c r="H24" s="53">
        <v>3.4953846153846155E-2</v>
      </c>
    </row>
    <row r="25" spans="1:8">
      <c r="A25" s="42" t="s">
        <v>22</v>
      </c>
      <c r="B25" s="8">
        <v>321875</v>
      </c>
      <c r="C25" s="44">
        <v>1.9620465207154063</v>
      </c>
      <c r="G25" s="42" t="s">
        <v>19</v>
      </c>
      <c r="H25" s="53">
        <v>0.12547083333333334</v>
      </c>
    </row>
    <row r="26" spans="1:8">
      <c r="A26" s="42" t="s">
        <v>50</v>
      </c>
      <c r="B26" s="8">
        <v>1470053</v>
      </c>
      <c r="C26" s="44">
        <v>1.6176688127806003</v>
      </c>
      <c r="G26" s="43" t="s">
        <v>14</v>
      </c>
      <c r="H26" s="53">
        <v>0.20317999999999997</v>
      </c>
    </row>
    <row r="27" spans="1:8">
      <c r="G27" s="43" t="s">
        <v>15</v>
      </c>
      <c r="H27" s="53">
        <v>0.1502857142857143</v>
      </c>
    </row>
    <row r="28" spans="1:8">
      <c r="G28" s="43" t="s">
        <v>18</v>
      </c>
      <c r="H28" s="53">
        <v>6.0425E-2</v>
      </c>
    </row>
    <row r="29" spans="1:8">
      <c r="G29" s="43" t="s">
        <v>17</v>
      </c>
      <c r="H29" s="53">
        <v>0.10798333333333333</v>
      </c>
    </row>
    <row r="30" spans="1:8">
      <c r="G30" s="43" t="s">
        <v>16</v>
      </c>
      <c r="H30" s="53">
        <v>2.69E-2</v>
      </c>
    </row>
    <row r="31" spans="1:8">
      <c r="G31" s="42" t="s">
        <v>50</v>
      </c>
      <c r="H31" s="53">
        <v>9.0665714285714294E-2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AC02B-1E2B-4723-A747-0C12A6270866}">
  <sheetPr>
    <tabColor rgb="FF00B0F0"/>
  </sheetPr>
  <dimension ref="A1"/>
  <sheetViews>
    <sheetView showGridLines="0" zoomScale="137" zoomScaleNormal="130" workbookViewId="0">
      <selection activeCell="P6" sqref="P6"/>
    </sheetView>
  </sheetViews>
  <sheetFormatPr baseColWidth="10" defaultRowHeight="15"/>
  <cols>
    <col min="1" max="1" width="11.5" style="52" customWidth="1"/>
    <col min="2" max="16384" width="10.83203125" style="52"/>
  </cols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02A30-9D2E-4B64-80A4-4637B31C4C57}">
  <sheetPr>
    <tabColor theme="5"/>
  </sheetPr>
  <dimension ref="A1"/>
  <sheetViews>
    <sheetView showGridLines="0" zoomScale="166" workbookViewId="0">
      <selection activeCell="G40" sqref="G40"/>
    </sheetView>
  </sheetViews>
  <sheetFormatPr baseColWidth="10"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DATA</vt:lpstr>
      <vt:lpstr>REPORTING</vt:lpstr>
      <vt:lpstr>TCD</vt:lpstr>
      <vt:lpstr>DASHBOARD</vt:lpstr>
      <vt:lpstr>CONCLUSIONS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Samy Wahbi</dc:creator>
  <cp:lastModifiedBy>Laetitia GROSMOUGIN</cp:lastModifiedBy>
  <dcterms:created xsi:type="dcterms:W3CDTF">2025-02-13T19:04:34Z</dcterms:created>
  <dcterms:modified xsi:type="dcterms:W3CDTF">2025-09-09T19:56:35Z</dcterms:modified>
</cp:coreProperties>
</file>