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大学物理实验数据\"/>
    </mc:Choice>
  </mc:AlternateContent>
  <xr:revisionPtr revIDLastSave="0" documentId="13_ncr:1_{7D288E03-2D13-41A2-8446-8A8C32F80C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4" i="1"/>
  <c r="K13" i="1"/>
  <c r="J13" i="1"/>
  <c r="H15" i="1"/>
  <c r="H16" i="1"/>
  <c r="H17" i="1"/>
  <c r="H14" i="1"/>
  <c r="G15" i="1"/>
  <c r="G16" i="1"/>
  <c r="G17" i="1"/>
  <c r="G14" i="1"/>
  <c r="F15" i="1"/>
  <c r="F16" i="1"/>
  <c r="F17" i="1"/>
  <c r="F14" i="1"/>
  <c r="C7" i="1"/>
  <c r="G7" i="1"/>
  <c r="F7" i="1"/>
  <c r="E7" i="1"/>
  <c r="D7" i="1"/>
  <c r="E15" i="1"/>
  <c r="E16" i="1"/>
  <c r="E17" i="1"/>
  <c r="E14" i="1"/>
  <c r="C9" i="1"/>
  <c r="C10" i="1" s="1"/>
  <c r="D9" i="1"/>
  <c r="D10" i="1" s="1"/>
  <c r="E9" i="1"/>
  <c r="E10" i="1" s="1"/>
  <c r="F9" i="1"/>
  <c r="F10" i="1" s="1"/>
  <c r="G9" i="1"/>
  <c r="G10" i="1" s="1"/>
  <c r="B9" i="1"/>
  <c r="B10" i="1" s="1"/>
  <c r="C4" i="1"/>
  <c r="D4" i="1"/>
  <c r="E4" i="1"/>
  <c r="F4" i="1"/>
  <c r="G4" i="1"/>
  <c r="B4" i="1"/>
</calcChain>
</file>

<file path=xl/sharedStrings.xml><?xml version="1.0" encoding="utf-8"?>
<sst xmlns="http://schemas.openxmlformats.org/spreadsheetml/2006/main" count="21" uniqueCount="21">
  <si>
    <t>简谐振动振幅与周期的关系</t>
    <phoneticPr fontId="1" type="noConversion"/>
  </si>
  <si>
    <t>振幅/cm</t>
    <phoneticPr fontId="1" type="noConversion"/>
  </si>
  <si>
    <t>10T</t>
    <phoneticPr fontId="1" type="noConversion"/>
  </si>
  <si>
    <t>周期T</t>
    <phoneticPr fontId="1" type="noConversion"/>
  </si>
  <si>
    <t>弹簧的劲度系数和有效质量</t>
    <phoneticPr fontId="1" type="noConversion"/>
  </si>
  <si>
    <t>m_1+nm'/kg</t>
    <phoneticPr fontId="1" type="noConversion"/>
  </si>
  <si>
    <t>10T_n/s</t>
    <phoneticPr fontId="1" type="noConversion"/>
  </si>
  <si>
    <t>周期T_n/s</t>
    <phoneticPr fontId="1" type="noConversion"/>
  </si>
  <si>
    <t>T_n^2/s^2</t>
    <phoneticPr fontId="1" type="noConversion"/>
  </si>
  <si>
    <t>验证机械能守恒</t>
    <phoneticPr fontId="1" type="noConversion"/>
  </si>
  <si>
    <t>x/cm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</si>
  <si>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</si>
  <si>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</si>
  <si>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</si>
  <si>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</t>
    <phoneticPr fontId="1" type="noConversion"/>
  </si>
  <si>
    <t>E_k</t>
    <phoneticPr fontId="1" type="noConversion"/>
  </si>
  <si>
    <t>E_p</t>
    <phoneticPr fontId="1" type="noConversion"/>
  </si>
  <si>
    <t>E</t>
    <phoneticPr fontId="1" type="noConversion"/>
  </si>
  <si>
    <t>%</t>
    <phoneticPr fontId="1" type="noConversion"/>
  </si>
  <si>
    <t>E_0=kx^2/2</t>
    <phoneticPr fontId="1" type="noConversion"/>
  </si>
  <si>
    <t>m=m_0+m_1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</si>
</sst>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0_ "/>
    <numFmt numFmtId="178" formatCode="0.000_);[Red]\(0.000\)"/>
    <numFmt numFmtId="179" formatCode="0.00000_ "/>
    <numFmt numFmtId="180" formatCode="0.000_ "/>
    <numFmt numFmtId="181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T_n^2/s^2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50022099757786"/>
                  <c:y val="0.14935460709798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Sheet1!$B$7:$I$7</c:f>
              <c:numCache>
                <c:formatCode>0.00000_ </c:formatCode>
                <c:ptCount val="8"/>
                <c:pt idx="0">
                  <c:v>0.1177</c:v>
                </c:pt>
                <c:pt idx="1">
                  <c:v>0.1226</c:v>
                </c:pt>
                <c:pt idx="2">
                  <c:v>0.1275</c:v>
                </c:pt>
                <c:pt idx="3">
                  <c:v>0.13239999999999999</c:v>
                </c:pt>
                <c:pt idx="4">
                  <c:v>0.13730000000000001</c:v>
                </c:pt>
                <c:pt idx="5">
                  <c:v>0.14219999999999999</c:v>
                </c:pt>
              </c:numCache>
            </c:numRef>
          </c:xVal>
          <c:yVal>
            <c:numRef>
              <c:f>Sheet1!$B$10:$I$10</c:f>
              <c:numCache>
                <c:formatCode>0.0000_ </c:formatCode>
                <c:ptCount val="8"/>
                <c:pt idx="0">
                  <c:v>1.38250564</c:v>
                </c:pt>
                <c:pt idx="1">
                  <c:v>1.4354436099999999</c:v>
                </c:pt>
                <c:pt idx="2">
                  <c:v>1.4876680900000001</c:v>
                </c:pt>
                <c:pt idx="3">
                  <c:v>1.5410739600000001</c:v>
                </c:pt>
                <c:pt idx="4">
                  <c:v>1.5918868900000001</c:v>
                </c:pt>
                <c:pt idx="5">
                  <c:v>1.64378041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6-406C-99EC-7DD3E93656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30665359"/>
        <c:axId val="1130675759"/>
      </c:scatterChart>
      <c:valAx>
        <c:axId val="11306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m_1+nm'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675759"/>
        <c:crosses val="autoZero"/>
        <c:crossBetween val="midCat"/>
      </c:valAx>
      <c:valAx>
        <c:axId val="11306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T_n^2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66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711994</xdr:colOff>
      <xdr:row>10</xdr:row>
      <xdr:rowOff>38100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E28FC74-2618-0A92-4B0A-2881F2510B6F}"/>
            </a:ext>
          </a:extLst>
        </xdr:cNvPr>
        <xdr:cNvSpPr txBox="1"/>
      </xdr:nvSpPr>
      <xdr:spPr>
        <a:xfrm>
          <a:off x="5417344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711994</xdr:colOff>
      <xdr:row>10</xdr:row>
      <xdr:rowOff>38100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27DE993-91FD-29A3-D084-57A9BAEA803A}"/>
            </a:ext>
          </a:extLst>
        </xdr:cNvPr>
        <xdr:cNvSpPr txBox="1"/>
      </xdr:nvSpPr>
      <xdr:spPr>
        <a:xfrm>
          <a:off x="5417344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54767</xdr:colOff>
      <xdr:row>19</xdr:row>
      <xdr:rowOff>157162</xdr:rowOff>
    </xdr:from>
    <xdr:to>
      <xdr:col>4</xdr:col>
      <xdr:colOff>157162</xdr:colOff>
      <xdr:row>36</xdr:row>
      <xdr:rowOff>147638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7D5B27D-9487-DCB2-9FE7-5E1B31F98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711994</xdr:colOff>
      <xdr:row>10</xdr:row>
      <xdr:rowOff>38100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E57C81B-920C-587C-AAB4-E1B0669DAA5A}"/>
            </a:ext>
          </a:extLst>
        </xdr:cNvPr>
        <xdr:cNvSpPr txBox="1"/>
      </xdr:nvSpPr>
      <xdr:spPr>
        <a:xfrm>
          <a:off x="5417344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4" sqref="F14"/>
    </sheetView>
  </sheetViews>
  <sheetFormatPr defaultRowHeight="13.9" x14ac:dyDescent="0.4"/>
  <cols>
    <col min="1" max="1" width="12.33203125" style="1" customWidth="1"/>
    <col min="2" max="2" width="12.46484375" style="1" customWidth="1"/>
    <col min="3" max="3" width="20.86328125" style="1" customWidth="1"/>
    <col min="4" max="4" width="20.19921875" style="1" customWidth="1"/>
    <col min="5" max="5" width="18" style="1" customWidth="1"/>
    <col min="6" max="6" width="17.06640625" style="1" customWidth="1"/>
    <col min="7" max="7" width="18.3984375" style="1" customWidth="1"/>
    <col min="8" max="9" width="9.06640625" style="1"/>
    <col min="10" max="10" width="12.265625" style="1" customWidth="1"/>
    <col min="11" max="11" width="12.3984375" style="1" customWidth="1"/>
    <col min="12" max="16384" width="9.06640625" style="1"/>
  </cols>
  <sheetData>
    <row r="1" spans="1:11" x14ac:dyDescent="0.4">
      <c r="A1" s="13" t="s">
        <v>0</v>
      </c>
      <c r="B1" s="13"/>
      <c r="C1" s="13"/>
      <c r="D1" s="13"/>
      <c r="E1" s="13"/>
      <c r="F1" s="13"/>
      <c r="G1" s="13"/>
    </row>
    <row r="2" spans="1:11" x14ac:dyDescent="0.4">
      <c r="A2" s="4" t="s">
        <v>1</v>
      </c>
      <c r="B2" s="5">
        <v>30</v>
      </c>
      <c r="C2" s="5">
        <v>27</v>
      </c>
      <c r="D2" s="5">
        <v>24</v>
      </c>
      <c r="E2" s="5">
        <v>21</v>
      </c>
      <c r="F2" s="5">
        <v>18</v>
      </c>
      <c r="G2" s="5">
        <v>15</v>
      </c>
    </row>
    <row r="3" spans="1:11" x14ac:dyDescent="0.4">
      <c r="A3" s="4" t="s">
        <v>2</v>
      </c>
      <c r="B3" s="4">
        <v>11.978</v>
      </c>
      <c r="C3" s="4">
        <v>11.978</v>
      </c>
      <c r="D3" s="4">
        <v>11.981</v>
      </c>
      <c r="E3" s="4">
        <v>11.98</v>
      </c>
      <c r="F3" s="4">
        <v>11.978999999999999</v>
      </c>
      <c r="G3" s="4">
        <v>11.978</v>
      </c>
    </row>
    <row r="4" spans="1:11" x14ac:dyDescent="0.4">
      <c r="A4" s="4" t="s">
        <v>3</v>
      </c>
      <c r="B4" s="4">
        <f>B3/10</f>
        <v>1.1978</v>
      </c>
      <c r="C4" s="4">
        <f t="shared" ref="C4:G4" si="0">C3/10</f>
        <v>1.1978</v>
      </c>
      <c r="D4" s="4">
        <f t="shared" si="0"/>
        <v>1.1980999999999999</v>
      </c>
      <c r="E4" s="4">
        <f t="shared" si="0"/>
        <v>1.198</v>
      </c>
      <c r="F4" s="4">
        <f t="shared" si="0"/>
        <v>1.1979</v>
      </c>
      <c r="G4" s="4">
        <f t="shared" si="0"/>
        <v>1.1978</v>
      </c>
    </row>
    <row r="6" spans="1:11" x14ac:dyDescent="0.4">
      <c r="A6" s="13" t="s">
        <v>4</v>
      </c>
      <c r="B6" s="13"/>
      <c r="C6" s="13"/>
      <c r="D6" s="13"/>
      <c r="E6" s="13"/>
      <c r="F6" s="13"/>
      <c r="G6" s="13"/>
    </row>
    <row r="7" spans="1:11" s="2" customFormat="1" x14ac:dyDescent="0.4">
      <c r="A7" s="6" t="s">
        <v>5</v>
      </c>
      <c r="B7" s="7">
        <v>0.1177</v>
      </c>
      <c r="C7" s="7">
        <f>B7+0.0049*1</f>
        <v>0.1226</v>
      </c>
      <c r="D7" s="7">
        <f>B7+0.0049*2</f>
        <v>0.1275</v>
      </c>
      <c r="E7" s="7">
        <f>B7+0.0049*3</f>
        <v>0.13239999999999999</v>
      </c>
      <c r="F7" s="7">
        <f>B7+0.0049*4</f>
        <v>0.13730000000000001</v>
      </c>
      <c r="G7" s="7">
        <f>B7+0.0049*5</f>
        <v>0.14219999999999999</v>
      </c>
    </row>
    <row r="8" spans="1:11" x14ac:dyDescent="0.4">
      <c r="A8" s="4" t="s">
        <v>6</v>
      </c>
      <c r="B8" s="4">
        <v>11.757999999999999</v>
      </c>
      <c r="C8" s="4">
        <v>11.981</v>
      </c>
      <c r="D8" s="4">
        <v>12.196999999999999</v>
      </c>
      <c r="E8" s="4">
        <v>12.414</v>
      </c>
      <c r="F8" s="4">
        <v>12.617000000000001</v>
      </c>
      <c r="G8" s="4">
        <v>12.821</v>
      </c>
    </row>
    <row r="9" spans="1:11" x14ac:dyDescent="0.4">
      <c r="A9" s="4" t="s">
        <v>7</v>
      </c>
      <c r="B9" s="4">
        <f>B8/10</f>
        <v>1.1758</v>
      </c>
      <c r="C9" s="4">
        <f t="shared" ref="C9:G9" si="1">C8/10</f>
        <v>1.1980999999999999</v>
      </c>
      <c r="D9" s="4">
        <f t="shared" si="1"/>
        <v>1.2197</v>
      </c>
      <c r="E9" s="4">
        <f t="shared" si="1"/>
        <v>1.2414000000000001</v>
      </c>
      <c r="F9" s="4">
        <f t="shared" si="1"/>
        <v>1.2617</v>
      </c>
      <c r="G9" s="4">
        <f t="shared" si="1"/>
        <v>1.2821</v>
      </c>
    </row>
    <row r="10" spans="1:11" x14ac:dyDescent="0.4">
      <c r="A10" s="4" t="s">
        <v>8</v>
      </c>
      <c r="B10" s="8">
        <f>B9^2</f>
        <v>1.38250564</v>
      </c>
      <c r="C10" s="8">
        <f t="shared" ref="C10:G10" si="2">C9^2</f>
        <v>1.4354436099999999</v>
      </c>
      <c r="D10" s="8">
        <f t="shared" si="2"/>
        <v>1.4876680900000001</v>
      </c>
      <c r="E10" s="8">
        <f t="shared" si="2"/>
        <v>1.5410739600000001</v>
      </c>
      <c r="F10" s="8">
        <f t="shared" si="2"/>
        <v>1.5918868900000001</v>
      </c>
      <c r="G10" s="8">
        <f t="shared" si="2"/>
        <v>1.64378041</v>
      </c>
    </row>
    <row r="12" spans="1:11" x14ac:dyDescent="0.4">
      <c r="A12" s="13" t="s">
        <v>9</v>
      </c>
      <c r="B12" s="13"/>
      <c r="C12" s="13"/>
      <c r="D12" s="13"/>
      <c r="E12" s="13"/>
      <c r="F12" s="13"/>
      <c r="G12" s="13"/>
      <c r="H12" s="4"/>
      <c r="I12" s="4"/>
      <c r="J12" s="1" t="s">
        <v>19</v>
      </c>
      <c r="K12" s="1" t="s">
        <v>20</v>
      </c>
    </row>
    <row r="13" spans="1:11" x14ac:dyDescent="0.4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3">
        <f>0.5*3.701*0.3*0.3</f>
        <v>0.166545</v>
      </c>
      <c r="K13" s="12">
        <f>0.011983+0.1177</f>
        <v>0.12968299999999999</v>
      </c>
    </row>
    <row r="14" spans="1:11" x14ac:dyDescent="0.4">
      <c r="A14" s="4">
        <v>0</v>
      </c>
      <c r="B14" s="9">
        <v>1.9531000000000001</v>
      </c>
      <c r="C14" s="9">
        <v>1.9645999999999999</v>
      </c>
      <c r="D14" s="9">
        <v>1.9569000000000001</v>
      </c>
      <c r="E14" s="9">
        <f>(B14+C14+D14)/3</f>
        <v>1.9581999999999999</v>
      </c>
      <c r="F14" s="10">
        <f>0.5*(0.011983+0.1177)*(E14^2)</f>
        <v>0.24863779486245996</v>
      </c>
      <c r="G14" s="10">
        <f>0.5*3.701*(A14*0.01)^2</f>
        <v>0</v>
      </c>
      <c r="H14" s="10">
        <f>F14+G14</f>
        <v>0.24863779486245996</v>
      </c>
      <c r="I14" s="11">
        <f>(H14-0.5*3.701*0.3*0.3)/H14</f>
        <v>0.33017021771718813</v>
      </c>
    </row>
    <row r="15" spans="1:11" x14ac:dyDescent="0.4">
      <c r="A15" s="4">
        <v>4</v>
      </c>
      <c r="B15" s="9">
        <v>1.9493</v>
      </c>
      <c r="C15" s="9">
        <v>1.9341999999999999</v>
      </c>
      <c r="D15" s="9">
        <v>1.9417</v>
      </c>
      <c r="E15" s="9">
        <f t="shared" ref="E15:E17" si="3">(B15+C15+D15)/3</f>
        <v>1.9417333333333333</v>
      </c>
      <c r="F15" s="10">
        <f t="shared" ref="F15:F17" si="4">0.5*(0.011983+0.1177)*(E15^2)</f>
        <v>0.24447374491401777</v>
      </c>
      <c r="G15" s="10">
        <f t="shared" ref="G15:G17" si="5">0.5*3.701*(A15*0.01)^2</f>
        <v>2.9608000000000004E-3</v>
      </c>
      <c r="H15" s="10">
        <f t="shared" ref="H15:H17" si="6">F15+G15</f>
        <v>0.24743454491401778</v>
      </c>
      <c r="I15" s="11">
        <f t="shared" ref="I15:I17" si="7">(H15-0.5*3.701*0.3*0.3)/H15</f>
        <v>0.32691290111543025</v>
      </c>
    </row>
    <row r="16" spans="1:11" x14ac:dyDescent="0.4">
      <c r="A16" s="4">
        <v>8</v>
      </c>
      <c r="B16" s="9">
        <v>1.9231</v>
      </c>
      <c r="C16" s="9">
        <v>1.9084000000000001</v>
      </c>
      <c r="D16" s="9">
        <v>1.9119999999999999</v>
      </c>
      <c r="E16" s="9">
        <f t="shared" si="3"/>
        <v>1.9145000000000001</v>
      </c>
      <c r="F16" s="10">
        <f t="shared" si="4"/>
        <v>0.23766421457537501</v>
      </c>
      <c r="G16" s="10">
        <f t="shared" si="5"/>
        <v>1.1843200000000002E-2</v>
      </c>
      <c r="H16" s="10">
        <f t="shared" si="6"/>
        <v>0.24950741457537501</v>
      </c>
      <c r="I16" s="11">
        <f t="shared" si="7"/>
        <v>0.33250480638647495</v>
      </c>
    </row>
    <row r="17" spans="1:9" x14ac:dyDescent="0.4">
      <c r="A17" s="4">
        <v>12</v>
      </c>
      <c r="B17" s="9">
        <v>1.8484</v>
      </c>
      <c r="C17" s="9">
        <v>1.8349</v>
      </c>
      <c r="D17" s="9">
        <v>1.8552999999999999</v>
      </c>
      <c r="E17" s="9">
        <f t="shared" si="3"/>
        <v>1.8461999999999998</v>
      </c>
      <c r="F17" s="10">
        <f t="shared" si="4"/>
        <v>0.22100929857125995</v>
      </c>
      <c r="G17" s="10">
        <f t="shared" si="5"/>
        <v>2.6647199999999999E-2</v>
      </c>
      <c r="H17" s="10">
        <f t="shared" si="6"/>
        <v>0.24765649857125996</v>
      </c>
      <c r="I17" s="11">
        <f t="shared" si="7"/>
        <v>0.32751613238172783</v>
      </c>
    </row>
  </sheetData>
  <mergeCells count="3">
    <mergeCell ref="A6:G6"/>
    <mergeCell ref="A1:G1"/>
    <mergeCell ref="A12:G1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E28EA-74B7-42CD-BECC-2656DE172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2023-03-17T04:36:56Z</dcterms:modified>
</cp:coreProperties>
</file>