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Personal\University\CollegePhysicsExperiments\CollegePhysics-2\"/>
    </mc:Choice>
  </mc:AlternateContent>
  <xr:revisionPtr revIDLastSave="0" documentId="13_ncr:1_{C74D5D4B-CA30-4C3E-BC28-55D6FEBCEBE9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" i="1" l="1"/>
  <c r="M6" i="1"/>
  <c r="M7" i="1"/>
  <c r="J16" i="1"/>
  <c r="H3" i="1"/>
  <c r="M2" i="1" s="1"/>
  <c r="M3" i="1" s="1"/>
  <c r="M10" i="1" s="1"/>
  <c r="M4" i="1"/>
  <c r="C9" i="1"/>
  <c r="D9" i="1"/>
  <c r="E9" i="1"/>
  <c r="F9" i="1"/>
  <c r="G9" i="1"/>
  <c r="B9" i="1"/>
  <c r="B14" i="1"/>
  <c r="J15" i="1" s="1"/>
  <c r="J8" i="1"/>
  <c r="J14" i="1" l="1"/>
  <c r="M12" i="1" s="1"/>
  <c r="H9" i="1"/>
  <c r="M5" i="1"/>
  <c r="M9" i="1" l="1"/>
</calcChain>
</file>

<file path=xl/sharedStrings.xml><?xml version="1.0" encoding="utf-8"?>
<sst xmlns="http://schemas.openxmlformats.org/spreadsheetml/2006/main" count="27" uniqueCount="9">
  <si>
    <t>表 4.20-1 自准直法测凸透镜的焦距</t>
    <phoneticPr fontId="1" type="noConversion"/>
  </si>
  <si>
    <t>表 4.20-2 二次成像法测凸透镜的焦距</t>
    <phoneticPr fontId="1" type="noConversion"/>
  </si>
  <si>
    <t>表 4.20-3 用物距像距法测定凹透镜的焦距</t>
    <phoneticPr fontId="1" type="noConversion"/>
  </si>
  <si>
    <t>凹透镜位置平均值</t>
    <phoneticPr fontId="1" type="noConversion"/>
  </si>
  <si>
    <t>cm</t>
    <phoneticPr fontId="1" type="noConversion"/>
  </si>
  <si>
    <t>L=</t>
    <phoneticPr fontId="1" type="noConversion"/>
  </si>
  <si>
    <t>数据处理</t>
    <phoneticPr fontId="1" type="noConversion"/>
  </si>
  <si>
    <t>平均值</t>
    <phoneticPr fontId="1" type="noConversion"/>
  </si>
  <si>
    <t>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</si>
</sst>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9" xfId="0" applyBorder="1"/>
    <xf numFmtId="0" fontId="0" fillId="0" borderId="10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11" xfId="0" applyBorder="1"/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176" fontId="0" fillId="2" borderId="1" xfId="0" applyNumberFormat="1" applyFill="1" applyBorder="1" applyAlignment="1">
      <alignment horizontal="center"/>
    </xf>
    <xf numFmtId="176" fontId="0" fillId="0" borderId="0" xfId="0" applyNumberFormat="1" applyAlignment="1">
      <alignment horizontal="center"/>
    </xf>
    <xf numFmtId="176" fontId="0" fillId="2" borderId="0" xfId="0" applyNumberFormat="1" applyFill="1" applyAlignment="1">
      <alignment horizontal="center"/>
    </xf>
    <xf numFmtId="176" fontId="0" fillId="0" borderId="1" xfId="0" applyNumberFormat="1" applyBorder="1" applyAlignment="1">
      <alignment horizontal="center"/>
    </xf>
    <xf numFmtId="176" fontId="0" fillId="0" borderId="2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176" fontId="0" fillId="0" borderId="3" xfId="0" applyNumberFormat="1" applyBorder="1" applyAlignment="1">
      <alignment horizontal="center"/>
    </xf>
    <xf numFmtId="176" fontId="0" fillId="0" borderId="4" xfId="0" applyNumberFormat="1" applyBorder="1" applyAlignment="1">
      <alignment horizontal="center"/>
    </xf>
    <xf numFmtId="176" fontId="0" fillId="0" borderId="5" xfId="0" applyNumberForma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0</xdr:row>
      <xdr:rowOff>171451</xdr:rowOff>
    </xdr:from>
    <xdr:to>
      <xdr:col>0</xdr:col>
      <xdr:colOff>647700</xdr:colOff>
      <xdr:row>2</xdr:row>
      <xdr:rowOff>19051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F0B03A2-B08B-B4A1-A2BC-A04248FCA5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171451"/>
          <a:ext cx="3143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166688</xdr:colOff>
      <xdr:row>2</xdr:row>
      <xdr:rowOff>0</xdr:rowOff>
    </xdr:from>
    <xdr:to>
      <xdr:col>0</xdr:col>
      <xdr:colOff>942976</xdr:colOff>
      <xdr:row>3</xdr:row>
      <xdr:rowOff>23813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A28994E2-CE24-4106-B4A1-F172CF86A6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688" y="352425"/>
          <a:ext cx="776288" cy="200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290512</xdr:colOff>
      <xdr:row>4</xdr:row>
      <xdr:rowOff>142874</xdr:rowOff>
    </xdr:from>
    <xdr:to>
      <xdr:col>0</xdr:col>
      <xdr:colOff>604837</xdr:colOff>
      <xdr:row>5</xdr:row>
      <xdr:rowOff>176212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82ED1AD1-BCB8-4F74-A4A8-0CF17A9FBE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512" y="862012"/>
          <a:ext cx="3143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161925</xdr:colOff>
      <xdr:row>5</xdr:row>
      <xdr:rowOff>157163</xdr:rowOff>
    </xdr:from>
    <xdr:to>
      <xdr:col>0</xdr:col>
      <xdr:colOff>857250</xdr:colOff>
      <xdr:row>7</xdr:row>
      <xdr:rowOff>4763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882E9B5B-7256-6689-CA56-172EB4924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052513"/>
          <a:ext cx="6953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161925</xdr:colOff>
      <xdr:row>6</xdr:row>
      <xdr:rowOff>171449</xdr:rowOff>
    </xdr:from>
    <xdr:to>
      <xdr:col>0</xdr:col>
      <xdr:colOff>862013</xdr:colOff>
      <xdr:row>8</xdr:row>
      <xdr:rowOff>19050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72FC065E-224F-E9A7-85EE-8DFC1D8CA1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243012"/>
          <a:ext cx="700088" cy="200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142875</xdr:colOff>
      <xdr:row>8</xdr:row>
      <xdr:rowOff>14288</xdr:rowOff>
    </xdr:from>
    <xdr:to>
      <xdr:col>0</xdr:col>
      <xdr:colOff>976313</xdr:colOff>
      <xdr:row>8</xdr:row>
      <xdr:rowOff>171451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4A903FFF-BDFC-CEF8-B312-6FEB9A83AD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438276"/>
          <a:ext cx="833438" cy="157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409575</xdr:colOff>
      <xdr:row>10</xdr:row>
      <xdr:rowOff>152400</xdr:rowOff>
    </xdr:from>
    <xdr:to>
      <xdr:col>0</xdr:col>
      <xdr:colOff>723900</xdr:colOff>
      <xdr:row>12</xdr:row>
      <xdr:rowOff>9525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38F5284B-A985-4EF2-9295-23A213DBB0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9575" y="1952625"/>
          <a:ext cx="3143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209550</xdr:colOff>
      <xdr:row>11</xdr:row>
      <xdr:rowOff>166687</xdr:rowOff>
    </xdr:from>
    <xdr:to>
      <xdr:col>0</xdr:col>
      <xdr:colOff>1042988</xdr:colOff>
      <xdr:row>13</xdr:row>
      <xdr:rowOff>14288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AA4D02A4-FCC7-7B6B-EF4E-06DCDA4C92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143125"/>
          <a:ext cx="833438" cy="200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847725</xdr:colOff>
      <xdr:row>0</xdr:row>
      <xdr:rowOff>176213</xdr:rowOff>
    </xdr:from>
    <xdr:to>
      <xdr:col>8</xdr:col>
      <xdr:colOff>1385888</xdr:colOff>
      <xdr:row>2</xdr:row>
      <xdr:rowOff>14288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49195CB9-0053-3004-CE4F-B26C44D691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8913" y="176213"/>
          <a:ext cx="538163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847726</xdr:colOff>
      <xdr:row>4</xdr:row>
      <xdr:rowOff>171451</xdr:rowOff>
    </xdr:from>
    <xdr:to>
      <xdr:col>8</xdr:col>
      <xdr:colOff>1385889</xdr:colOff>
      <xdr:row>6</xdr:row>
      <xdr:rowOff>9526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F4C83A87-3E84-43FA-AC89-73443A9961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8914" y="890589"/>
          <a:ext cx="538163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876300</xdr:colOff>
      <xdr:row>5</xdr:row>
      <xdr:rowOff>166688</xdr:rowOff>
    </xdr:from>
    <xdr:to>
      <xdr:col>8</xdr:col>
      <xdr:colOff>1395413</xdr:colOff>
      <xdr:row>7</xdr:row>
      <xdr:rowOff>4763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73D0C590-0AB2-473C-AA23-02E8DFDD07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7488" y="1066801"/>
          <a:ext cx="519113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219075</xdr:colOff>
      <xdr:row>10</xdr:row>
      <xdr:rowOff>176213</xdr:rowOff>
    </xdr:from>
    <xdr:to>
      <xdr:col>8</xdr:col>
      <xdr:colOff>1404938</xdr:colOff>
      <xdr:row>12</xdr:row>
      <xdr:rowOff>14288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5387D2CA-09C8-ADAB-8D16-18ADFE81EB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0263" y="1976438"/>
          <a:ext cx="1185863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200025</xdr:colOff>
      <xdr:row>12</xdr:row>
      <xdr:rowOff>4762</xdr:rowOff>
    </xdr:from>
    <xdr:to>
      <xdr:col>8</xdr:col>
      <xdr:colOff>1404938</xdr:colOff>
      <xdr:row>13</xdr:row>
      <xdr:rowOff>38100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8FE3C91F-E3F2-B411-4F60-5E9CA14175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1213" y="2166937"/>
          <a:ext cx="1204913" cy="2143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214312</xdr:colOff>
      <xdr:row>12</xdr:row>
      <xdr:rowOff>176212</xdr:rowOff>
    </xdr:from>
    <xdr:to>
      <xdr:col>8</xdr:col>
      <xdr:colOff>1404937</xdr:colOff>
      <xdr:row>14</xdr:row>
      <xdr:rowOff>14287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459FC86E-BA85-C526-CD3F-712DC8251A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0" y="2338387"/>
          <a:ext cx="11906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257175</xdr:colOff>
      <xdr:row>14</xdr:row>
      <xdr:rowOff>19050</xdr:rowOff>
    </xdr:from>
    <xdr:to>
      <xdr:col>8</xdr:col>
      <xdr:colOff>1419225</xdr:colOff>
      <xdr:row>14</xdr:row>
      <xdr:rowOff>257175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B0DABAF6-92D6-3932-45BA-B1473342F9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8363" y="2543175"/>
          <a:ext cx="11620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933450</xdr:colOff>
      <xdr:row>15</xdr:row>
      <xdr:rowOff>0</xdr:rowOff>
    </xdr:from>
    <xdr:to>
      <xdr:col>8</xdr:col>
      <xdr:colOff>1414463</xdr:colOff>
      <xdr:row>16</xdr:row>
      <xdr:rowOff>23813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F6E9FE66-4CAF-A393-30C1-7E1E2BC8EA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4638" y="2833688"/>
          <a:ext cx="481013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1371600</xdr:colOff>
      <xdr:row>1</xdr:row>
      <xdr:rowOff>9525</xdr:rowOff>
    </xdr:from>
    <xdr:to>
      <xdr:col>11</xdr:col>
      <xdr:colOff>2781300</xdr:colOff>
      <xdr:row>2</xdr:row>
      <xdr:rowOff>28575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20DD4818-C1AB-9B46-56E8-13226C775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96463" y="190500"/>
          <a:ext cx="14097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1243013</xdr:colOff>
      <xdr:row>2</xdr:row>
      <xdr:rowOff>9525</xdr:rowOff>
    </xdr:from>
    <xdr:to>
      <xdr:col>11</xdr:col>
      <xdr:colOff>2790826</xdr:colOff>
      <xdr:row>3</xdr:row>
      <xdr:rowOff>28575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0EF75F26-B15F-951D-CB14-5EDFD14EF2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67876" y="371475"/>
          <a:ext cx="1547813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290512</xdr:colOff>
      <xdr:row>3</xdr:row>
      <xdr:rowOff>4763</xdr:rowOff>
    </xdr:from>
    <xdr:to>
      <xdr:col>11</xdr:col>
      <xdr:colOff>2795587</xdr:colOff>
      <xdr:row>4</xdr:row>
      <xdr:rowOff>28576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FAB1BD53-3C0E-CE40-548F-2BE12D988A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5375" y="547688"/>
          <a:ext cx="2505075" cy="200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414337</xdr:colOff>
      <xdr:row>4</xdr:row>
      <xdr:rowOff>4762</xdr:rowOff>
    </xdr:from>
    <xdr:to>
      <xdr:col>11</xdr:col>
      <xdr:colOff>2809875</xdr:colOff>
      <xdr:row>5</xdr:row>
      <xdr:rowOff>23812</xdr:rowOff>
    </xdr:to>
    <xdr:pic>
      <xdr:nvPicPr>
        <xdr:cNvPr id="27" name="图片 26">
          <a:extLst>
            <a:ext uri="{FF2B5EF4-FFF2-40B4-BE49-F238E27FC236}">
              <a16:creationId xmlns:a16="http://schemas.microsoft.com/office/drawing/2014/main" id="{33B9F80D-3EC1-9742-6176-AC7B69CD12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39200" y="723900"/>
          <a:ext cx="2395538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1466850</xdr:colOff>
      <xdr:row>4</xdr:row>
      <xdr:rowOff>171450</xdr:rowOff>
    </xdr:from>
    <xdr:to>
      <xdr:col>11</xdr:col>
      <xdr:colOff>2814638</xdr:colOff>
      <xdr:row>6</xdr:row>
      <xdr:rowOff>9525</xdr:rowOff>
    </xdr:to>
    <xdr:pic>
      <xdr:nvPicPr>
        <xdr:cNvPr id="28" name="图片 27">
          <a:extLst>
            <a:ext uri="{FF2B5EF4-FFF2-40B4-BE49-F238E27FC236}">
              <a16:creationId xmlns:a16="http://schemas.microsoft.com/office/drawing/2014/main" id="{8D38DB3D-0F28-43FC-D684-5F94553643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91713" y="890588"/>
          <a:ext cx="1347788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1133475</xdr:colOff>
      <xdr:row>5</xdr:row>
      <xdr:rowOff>176212</xdr:rowOff>
    </xdr:from>
    <xdr:to>
      <xdr:col>11</xdr:col>
      <xdr:colOff>2814638</xdr:colOff>
      <xdr:row>7</xdr:row>
      <xdr:rowOff>14287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id="{76CF7464-EE98-6CE1-1E28-17AD0D216A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58338" y="1076325"/>
          <a:ext cx="1681163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1057275</xdr:colOff>
      <xdr:row>6</xdr:row>
      <xdr:rowOff>176212</xdr:rowOff>
    </xdr:from>
    <xdr:to>
      <xdr:col>11</xdr:col>
      <xdr:colOff>2795588</xdr:colOff>
      <xdr:row>8</xdr:row>
      <xdr:rowOff>14287</xdr:rowOff>
    </xdr:to>
    <xdr:pic>
      <xdr:nvPicPr>
        <xdr:cNvPr id="30" name="图片 29">
          <a:extLst>
            <a:ext uri="{FF2B5EF4-FFF2-40B4-BE49-F238E27FC236}">
              <a16:creationId xmlns:a16="http://schemas.microsoft.com/office/drawing/2014/main" id="{C37B4056-B430-7D25-8BB1-2047EDD18A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2138" y="1257300"/>
          <a:ext cx="1738313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919163</xdr:colOff>
      <xdr:row>7</xdr:row>
      <xdr:rowOff>176212</xdr:rowOff>
    </xdr:from>
    <xdr:to>
      <xdr:col>11</xdr:col>
      <xdr:colOff>2790826</xdr:colOff>
      <xdr:row>9</xdr:row>
      <xdr:rowOff>14287</xdr:rowOff>
    </xdr:to>
    <xdr:pic>
      <xdr:nvPicPr>
        <xdr:cNvPr id="32" name="图片 31">
          <a:extLst>
            <a:ext uri="{FF2B5EF4-FFF2-40B4-BE49-F238E27FC236}">
              <a16:creationId xmlns:a16="http://schemas.microsoft.com/office/drawing/2014/main" id="{0271DC1B-49B0-FFC8-5E0C-10A52065B0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44026" y="1438275"/>
          <a:ext cx="1871663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1233487</xdr:colOff>
      <xdr:row>9</xdr:row>
      <xdr:rowOff>4763</xdr:rowOff>
    </xdr:from>
    <xdr:to>
      <xdr:col>11</xdr:col>
      <xdr:colOff>2781300</xdr:colOff>
      <xdr:row>10</xdr:row>
      <xdr:rowOff>28576</xdr:rowOff>
    </xdr:to>
    <xdr:pic>
      <xdr:nvPicPr>
        <xdr:cNvPr id="33" name="图片 32">
          <a:extLst>
            <a:ext uri="{FF2B5EF4-FFF2-40B4-BE49-F238E27FC236}">
              <a16:creationId xmlns:a16="http://schemas.microsoft.com/office/drawing/2014/main" id="{C8575FDF-4D61-B797-1C3B-924E2CBE8E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8350" y="1628776"/>
          <a:ext cx="1547813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985837</xdr:colOff>
      <xdr:row>9</xdr:row>
      <xdr:rowOff>171449</xdr:rowOff>
    </xdr:from>
    <xdr:to>
      <xdr:col>11</xdr:col>
      <xdr:colOff>2800350</xdr:colOff>
      <xdr:row>11</xdr:row>
      <xdr:rowOff>14287</xdr:rowOff>
    </xdr:to>
    <xdr:pic>
      <xdr:nvPicPr>
        <xdr:cNvPr id="34" name="图片 33">
          <a:extLst>
            <a:ext uri="{FF2B5EF4-FFF2-40B4-BE49-F238E27FC236}">
              <a16:creationId xmlns:a16="http://schemas.microsoft.com/office/drawing/2014/main" id="{3F34DA3C-379C-443A-3B16-5105D9DDC5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10700" y="1795462"/>
          <a:ext cx="1814513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1123950</xdr:colOff>
      <xdr:row>11</xdr:row>
      <xdr:rowOff>9525</xdr:rowOff>
    </xdr:from>
    <xdr:to>
      <xdr:col>11</xdr:col>
      <xdr:colOff>2805113</xdr:colOff>
      <xdr:row>12</xdr:row>
      <xdr:rowOff>28575</xdr:rowOff>
    </xdr:to>
    <xdr:pic>
      <xdr:nvPicPr>
        <xdr:cNvPr id="35" name="图片 34">
          <a:extLst>
            <a:ext uri="{FF2B5EF4-FFF2-40B4-BE49-F238E27FC236}">
              <a16:creationId xmlns:a16="http://schemas.microsoft.com/office/drawing/2014/main" id="{AABCB7B9-65CB-1570-92A7-1B63D24C26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48813" y="1990725"/>
          <a:ext cx="1681163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"/>
  <sheetViews>
    <sheetView tabSelected="1" topLeftCell="B1" workbookViewId="0">
      <selection activeCell="M13" sqref="M13"/>
    </sheetView>
  </sheetViews>
  <sheetFormatPr defaultRowHeight="13.9" x14ac:dyDescent="0.4"/>
  <cols>
    <col min="1" max="1" width="16.19921875" style="1" customWidth="1"/>
    <col min="2" max="7" width="9.06640625" style="1"/>
    <col min="8" max="8" width="9.06640625" style="1" customWidth="1"/>
    <col min="9" max="9" width="20.1328125" style="5" customWidth="1"/>
    <col min="10" max="10" width="9.06640625" style="14"/>
    <col min="11" max="11" width="9.06640625" style="4"/>
    <col min="12" max="12" width="39.59765625" style="1" customWidth="1"/>
    <col min="13" max="13" width="9.06640625" style="1"/>
    <col min="14" max="14" width="3.53125" style="1" customWidth="1"/>
    <col min="15" max="16384" width="9.06640625" style="1"/>
  </cols>
  <sheetData>
    <row r="1" spans="1:16" ht="14.25" thickBot="1" x14ac:dyDescent="0.45">
      <c r="A1" s="19" t="s">
        <v>0</v>
      </c>
      <c r="B1" s="19"/>
      <c r="C1" s="19"/>
      <c r="D1" s="19"/>
      <c r="E1" s="19"/>
      <c r="F1" s="19"/>
      <c r="G1" s="19"/>
      <c r="H1" s="1" t="s">
        <v>7</v>
      </c>
      <c r="L1" s="24" t="s">
        <v>6</v>
      </c>
      <c r="M1" s="25"/>
      <c r="N1" s="25"/>
      <c r="O1" s="25"/>
      <c r="P1" s="26"/>
    </row>
    <row r="2" spans="1:16" ht="14.25" thickBot="1" x14ac:dyDescent="0.45">
      <c r="A2" s="2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J2" s="15">
        <v>10</v>
      </c>
      <c r="K2" s="4" t="s">
        <v>4</v>
      </c>
      <c r="L2" s="6"/>
      <c r="M2" s="14">
        <f>H3</f>
        <v>26.045000000000002</v>
      </c>
      <c r="N2" s="1" t="s">
        <v>4</v>
      </c>
      <c r="P2" s="7"/>
    </row>
    <row r="3" spans="1:16" ht="14.25" thickBot="1" x14ac:dyDescent="0.45">
      <c r="A3" s="2"/>
      <c r="B3" s="13">
        <v>25.9</v>
      </c>
      <c r="C3" s="13">
        <v>25.38</v>
      </c>
      <c r="D3" s="13">
        <v>26.2</v>
      </c>
      <c r="E3" s="13">
        <v>26.09</v>
      </c>
      <c r="F3" s="13">
        <v>26.22</v>
      </c>
      <c r="G3" s="13">
        <v>26.48</v>
      </c>
      <c r="H3" s="14">
        <f>AVERAGE(B3:G3)</f>
        <v>26.045000000000002</v>
      </c>
      <c r="L3" s="6"/>
      <c r="M3" s="14">
        <f>ABS(M2-J2)</f>
        <v>16.045000000000002</v>
      </c>
      <c r="N3" s="1" t="s">
        <v>4</v>
      </c>
      <c r="P3" s="7"/>
    </row>
    <row r="4" spans="1:16" x14ac:dyDescent="0.4">
      <c r="L4" s="6"/>
      <c r="M4" s="14">
        <f>AVERAGE(B8:G8)-AVERAGE(B7:G7)</f>
        <v>39.14</v>
      </c>
      <c r="N4" s="1" t="s">
        <v>4</v>
      </c>
      <c r="P4" s="7"/>
    </row>
    <row r="5" spans="1:16" ht="14.25" thickBot="1" x14ac:dyDescent="0.45">
      <c r="A5" s="20" t="s">
        <v>1</v>
      </c>
      <c r="B5" s="20"/>
      <c r="C5" s="20"/>
      <c r="D5" s="20"/>
      <c r="E5" s="20"/>
      <c r="F5" s="20"/>
      <c r="G5" s="20"/>
      <c r="L5" s="6"/>
      <c r="M5" s="18">
        <f>_xlfn.STDEV.P(B9:G9)/SQRT(5)</f>
        <v>0.70297937380836584</v>
      </c>
      <c r="N5" s="1" t="s">
        <v>4</v>
      </c>
      <c r="P5" s="7"/>
    </row>
    <row r="6" spans="1:16" ht="14.25" thickBot="1" x14ac:dyDescent="0.45">
      <c r="A6" s="2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J6" s="15">
        <v>10</v>
      </c>
      <c r="K6" s="4" t="s">
        <v>4</v>
      </c>
      <c r="L6" s="6"/>
      <c r="M6" s="18">
        <f>SQRT(M5^2+0.1^2/3)</f>
        <v>0.7053462506693684</v>
      </c>
      <c r="N6" s="1" t="s">
        <v>4</v>
      </c>
      <c r="P6" s="7"/>
    </row>
    <row r="7" spans="1:16" ht="14.25" thickBot="1" x14ac:dyDescent="0.45">
      <c r="A7" s="3"/>
      <c r="B7" s="13">
        <v>31.2</v>
      </c>
      <c r="C7" s="13">
        <v>30.6</v>
      </c>
      <c r="D7" s="13">
        <v>28.88</v>
      </c>
      <c r="E7" s="13">
        <v>29.41</v>
      </c>
      <c r="F7" s="13">
        <v>30</v>
      </c>
      <c r="G7" s="13">
        <v>32.53</v>
      </c>
      <c r="J7" s="15">
        <v>90</v>
      </c>
      <c r="K7" s="4" t="s">
        <v>4</v>
      </c>
      <c r="L7" s="6"/>
      <c r="M7" s="14">
        <f>(J8^2-AVERAGE(B9:G9)^2)/(4*J8)</f>
        <v>15.212688750000002</v>
      </c>
      <c r="N7" s="1" t="s">
        <v>4</v>
      </c>
      <c r="P7" s="7"/>
    </row>
    <row r="8" spans="1:16" ht="14.25" thickBot="1" x14ac:dyDescent="0.45">
      <c r="A8" s="3"/>
      <c r="B8" s="13">
        <v>69.489999999999995</v>
      </c>
      <c r="C8" s="13">
        <v>69.08</v>
      </c>
      <c r="D8" s="13">
        <v>70.42</v>
      </c>
      <c r="E8" s="13">
        <v>68.930000000000007</v>
      </c>
      <c r="F8" s="13">
        <v>70.37</v>
      </c>
      <c r="G8" s="13">
        <v>69.17</v>
      </c>
      <c r="I8" s="5" t="s">
        <v>5</v>
      </c>
      <c r="J8" s="14">
        <f>ABS(J6-J7)</f>
        <v>80</v>
      </c>
      <c r="K8" s="4" t="s">
        <v>4</v>
      </c>
      <c r="L8" s="6"/>
      <c r="M8" s="14">
        <f>SQRT((0.1*(J8^2+H9^2)/(4*J8^2*SQRT(3)))^2+(M6*H9/(2*J8))^2)</f>
        <v>0.17347015693088941</v>
      </c>
      <c r="N8" s="1" t="s">
        <v>4</v>
      </c>
      <c r="P8" s="7"/>
    </row>
    <row r="9" spans="1:16" ht="14.25" thickBot="1" x14ac:dyDescent="0.45">
      <c r="A9" s="3"/>
      <c r="B9" s="16">
        <f>ABS(B7-B8)</f>
        <v>38.289999999999992</v>
      </c>
      <c r="C9" s="16">
        <f t="shared" ref="C9:G9" si="0">ABS(C7-C8)</f>
        <v>38.479999999999997</v>
      </c>
      <c r="D9" s="16">
        <f t="shared" si="0"/>
        <v>41.540000000000006</v>
      </c>
      <c r="E9" s="16">
        <f t="shared" si="0"/>
        <v>39.52000000000001</v>
      </c>
      <c r="F9" s="16">
        <f t="shared" si="0"/>
        <v>40.370000000000005</v>
      </c>
      <c r="G9" s="16">
        <f t="shared" si="0"/>
        <v>36.64</v>
      </c>
      <c r="H9" s="14">
        <f>AVERAGE(B9:G9)</f>
        <v>39.139999999999993</v>
      </c>
      <c r="L9" s="6"/>
      <c r="M9" s="8">
        <f>M8/M7</f>
        <v>1.140299126483406E-2</v>
      </c>
      <c r="P9" s="7"/>
    </row>
    <row r="10" spans="1:16" x14ac:dyDescent="0.4">
      <c r="L10" s="6"/>
      <c r="M10" s="1">
        <f>M3</f>
        <v>16.045000000000002</v>
      </c>
      <c r="N10" s="1" t="s">
        <v>4</v>
      </c>
      <c r="P10" s="7"/>
    </row>
    <row r="11" spans="1:16" ht="14.65" thickBot="1" x14ac:dyDescent="0.45">
      <c r="A11" s="19" t="s">
        <v>2</v>
      </c>
      <c r="B11" s="19"/>
      <c r="C11" s="19"/>
      <c r="D11" s="19"/>
      <c r="E11" s="19"/>
      <c r="F11" s="19"/>
      <c r="G11" s="19"/>
      <c r="L11" s="6"/>
      <c r="M11" s="1">
        <v>16.05</v>
      </c>
      <c r="N11" s="9" t="s">
        <v>8</v>
      </c>
      <c r="O11" s="1">
        <v>0.18</v>
      </c>
      <c r="P11" s="7" t="s">
        <v>4</v>
      </c>
    </row>
    <row r="12" spans="1:16" ht="14.25" thickBot="1" x14ac:dyDescent="0.45">
      <c r="A12" s="2"/>
      <c r="B12" s="2">
        <v>1</v>
      </c>
      <c r="C12" s="2">
        <v>2</v>
      </c>
      <c r="D12" s="2">
        <v>3</v>
      </c>
      <c r="E12" s="2">
        <v>4</v>
      </c>
      <c r="F12" s="2">
        <v>5</v>
      </c>
      <c r="G12" s="2">
        <v>6</v>
      </c>
      <c r="I12"/>
      <c r="J12" s="15">
        <v>90</v>
      </c>
      <c r="K12" s="4" t="s">
        <v>4</v>
      </c>
      <c r="L12" s="10"/>
      <c r="M12" s="17">
        <f>J16</f>
        <v>-5.9039999999999697</v>
      </c>
      <c r="N12" s="11" t="s">
        <v>4</v>
      </c>
      <c r="O12" s="11"/>
      <c r="P12" s="12"/>
    </row>
    <row r="13" spans="1:16" ht="14.25" thickBot="1" x14ac:dyDescent="0.45">
      <c r="A13" s="3"/>
      <c r="B13" s="13">
        <v>86.74</v>
      </c>
      <c r="C13" s="13">
        <v>86.63</v>
      </c>
      <c r="D13" s="13">
        <v>85.4</v>
      </c>
      <c r="E13" s="13">
        <v>87.86</v>
      </c>
      <c r="F13" s="13">
        <v>87.47</v>
      </c>
      <c r="G13" s="13">
        <v>86.22</v>
      </c>
      <c r="I13"/>
      <c r="J13" s="15">
        <v>94.1</v>
      </c>
      <c r="K13" s="4" t="s">
        <v>4</v>
      </c>
    </row>
    <row r="14" spans="1:16" ht="14.25" thickBot="1" x14ac:dyDescent="0.45">
      <c r="A14" s="2" t="s">
        <v>3</v>
      </c>
      <c r="B14" s="21">
        <f>AVERAGE(B13:G13)</f>
        <v>86.720000000000013</v>
      </c>
      <c r="C14" s="22"/>
      <c r="D14" s="22"/>
      <c r="E14" s="22"/>
      <c r="F14" s="22"/>
      <c r="G14" s="23"/>
      <c r="I14"/>
      <c r="J14" s="14">
        <f>-ABS(B14-J12)</f>
        <v>-3.2799999999999869</v>
      </c>
      <c r="K14" s="4" t="s">
        <v>4</v>
      </c>
    </row>
    <row r="15" spans="1:16" ht="24.4" customHeight="1" x14ac:dyDescent="0.4">
      <c r="I15"/>
      <c r="J15" s="14">
        <f>ABS(B14-J13)</f>
        <v>7.3799999999999812</v>
      </c>
      <c r="K15" s="4" t="s">
        <v>4</v>
      </c>
    </row>
    <row r="16" spans="1:16" x14ac:dyDescent="0.4">
      <c r="I16"/>
      <c r="J16" s="14">
        <f>1/(1/J14+1/J15)</f>
        <v>-5.9039999999999697</v>
      </c>
      <c r="K16" s="4" t="s">
        <v>4</v>
      </c>
    </row>
  </sheetData>
  <mergeCells count="5">
    <mergeCell ref="A1:G1"/>
    <mergeCell ref="A5:G5"/>
    <mergeCell ref="A11:G11"/>
    <mergeCell ref="B14:G14"/>
    <mergeCell ref="L1:P1"/>
  </mergeCells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Haiyang Sun</dc:creator>
  <cp:lastModifiedBy>Haiyang Sun</cp:lastModifiedBy>
  <dcterms:created xsi:type="dcterms:W3CDTF">2015-06-05T18:19:34Z</dcterms:created>
  <dcterms:modified xsi:type="dcterms:W3CDTF">2023-11-17T10:36:14Z</dcterms:modified>
</cp:coreProperties>
</file>