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Personal\University\大学物理实验数据\"/>
    </mc:Choice>
  </mc:AlternateContent>
  <xr:revisionPtr revIDLastSave="0" documentId="13_ncr:1_{38D44568-FD86-4E19-BAB0-CA70898738D2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C18" i="1"/>
  <c r="D18" i="1"/>
  <c r="E18" i="1"/>
  <c r="F18" i="1"/>
  <c r="G18" i="1"/>
  <c r="B18" i="1"/>
  <c r="L22" i="1"/>
  <c r="L18" i="1"/>
  <c r="L19" i="1" s="1"/>
  <c r="L16" i="1"/>
  <c r="L17" i="1" s="1"/>
  <c r="L15" i="1"/>
  <c r="L14" i="1"/>
  <c r="L13" i="1"/>
  <c r="L7" i="1"/>
  <c r="B6" i="1"/>
  <c r="H6" i="1"/>
  <c r="D6" i="1"/>
  <c r="L23" i="1" l="1"/>
  <c r="L24" i="1" s="1"/>
  <c r="L21" i="1"/>
  <c r="L8" i="1"/>
  <c r="L9" i="1" s="1"/>
  <c r="L11" i="1" s="1"/>
  <c r="B7" i="1"/>
  <c r="L10" i="1" s="1"/>
  <c r="L26" i="1" l="1"/>
  <c r="L29" i="1" s="1"/>
  <c r="L27" i="1"/>
  <c r="L28" i="1" l="1"/>
  <c r="N29" i="1" s="1"/>
</calcChain>
</file>

<file path=xl/sharedStrings.xml><?xml version="1.0" encoding="utf-8"?>
<sst xmlns="http://schemas.openxmlformats.org/spreadsheetml/2006/main" count="8" uniqueCount="7">
  <si>
    <t>表 4.9-1 力敏传感器定标</t>
    <phoneticPr fontId="1" type="noConversion"/>
  </si>
  <si>
    <t>表 4.9-2 圆环的内、外直径</t>
    <phoneticPr fontId="1" type="noConversion"/>
  </si>
  <si>
    <t>次数</t>
    <phoneticPr fontId="1" type="noConversion"/>
  </si>
  <si>
    <t>表 4.9-3 水表面张力的测定</t>
    <phoneticPr fontId="1" type="noConversion"/>
  </si>
  <si>
    <t>已知数据</t>
    <phoneticPr fontId="1" type="noConversion"/>
  </si>
  <si>
    <t>待计算数据</t>
    <phoneticPr fontId="1" type="noConversion"/>
  </si>
  <si>
    <t>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</si>
</sst>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81" formatCode="0.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2" borderId="8" xfId="0" applyFill="1" applyBorder="1"/>
    <xf numFmtId="0" fontId="0" fillId="3" borderId="8" xfId="0" applyFill="1" applyBorder="1" applyAlignment="1">
      <alignment horizontal="right"/>
    </xf>
    <xf numFmtId="0" fontId="0" fillId="3" borderId="8" xfId="0" applyFill="1" applyBorder="1"/>
    <xf numFmtId="0" fontId="0" fillId="0" borderId="8" xfId="0" applyBorder="1" applyAlignment="1">
      <alignment horizontal="right"/>
    </xf>
    <xf numFmtId="0" fontId="0" fillId="4" borderId="8" xfId="0" applyFill="1" applyBorder="1"/>
    <xf numFmtId="0" fontId="0" fillId="4" borderId="0" xfId="0" applyFill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3" fillId="5" borderId="11" xfId="0" applyFont="1" applyFill="1" applyBorder="1" applyAlignment="1">
      <alignment horizontal="center"/>
    </xf>
    <xf numFmtId="11" fontId="0" fillId="3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0" borderId="11" xfId="0" applyBorder="1" applyAlignment="1">
      <alignment horizontal="center"/>
    </xf>
    <xf numFmtId="11" fontId="0" fillId="4" borderId="0" xfId="0" applyNumberFormat="1" applyFill="1" applyAlignment="1">
      <alignment horizontal="center"/>
    </xf>
    <xf numFmtId="11" fontId="0" fillId="5" borderId="11" xfId="0" applyNumberFormat="1" applyFill="1" applyBorder="1" applyAlignment="1">
      <alignment horizontal="center"/>
    </xf>
    <xf numFmtId="176" fontId="0" fillId="3" borderId="0" xfId="0" applyNumberForma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6" borderId="1" xfId="0" applyNumberFormat="1" applyFill="1" applyBorder="1" applyAlignment="1">
      <alignment horizontal="center"/>
    </xf>
    <xf numFmtId="176" fontId="0" fillId="0" borderId="0" xfId="0" applyNumberFormat="1"/>
    <xf numFmtId="11" fontId="0" fillId="5" borderId="12" xfId="0" applyNumberFormat="1" applyFill="1" applyBorder="1" applyAlignment="1">
      <alignment horizontal="center"/>
    </xf>
    <xf numFmtId="181" fontId="0" fillId="0" borderId="0" xfId="0" applyNumberFormat="1" applyAlignment="1">
      <alignment horizontal="center"/>
    </xf>
    <xf numFmtId="176" fontId="0" fillId="7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147638</xdr:colOff>
      <xdr:row>0</xdr:row>
      <xdr:rowOff>161926</xdr:rowOff>
    </xdr:from>
    <xdr:to>
      <xdr:col>0</xdr:col>
      <xdr:colOff>528638</xdr:colOff>
      <xdr:row>2</xdr:row>
      <xdr:rowOff>9526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C0B96C6-23B1-9787-B804-834FFCE77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8" y="161926"/>
          <a:ext cx="3810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266700</xdr:colOff>
      <xdr:row>0</xdr:row>
      <xdr:rowOff>171450</xdr:rowOff>
    </xdr:from>
    <xdr:to>
      <xdr:col>2</xdr:col>
      <xdr:colOff>438150</xdr:colOff>
      <xdr:row>1</xdr:row>
      <xdr:rowOff>152400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6E3EA64-72FB-B107-9AEE-217CD7E44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171450"/>
          <a:ext cx="17145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223838</xdr:colOff>
      <xdr:row>1</xdr:row>
      <xdr:rowOff>9525</xdr:rowOff>
    </xdr:from>
    <xdr:to>
      <xdr:col>3</xdr:col>
      <xdr:colOff>471488</xdr:colOff>
      <xdr:row>1</xdr:row>
      <xdr:rowOff>166688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B28155E-A27C-FB3E-BB6C-CD883D689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6938" y="185738"/>
          <a:ext cx="24765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228600</xdr:colOff>
      <xdr:row>1</xdr:row>
      <xdr:rowOff>0</xdr:rowOff>
    </xdr:from>
    <xdr:to>
      <xdr:col>4</xdr:col>
      <xdr:colOff>476250</xdr:colOff>
      <xdr:row>1</xdr:row>
      <xdr:rowOff>157163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C5F6C12-A4FF-B6F0-C389-6E32576FB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176213"/>
          <a:ext cx="24765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190500</xdr:colOff>
      <xdr:row>1</xdr:row>
      <xdr:rowOff>4762</xdr:rowOff>
    </xdr:from>
    <xdr:to>
      <xdr:col>5</xdr:col>
      <xdr:colOff>438150</xdr:colOff>
      <xdr:row>1</xdr:row>
      <xdr:rowOff>161925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5549831-8D19-0D66-13D2-7DE68680F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80975"/>
          <a:ext cx="24765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195263</xdr:colOff>
      <xdr:row>1</xdr:row>
      <xdr:rowOff>0</xdr:rowOff>
    </xdr:from>
    <xdr:to>
      <xdr:col>6</xdr:col>
      <xdr:colOff>442913</xdr:colOff>
      <xdr:row>1</xdr:row>
      <xdr:rowOff>157163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946B9C6-A628-6CFF-BB20-EC77A19AF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1463" y="176213"/>
          <a:ext cx="24765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204788</xdr:colOff>
      <xdr:row>0</xdr:row>
      <xdr:rowOff>166688</xdr:rowOff>
    </xdr:from>
    <xdr:to>
      <xdr:col>7</xdr:col>
      <xdr:colOff>452438</xdr:colOff>
      <xdr:row>1</xdr:row>
      <xdr:rowOff>147638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44DB4AB-543F-B2B6-2AD4-FC126A905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8688" y="166688"/>
          <a:ext cx="24765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200025</xdr:colOff>
      <xdr:row>1</xdr:row>
      <xdr:rowOff>4762</xdr:rowOff>
    </xdr:from>
    <xdr:to>
      <xdr:col>8</xdr:col>
      <xdr:colOff>447675</xdr:colOff>
      <xdr:row>1</xdr:row>
      <xdr:rowOff>161925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C122E834-08B9-C1C5-DE1D-32CEAEEB6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180975"/>
          <a:ext cx="24765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2</xdr:row>
      <xdr:rowOff>157163</xdr:rowOff>
    </xdr:from>
    <xdr:to>
      <xdr:col>0</xdr:col>
      <xdr:colOff>504825</xdr:colOff>
      <xdr:row>4</xdr:row>
      <xdr:rowOff>4764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30066E7-5E33-478F-BFA2-144201BD4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09588"/>
          <a:ext cx="361950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252412</xdr:colOff>
      <xdr:row>2</xdr:row>
      <xdr:rowOff>19050</xdr:rowOff>
    </xdr:from>
    <xdr:to>
      <xdr:col>1</xdr:col>
      <xdr:colOff>395287</xdr:colOff>
      <xdr:row>3</xdr:row>
      <xdr:rowOff>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845D6A3A-4548-9CB1-C4AE-793E19912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" y="381000"/>
          <a:ext cx="14287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266700</xdr:colOff>
      <xdr:row>2</xdr:row>
      <xdr:rowOff>19050</xdr:rowOff>
    </xdr:from>
    <xdr:to>
      <xdr:col>2</xdr:col>
      <xdr:colOff>409575</xdr:colOff>
      <xdr:row>3</xdr:row>
      <xdr:rowOff>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98011446-17CD-3F50-262E-44A2BD33B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371475"/>
          <a:ext cx="14287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280987</xdr:colOff>
      <xdr:row>2</xdr:row>
      <xdr:rowOff>23812</xdr:rowOff>
    </xdr:from>
    <xdr:to>
      <xdr:col>3</xdr:col>
      <xdr:colOff>423862</xdr:colOff>
      <xdr:row>3</xdr:row>
      <xdr:rowOff>4762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2BE2B801-47CA-CF82-9282-EB205DCAD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4087" y="376237"/>
          <a:ext cx="14287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276225</xdr:colOff>
      <xdr:row>2</xdr:row>
      <xdr:rowOff>4763</xdr:rowOff>
    </xdr:from>
    <xdr:to>
      <xdr:col>4</xdr:col>
      <xdr:colOff>419100</xdr:colOff>
      <xdr:row>2</xdr:row>
      <xdr:rowOff>161926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108BEB43-8F25-A37A-1762-714D3A056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357188"/>
          <a:ext cx="14287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233363</xdr:colOff>
      <xdr:row>2</xdr:row>
      <xdr:rowOff>9525</xdr:rowOff>
    </xdr:from>
    <xdr:to>
      <xdr:col>5</xdr:col>
      <xdr:colOff>376238</xdr:colOff>
      <xdr:row>2</xdr:row>
      <xdr:rowOff>166688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4386C3B2-C3B7-A05D-EA28-4AA9C6443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1863" y="361950"/>
          <a:ext cx="14287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26194</xdr:colOff>
      <xdr:row>4</xdr:row>
      <xdr:rowOff>76200</xdr:rowOff>
    </xdr:from>
    <xdr:ext cx="65" cy="172227"/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D2F93308-16A6-FCDE-3C8D-140AC3241C43}"/>
            </a:ext>
          </a:extLst>
        </xdr:cNvPr>
        <xdr:cNvSpPr txBox="1"/>
      </xdr:nvSpPr>
      <xdr:spPr>
        <a:xfrm>
          <a:off x="3912394" y="781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6</xdr:col>
      <xdr:colOff>235744</xdr:colOff>
      <xdr:row>2</xdr:row>
      <xdr:rowOff>14288</xdr:rowOff>
    </xdr:from>
    <xdr:ext cx="1858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C2AB51CA-7C02-DE1C-1B13-ABD5D62C7A1D}"/>
                </a:ext>
              </a:extLst>
            </xdr:cNvPr>
            <xdr:cNvSpPr txBox="1"/>
          </xdr:nvSpPr>
          <xdr:spPr>
            <a:xfrm>
              <a:off x="4121944" y="366713"/>
              <a:ext cx="1858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n-US" altLang="zh-CN" sz="1100" b="0"/>
            </a:p>
          </xdr:txBody>
        </xdr:sp>
      </mc:Choice>
      <mc:Fallback xmlns="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C2AB51CA-7C02-DE1C-1B13-ABD5D62C7A1D}"/>
                </a:ext>
              </a:extLst>
            </xdr:cNvPr>
            <xdr:cNvSpPr txBox="1"/>
          </xdr:nvSpPr>
          <xdr:spPr>
            <a:xfrm>
              <a:off x="4121944" y="366713"/>
              <a:ext cx="1858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𝑈_5</a:t>
              </a:r>
              <a:endParaRPr lang="en-US" altLang="zh-CN" sz="1100" b="0"/>
            </a:p>
          </xdr:txBody>
        </xdr:sp>
      </mc:Fallback>
    </mc:AlternateContent>
    <xdr:clientData/>
  </xdr:oneCellAnchor>
  <xdr:oneCellAnchor>
    <xdr:from>
      <xdr:col>7</xdr:col>
      <xdr:colOff>233362</xdr:colOff>
      <xdr:row>2</xdr:row>
      <xdr:rowOff>23813</xdr:rowOff>
    </xdr:from>
    <xdr:ext cx="1858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4F953DCD-B1F9-45F2-A85A-17F6EE9F9521}"/>
                </a:ext>
              </a:extLst>
            </xdr:cNvPr>
            <xdr:cNvSpPr txBox="1"/>
          </xdr:nvSpPr>
          <xdr:spPr>
            <a:xfrm>
              <a:off x="4767262" y="376238"/>
              <a:ext cx="1858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altLang="zh-CN" sz="1100" b="0"/>
            </a:p>
          </xdr:txBody>
        </xdr:sp>
      </mc:Choice>
      <mc:Fallback xmlns="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4F953DCD-B1F9-45F2-A85A-17F6EE9F9521}"/>
                </a:ext>
              </a:extLst>
            </xdr:cNvPr>
            <xdr:cNvSpPr txBox="1"/>
          </xdr:nvSpPr>
          <xdr:spPr>
            <a:xfrm>
              <a:off x="4767262" y="376238"/>
              <a:ext cx="1858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𝑈_6</a:t>
              </a:r>
              <a:endParaRPr lang="en-US" altLang="zh-CN" sz="1100" b="0"/>
            </a:p>
          </xdr:txBody>
        </xdr:sp>
      </mc:Fallback>
    </mc:AlternateContent>
    <xdr:clientData/>
  </xdr:oneCellAnchor>
  <xdr:oneCellAnchor>
    <xdr:from>
      <xdr:col>8</xdr:col>
      <xdr:colOff>223837</xdr:colOff>
      <xdr:row>2</xdr:row>
      <xdr:rowOff>14288</xdr:rowOff>
    </xdr:from>
    <xdr:ext cx="1858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EEF612A2-FA95-4599-B342-15C61C18AEE5}"/>
                </a:ext>
              </a:extLst>
            </xdr:cNvPr>
            <xdr:cNvSpPr txBox="1"/>
          </xdr:nvSpPr>
          <xdr:spPr>
            <a:xfrm>
              <a:off x="5405437" y="366713"/>
              <a:ext cx="1858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</m:oMath>
                </m:oMathPara>
              </a14:m>
              <a:endParaRPr lang="en-US" altLang="zh-CN" sz="1100" b="0"/>
            </a:p>
          </xdr:txBody>
        </xdr:sp>
      </mc:Choice>
      <mc:Fallback xmlns="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EEF612A2-FA95-4599-B342-15C61C18AEE5}"/>
                </a:ext>
              </a:extLst>
            </xdr:cNvPr>
            <xdr:cNvSpPr txBox="1"/>
          </xdr:nvSpPr>
          <xdr:spPr>
            <a:xfrm>
              <a:off x="5405437" y="366713"/>
              <a:ext cx="1858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𝑈_7</a:t>
              </a:r>
              <a:endParaRPr lang="en-US" altLang="zh-CN" sz="1100" b="0"/>
            </a:p>
          </xdr:txBody>
        </xdr:sp>
      </mc:Fallback>
    </mc:AlternateContent>
    <xdr:clientData/>
  </xdr:oneCellAnchor>
  <xdr:twoCellAnchor>
    <xdr:from>
      <xdr:col>0</xdr:col>
      <xdr:colOff>209550</xdr:colOff>
      <xdr:row>4</xdr:row>
      <xdr:rowOff>147638</xdr:rowOff>
    </xdr:from>
    <xdr:to>
      <xdr:col>0</xdr:col>
      <xdr:colOff>438150</xdr:colOff>
      <xdr:row>5</xdr:row>
      <xdr:rowOff>171451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FF2C1C67-F5DE-F2E3-810E-7301F4173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852488"/>
          <a:ext cx="228600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442912</xdr:colOff>
      <xdr:row>4</xdr:row>
      <xdr:rowOff>0</xdr:rowOff>
    </xdr:from>
    <xdr:to>
      <xdr:col>2</xdr:col>
      <xdr:colOff>242887</xdr:colOff>
      <xdr:row>4</xdr:row>
      <xdr:rowOff>157163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8E5CC0DD-4D1F-2A69-4346-4A82B444A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" y="704850"/>
          <a:ext cx="44767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447675</xdr:colOff>
      <xdr:row>3</xdr:row>
      <xdr:rowOff>171450</xdr:rowOff>
    </xdr:from>
    <xdr:to>
      <xdr:col>4</xdr:col>
      <xdr:colOff>242888</xdr:colOff>
      <xdr:row>4</xdr:row>
      <xdr:rowOff>152401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F6068C62-F6F4-5BC3-5A4A-9C124FD1E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700088"/>
          <a:ext cx="44291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423861</xdr:colOff>
      <xdr:row>3</xdr:row>
      <xdr:rowOff>171449</xdr:rowOff>
    </xdr:from>
    <xdr:to>
      <xdr:col>6</xdr:col>
      <xdr:colOff>223836</xdr:colOff>
      <xdr:row>4</xdr:row>
      <xdr:rowOff>152400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FA2BCBD6-BB89-04D8-B8B4-9B8974B8C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2361" y="700087"/>
          <a:ext cx="44767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395288</xdr:colOff>
      <xdr:row>3</xdr:row>
      <xdr:rowOff>166688</xdr:rowOff>
    </xdr:from>
    <xdr:to>
      <xdr:col>8</xdr:col>
      <xdr:colOff>195263</xdr:colOff>
      <xdr:row>4</xdr:row>
      <xdr:rowOff>147639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D857F1BE-8ED8-FF24-680E-3326CD828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9188" y="695326"/>
          <a:ext cx="44767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219075</xdr:colOff>
      <xdr:row>6</xdr:row>
      <xdr:rowOff>0</xdr:rowOff>
    </xdr:from>
    <xdr:to>
      <xdr:col>0</xdr:col>
      <xdr:colOff>447675</xdr:colOff>
      <xdr:row>7</xdr:row>
      <xdr:rowOff>23813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29BB0E3A-62D8-899B-DC6D-403A84FC2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057275"/>
          <a:ext cx="228600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138112</xdr:colOff>
      <xdr:row>10</xdr:row>
      <xdr:rowOff>0</xdr:rowOff>
    </xdr:from>
    <xdr:to>
      <xdr:col>0</xdr:col>
      <xdr:colOff>547687</xdr:colOff>
      <xdr:row>11</xdr:row>
      <xdr:rowOff>23813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12F2DFCB-585D-0637-E8BB-683597203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" y="1762125"/>
          <a:ext cx="409575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133350</xdr:colOff>
      <xdr:row>11</xdr:row>
      <xdr:rowOff>0</xdr:rowOff>
    </xdr:from>
    <xdr:to>
      <xdr:col>0</xdr:col>
      <xdr:colOff>542925</xdr:colOff>
      <xdr:row>12</xdr:row>
      <xdr:rowOff>23813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F6DDC919-9BB0-CB58-3AC6-123435B37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938338"/>
          <a:ext cx="4095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257175</xdr:colOff>
      <xdr:row>15</xdr:row>
      <xdr:rowOff>9525</xdr:rowOff>
    </xdr:from>
    <xdr:to>
      <xdr:col>0</xdr:col>
      <xdr:colOff>352425</xdr:colOff>
      <xdr:row>15</xdr:row>
      <xdr:rowOff>166688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7FF6F173-059D-8FA7-68DC-9B480FEEF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652713"/>
          <a:ext cx="9525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266700</xdr:colOff>
      <xdr:row>16</xdr:row>
      <xdr:rowOff>28575</xdr:rowOff>
    </xdr:from>
    <xdr:to>
      <xdr:col>0</xdr:col>
      <xdr:colOff>404813</xdr:colOff>
      <xdr:row>17</xdr:row>
      <xdr:rowOff>9525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1E7CE578-FF79-BB70-B13A-BC207109A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847975"/>
          <a:ext cx="13811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228600</xdr:colOff>
      <xdr:row>17</xdr:row>
      <xdr:rowOff>0</xdr:rowOff>
    </xdr:from>
    <xdr:to>
      <xdr:col>0</xdr:col>
      <xdr:colOff>404813</xdr:colOff>
      <xdr:row>18</xdr:row>
      <xdr:rowOff>23813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161AC225-740A-E746-FFF0-726FAAB34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995613"/>
          <a:ext cx="17621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328613</xdr:colOff>
      <xdr:row>1</xdr:row>
      <xdr:rowOff>161924</xdr:rowOff>
    </xdr:from>
    <xdr:to>
      <xdr:col>10</xdr:col>
      <xdr:colOff>1304926</xdr:colOff>
      <xdr:row>3</xdr:row>
      <xdr:rowOff>9525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06FF5987-C4A0-CEA7-520B-7B6384CDD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5613" y="342899"/>
          <a:ext cx="976313" cy="204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</xdr:row>
      <xdr:rowOff>0</xdr:rowOff>
    </xdr:from>
    <xdr:to>
      <xdr:col>12</xdr:col>
      <xdr:colOff>85725</xdr:colOff>
      <xdr:row>2</xdr:row>
      <xdr:rowOff>157163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904DCDF4-BEEC-9DF9-37F2-549B4D634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2963" y="352425"/>
          <a:ext cx="8572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1000125</xdr:colOff>
      <xdr:row>2</xdr:row>
      <xdr:rowOff>119063</xdr:rowOff>
    </xdr:from>
    <xdr:to>
      <xdr:col>10</xdr:col>
      <xdr:colOff>1314450</xdr:colOff>
      <xdr:row>3</xdr:row>
      <xdr:rowOff>171450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7B7A135C-6978-0FA7-ECB8-BDE873177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481013"/>
          <a:ext cx="3143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</xdr:row>
      <xdr:rowOff>0</xdr:rowOff>
    </xdr:from>
    <xdr:to>
      <xdr:col>12</xdr:col>
      <xdr:colOff>200025</xdr:colOff>
      <xdr:row>3</xdr:row>
      <xdr:rowOff>157163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1117BA02-3E20-2285-91F7-AA59EC0B6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2963" y="528638"/>
          <a:ext cx="200025" cy="15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695325</xdr:colOff>
      <xdr:row>5</xdr:row>
      <xdr:rowOff>161924</xdr:rowOff>
    </xdr:from>
    <xdr:to>
      <xdr:col>10</xdr:col>
      <xdr:colOff>1333500</xdr:colOff>
      <xdr:row>7</xdr:row>
      <xdr:rowOff>9525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7A93944D-5CFB-BA0A-DB77-F4251641B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1062037"/>
          <a:ext cx="638175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6</xdr:row>
      <xdr:rowOff>0</xdr:rowOff>
    </xdr:from>
    <xdr:to>
      <xdr:col>12</xdr:col>
      <xdr:colOff>200025</xdr:colOff>
      <xdr:row>6</xdr:row>
      <xdr:rowOff>157163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4C925A3B-B6EF-4481-A999-9E811216D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2963" y="538163"/>
          <a:ext cx="20002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704850</xdr:colOff>
      <xdr:row>7</xdr:row>
      <xdr:rowOff>0</xdr:rowOff>
    </xdr:from>
    <xdr:to>
      <xdr:col>10</xdr:col>
      <xdr:colOff>1333500</xdr:colOff>
      <xdr:row>8</xdr:row>
      <xdr:rowOff>23813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6A602441-E12D-1493-8AF6-1116E822B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890588"/>
          <a:ext cx="6286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7</xdr:row>
      <xdr:rowOff>0</xdr:rowOff>
    </xdr:from>
    <xdr:to>
      <xdr:col>12</xdr:col>
      <xdr:colOff>200025</xdr:colOff>
      <xdr:row>7</xdr:row>
      <xdr:rowOff>157163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58D2B50F-1AE3-4E5F-A0BD-642CAA698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2963" y="714375"/>
          <a:ext cx="20002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762000</xdr:colOff>
      <xdr:row>7</xdr:row>
      <xdr:rowOff>166687</xdr:rowOff>
    </xdr:from>
    <xdr:to>
      <xdr:col>10</xdr:col>
      <xdr:colOff>1328738</xdr:colOff>
      <xdr:row>9</xdr:row>
      <xdr:rowOff>14288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342F8251-9D12-C24F-A5C5-E9DD8DE60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2828925"/>
          <a:ext cx="566738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8</xdr:row>
      <xdr:rowOff>0</xdr:rowOff>
    </xdr:from>
    <xdr:to>
      <xdr:col>12</xdr:col>
      <xdr:colOff>200025</xdr:colOff>
      <xdr:row>8</xdr:row>
      <xdr:rowOff>157163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EFB6A08B-5622-4692-B3EF-539E3DFE1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2963" y="2662238"/>
          <a:ext cx="20002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1095375</xdr:colOff>
      <xdr:row>9</xdr:row>
      <xdr:rowOff>4762</xdr:rowOff>
    </xdr:from>
    <xdr:to>
      <xdr:col>10</xdr:col>
      <xdr:colOff>1328738</xdr:colOff>
      <xdr:row>9</xdr:row>
      <xdr:rowOff>161925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78778ECB-026F-B87E-9571-2FA6CC3FC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3019425"/>
          <a:ext cx="23336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909637</xdr:colOff>
      <xdr:row>9</xdr:row>
      <xdr:rowOff>161924</xdr:rowOff>
    </xdr:from>
    <xdr:to>
      <xdr:col>10</xdr:col>
      <xdr:colOff>1333500</xdr:colOff>
      <xdr:row>10</xdr:row>
      <xdr:rowOff>142875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FA926EA4-9367-905A-1511-C0B5B5D5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6637" y="3176587"/>
          <a:ext cx="42386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1047750</xdr:colOff>
      <xdr:row>12</xdr:row>
      <xdr:rowOff>19050</xdr:rowOff>
    </xdr:from>
    <xdr:to>
      <xdr:col>10</xdr:col>
      <xdr:colOff>1328738</xdr:colOff>
      <xdr:row>13</xdr:row>
      <xdr:rowOff>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D6BDCC6D-2BE7-20CB-0029-1CE64AD61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3562350"/>
          <a:ext cx="28098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1057275</xdr:colOff>
      <xdr:row>13</xdr:row>
      <xdr:rowOff>23812</xdr:rowOff>
    </xdr:from>
    <xdr:to>
      <xdr:col>11</xdr:col>
      <xdr:colOff>0</xdr:colOff>
      <xdr:row>14</xdr:row>
      <xdr:rowOff>4763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2CB1101B-9EFA-5AB3-ED23-E01141F5C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4275" y="3743325"/>
          <a:ext cx="28098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804863</xdr:colOff>
      <xdr:row>14</xdr:row>
      <xdr:rowOff>19050</xdr:rowOff>
    </xdr:from>
    <xdr:to>
      <xdr:col>11</xdr:col>
      <xdr:colOff>4763</xdr:colOff>
      <xdr:row>15</xdr:row>
      <xdr:rowOff>0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D1FE5699-588A-72E1-4E0B-ACF675567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1863" y="3914775"/>
          <a:ext cx="53816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809625</xdr:colOff>
      <xdr:row>15</xdr:row>
      <xdr:rowOff>14288</xdr:rowOff>
    </xdr:from>
    <xdr:to>
      <xdr:col>11</xdr:col>
      <xdr:colOff>0</xdr:colOff>
      <xdr:row>15</xdr:row>
      <xdr:rowOff>171451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4E82E7C6-6D54-AEBA-7368-F917802BB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4086226"/>
          <a:ext cx="52863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857250</xdr:colOff>
      <xdr:row>16</xdr:row>
      <xdr:rowOff>14287</xdr:rowOff>
    </xdr:from>
    <xdr:to>
      <xdr:col>10</xdr:col>
      <xdr:colOff>1328738</xdr:colOff>
      <xdr:row>16</xdr:row>
      <xdr:rowOff>171450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5FECAD76-6A51-1B34-BF56-D4433C620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4262437"/>
          <a:ext cx="47148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800100</xdr:colOff>
      <xdr:row>17</xdr:row>
      <xdr:rowOff>14288</xdr:rowOff>
    </xdr:from>
    <xdr:to>
      <xdr:col>10</xdr:col>
      <xdr:colOff>1333500</xdr:colOff>
      <xdr:row>17</xdr:row>
      <xdr:rowOff>171451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BA6EAEA0-DD2F-22BB-9D02-58009C921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4438651"/>
          <a:ext cx="53340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871538</xdr:colOff>
      <xdr:row>18</xdr:row>
      <xdr:rowOff>9525</xdr:rowOff>
    </xdr:from>
    <xdr:to>
      <xdr:col>11</xdr:col>
      <xdr:colOff>4763</xdr:colOff>
      <xdr:row>18</xdr:row>
      <xdr:rowOff>166688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68CB334F-98AE-FBB9-DBC2-1E8CBA9F9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8538" y="4610100"/>
          <a:ext cx="47148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1042988</xdr:colOff>
      <xdr:row>19</xdr:row>
      <xdr:rowOff>166687</xdr:rowOff>
    </xdr:from>
    <xdr:to>
      <xdr:col>11</xdr:col>
      <xdr:colOff>14288</xdr:colOff>
      <xdr:row>21</xdr:row>
      <xdr:rowOff>33338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84B35A68-3DB3-1031-6C68-BEDA472FF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9988" y="4943475"/>
          <a:ext cx="309563" cy="21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776288</xdr:colOff>
      <xdr:row>21</xdr:row>
      <xdr:rowOff>9525</xdr:rowOff>
    </xdr:from>
    <xdr:to>
      <xdr:col>11</xdr:col>
      <xdr:colOff>19050</xdr:colOff>
      <xdr:row>22</xdr:row>
      <xdr:rowOff>33338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E81EBC51-9517-F8DB-1130-328E2C443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3288" y="5138738"/>
          <a:ext cx="581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738187</xdr:colOff>
      <xdr:row>22</xdr:row>
      <xdr:rowOff>4763</xdr:rowOff>
    </xdr:from>
    <xdr:to>
      <xdr:col>11</xdr:col>
      <xdr:colOff>4762</xdr:colOff>
      <xdr:row>23</xdr:row>
      <xdr:rowOff>38101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FFBAF36D-23AD-E230-8129-A3EC75CC3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5187" y="5310188"/>
          <a:ext cx="604838" cy="2428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823912</xdr:colOff>
      <xdr:row>22</xdr:row>
      <xdr:rowOff>204788</xdr:rowOff>
    </xdr:from>
    <xdr:to>
      <xdr:col>10</xdr:col>
      <xdr:colOff>1333500</xdr:colOff>
      <xdr:row>24</xdr:row>
      <xdr:rowOff>19051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B5E1A5B2-556B-A313-6F83-C883EF35E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0912" y="5510213"/>
          <a:ext cx="509588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1095375</xdr:colOff>
      <xdr:row>25</xdr:row>
      <xdr:rowOff>4763</xdr:rowOff>
    </xdr:from>
    <xdr:to>
      <xdr:col>10</xdr:col>
      <xdr:colOff>1314450</xdr:colOff>
      <xdr:row>25</xdr:row>
      <xdr:rowOff>161926</xdr:rowOff>
    </xdr:to>
    <xdr:pic>
      <xdr:nvPicPr>
        <xdr:cNvPr id="66" name="图片 65">
          <a:extLst>
            <a:ext uri="{FF2B5EF4-FFF2-40B4-BE49-F238E27FC236}">
              <a16:creationId xmlns:a16="http://schemas.microsoft.com/office/drawing/2014/main" id="{CB4116C1-3804-AFAD-139C-7A3A137F1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5872163"/>
          <a:ext cx="21907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847725</xdr:colOff>
      <xdr:row>26</xdr:row>
      <xdr:rowOff>0</xdr:rowOff>
    </xdr:from>
    <xdr:to>
      <xdr:col>10</xdr:col>
      <xdr:colOff>1314450</xdr:colOff>
      <xdr:row>26</xdr:row>
      <xdr:rowOff>157163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1FFA1004-E86E-4409-C076-FA14C397B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6043613"/>
          <a:ext cx="46672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909637</xdr:colOff>
      <xdr:row>27</xdr:row>
      <xdr:rowOff>0</xdr:rowOff>
    </xdr:from>
    <xdr:to>
      <xdr:col>10</xdr:col>
      <xdr:colOff>1319212</xdr:colOff>
      <xdr:row>27</xdr:row>
      <xdr:rowOff>157163</xdr:rowOff>
    </xdr:to>
    <xdr:pic>
      <xdr:nvPicPr>
        <xdr:cNvPr id="68" name="图片 67">
          <a:extLst>
            <a:ext uri="{FF2B5EF4-FFF2-40B4-BE49-F238E27FC236}">
              <a16:creationId xmlns:a16="http://schemas.microsoft.com/office/drawing/2014/main" id="{71AFC3FC-FABC-F484-73FC-3D94AF852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6637" y="6219825"/>
          <a:ext cx="40957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1095375</xdr:colOff>
      <xdr:row>27</xdr:row>
      <xdr:rowOff>171451</xdr:rowOff>
    </xdr:from>
    <xdr:to>
      <xdr:col>10</xdr:col>
      <xdr:colOff>1314450</xdr:colOff>
      <xdr:row>28</xdr:row>
      <xdr:rowOff>152401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FA3F7C46-D153-B085-B4EE-818DCF91A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6391276"/>
          <a:ext cx="21907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12</xdr:row>
      <xdr:rowOff>0</xdr:rowOff>
    </xdr:from>
    <xdr:to>
      <xdr:col>12</xdr:col>
      <xdr:colOff>223838</xdr:colOff>
      <xdr:row>12</xdr:row>
      <xdr:rowOff>157163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E78DB796-CCA3-EFF7-90BD-83CDB042E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2963" y="2143125"/>
          <a:ext cx="223837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13</xdr:row>
      <xdr:rowOff>0</xdr:rowOff>
    </xdr:from>
    <xdr:to>
      <xdr:col>12</xdr:col>
      <xdr:colOff>223838</xdr:colOff>
      <xdr:row>13</xdr:row>
      <xdr:rowOff>157163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8FD1C9CD-00BD-8865-365F-14D940753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2963" y="2319338"/>
          <a:ext cx="223837" cy="15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12</xdr:col>
      <xdr:colOff>280988</xdr:colOff>
      <xdr:row>25</xdr:row>
      <xdr:rowOff>157163</xdr:rowOff>
    </xdr:to>
    <xdr:pic>
      <xdr:nvPicPr>
        <xdr:cNvPr id="72" name="图片 71">
          <a:extLst>
            <a:ext uri="{FF2B5EF4-FFF2-40B4-BE49-F238E27FC236}">
              <a16:creationId xmlns:a16="http://schemas.microsoft.com/office/drawing/2014/main" id="{DE8B3122-21DB-88C7-A839-3AD708825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2963" y="4433888"/>
          <a:ext cx="280987" cy="15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topLeftCell="A13" zoomScaleNormal="100" workbookViewId="0">
      <selection activeCell="I29" sqref="I29"/>
    </sheetView>
  </sheetViews>
  <sheetFormatPr defaultRowHeight="13.9" x14ac:dyDescent="0.4"/>
  <cols>
    <col min="11" max="11" width="18.73046875" customWidth="1"/>
    <col min="14" max="14" width="11.53125" customWidth="1"/>
  </cols>
  <sheetData>
    <row r="1" spans="1:16" ht="14.25" thickBot="1" x14ac:dyDescent="0.45">
      <c r="A1" s="33" t="s">
        <v>0</v>
      </c>
      <c r="B1" s="33"/>
      <c r="C1" s="33"/>
      <c r="D1" s="33"/>
      <c r="E1" s="33"/>
      <c r="F1" s="33"/>
      <c r="G1" s="33"/>
      <c r="H1" s="33"/>
      <c r="I1" s="33"/>
    </row>
    <row r="2" spans="1:16" ht="14.25" thickTop="1" x14ac:dyDescent="0.4">
      <c r="A2" s="2"/>
      <c r="B2" s="2">
        <v>0</v>
      </c>
      <c r="C2" s="2"/>
      <c r="D2" s="2"/>
      <c r="E2" s="2"/>
      <c r="F2" s="2"/>
      <c r="G2" s="2"/>
      <c r="H2" s="2"/>
      <c r="I2" s="2"/>
      <c r="K2" s="30" t="s">
        <v>4</v>
      </c>
      <c r="L2" s="31"/>
      <c r="M2" s="32"/>
      <c r="O2" s="8"/>
      <c r="P2" s="8"/>
    </row>
    <row r="3" spans="1:16" x14ac:dyDescent="0.4">
      <c r="A3" s="3"/>
      <c r="B3" s="3"/>
      <c r="C3" s="3"/>
      <c r="D3" s="3"/>
      <c r="E3" s="3"/>
      <c r="F3" s="3"/>
      <c r="G3" s="3"/>
      <c r="H3" s="3"/>
      <c r="I3" s="3"/>
      <c r="K3" s="4"/>
      <c r="L3" s="43">
        <v>0.5</v>
      </c>
      <c r="M3" s="5"/>
    </row>
    <row r="4" spans="1:16" ht="14.25" thickBot="1" x14ac:dyDescent="0.45">
      <c r="A4" s="3"/>
      <c r="B4" s="40">
        <v>0</v>
      </c>
      <c r="C4" s="40">
        <v>1.1100000000000001</v>
      </c>
      <c r="D4" s="40">
        <v>2.31</v>
      </c>
      <c r="E4" s="40">
        <v>3.51</v>
      </c>
      <c r="F4" s="40">
        <v>4.62</v>
      </c>
      <c r="G4" s="40">
        <v>5.78</v>
      </c>
      <c r="H4" s="40">
        <v>6.87</v>
      </c>
      <c r="I4" s="40">
        <v>7.9</v>
      </c>
      <c r="J4" s="41"/>
      <c r="K4" s="6"/>
      <c r="L4" s="26">
        <v>0.01</v>
      </c>
      <c r="M4" s="7"/>
    </row>
    <row r="5" spans="1:16" ht="14.65" thickTop="1" thickBot="1" x14ac:dyDescent="0.45">
      <c r="A5" s="3"/>
      <c r="B5" s="39"/>
      <c r="C5" s="39"/>
      <c r="D5" s="39"/>
      <c r="E5" s="39"/>
      <c r="F5" s="39"/>
      <c r="G5" s="39"/>
      <c r="H5" s="39"/>
      <c r="I5" s="39"/>
    </row>
    <row r="6" spans="1:16" ht="14.25" thickTop="1" x14ac:dyDescent="0.4">
      <c r="A6" s="3"/>
      <c r="B6" s="34">
        <f>F4-B4</f>
        <v>4.62</v>
      </c>
      <c r="C6" s="35"/>
      <c r="D6" s="34">
        <f>G4-C4</f>
        <v>4.67</v>
      </c>
      <c r="E6" s="35"/>
      <c r="F6" s="36">
        <f>H4-D4</f>
        <v>4.5600000000000005</v>
      </c>
      <c r="G6" s="35"/>
      <c r="H6" s="34">
        <f>I4-E4</f>
        <v>4.3900000000000006</v>
      </c>
      <c r="I6" s="35"/>
      <c r="K6" s="30" t="s">
        <v>5</v>
      </c>
      <c r="L6" s="31"/>
      <c r="M6" s="31"/>
      <c r="N6" s="32"/>
    </row>
    <row r="7" spans="1:16" x14ac:dyDescent="0.4">
      <c r="A7" s="3"/>
      <c r="B7" s="36">
        <f>AVERAGE(B6:I6)</f>
        <v>4.5600000000000005</v>
      </c>
      <c r="C7" s="37"/>
      <c r="D7" s="37"/>
      <c r="E7" s="37"/>
      <c r="F7" s="37"/>
      <c r="G7" s="37"/>
      <c r="H7" s="37"/>
      <c r="I7" s="38"/>
      <c r="K7" s="11"/>
      <c r="L7" s="25">
        <f>L4/SQRT(3)</f>
        <v>5.773502691896258E-3</v>
      </c>
      <c r="M7" s="9"/>
      <c r="N7" s="5"/>
    </row>
    <row r="8" spans="1:16" x14ac:dyDescent="0.4">
      <c r="K8" s="11"/>
      <c r="L8" s="25">
        <f>_xlfn.STDEV.P(B6:I6)/SQRT(4)</f>
        <v>5.2796780204857077E-2</v>
      </c>
      <c r="M8" s="9"/>
      <c r="N8" s="5"/>
    </row>
    <row r="9" spans="1:16" x14ac:dyDescent="0.4">
      <c r="A9" s="33" t="s">
        <v>1</v>
      </c>
      <c r="B9" s="33"/>
      <c r="C9" s="33"/>
      <c r="D9" s="33"/>
      <c r="E9" s="33"/>
      <c r="F9" s="33"/>
      <c r="G9" s="33"/>
      <c r="K9" s="11"/>
      <c r="L9" s="25">
        <f>SQRT(L7^2+L8^2)</f>
        <v>5.3111517897093855E-2</v>
      </c>
      <c r="M9" s="9"/>
      <c r="N9" s="5"/>
    </row>
    <row r="10" spans="1:16" x14ac:dyDescent="0.4">
      <c r="A10" s="2" t="s">
        <v>2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K10" s="11"/>
      <c r="L10" s="25">
        <f>B7/(4*L3*0.001*9.8)</f>
        <v>232.65306122448979</v>
      </c>
      <c r="M10" s="9"/>
      <c r="N10" s="5"/>
    </row>
    <row r="11" spans="1:16" x14ac:dyDescent="0.4">
      <c r="A11" s="2"/>
      <c r="B11" s="40">
        <v>33</v>
      </c>
      <c r="C11" s="40">
        <v>33.119999999999997</v>
      </c>
      <c r="D11" s="40">
        <v>32.979999999999997</v>
      </c>
      <c r="E11" s="40">
        <v>33</v>
      </c>
      <c r="F11" s="40">
        <v>32.96</v>
      </c>
      <c r="G11" s="40">
        <v>33.06</v>
      </c>
      <c r="K11" s="11"/>
      <c r="L11" s="25">
        <f>L9/(4*L3*0.001*9.8)</f>
        <v>2.7097713212802983</v>
      </c>
      <c r="M11" s="9"/>
      <c r="N11" s="5"/>
    </row>
    <row r="12" spans="1:16" x14ac:dyDescent="0.4">
      <c r="A12" s="2"/>
      <c r="B12" s="40">
        <v>35</v>
      </c>
      <c r="C12" s="40">
        <v>34.92</v>
      </c>
      <c r="D12" s="40">
        <v>34.979999999999997</v>
      </c>
      <c r="E12" s="40">
        <v>34.979999999999997</v>
      </c>
      <c r="F12" s="40">
        <v>35.06</v>
      </c>
      <c r="G12" s="40">
        <v>35</v>
      </c>
      <c r="K12" s="4"/>
      <c r="L12" s="1"/>
      <c r="N12" s="5"/>
    </row>
    <row r="13" spans="1:16" x14ac:dyDescent="0.4">
      <c r="K13" s="12"/>
      <c r="L13" s="29">
        <f>AVERAGE(B11:G11)</f>
        <v>33.020000000000003</v>
      </c>
      <c r="M13" s="10"/>
      <c r="N13" s="5"/>
    </row>
    <row r="14" spans="1:16" x14ac:dyDescent="0.4">
      <c r="A14" s="33" t="s">
        <v>3</v>
      </c>
      <c r="B14" s="33"/>
      <c r="C14" s="33"/>
      <c r="D14" s="33"/>
      <c r="E14" s="33"/>
      <c r="F14" s="33"/>
      <c r="G14" s="33"/>
      <c r="K14" s="13"/>
      <c r="L14" s="29">
        <f>AVERAGE(B12:G12)</f>
        <v>34.99</v>
      </c>
      <c r="M14" s="10"/>
      <c r="N14" s="5"/>
    </row>
    <row r="15" spans="1:16" x14ac:dyDescent="0.4">
      <c r="A15" s="2" t="s">
        <v>2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K15" s="13"/>
      <c r="L15" s="22">
        <f>0.02/SQRT(3)</f>
        <v>1.1547005383792516E-2</v>
      </c>
      <c r="M15" s="10"/>
      <c r="N15" s="5"/>
    </row>
    <row r="16" spans="1:16" x14ac:dyDescent="0.4">
      <c r="A16" s="2"/>
      <c r="B16" s="40">
        <v>2.95</v>
      </c>
      <c r="C16" s="40">
        <v>2.92</v>
      </c>
      <c r="D16" s="40">
        <v>2.91</v>
      </c>
      <c r="E16" s="40">
        <v>2.93</v>
      </c>
      <c r="F16" s="40">
        <v>2.97</v>
      </c>
      <c r="G16" s="40">
        <v>2.94</v>
      </c>
      <c r="K16" s="13"/>
      <c r="L16" s="22">
        <f>_xlfn.STDEV.P(B11:G11)/SQRT(6)</f>
        <v>2.2110831935702555E-2</v>
      </c>
      <c r="M16" s="10"/>
      <c r="N16" s="5"/>
    </row>
    <row r="17" spans="1:14" x14ac:dyDescent="0.4">
      <c r="A17" s="2"/>
      <c r="B17" s="40">
        <v>0</v>
      </c>
      <c r="C17" s="40">
        <v>-0.01</v>
      </c>
      <c r="D17" s="40">
        <v>0</v>
      </c>
      <c r="E17" s="40">
        <v>-0.02</v>
      </c>
      <c r="F17" s="40">
        <v>0</v>
      </c>
      <c r="G17" s="40">
        <v>-0.01</v>
      </c>
      <c r="K17" s="13"/>
      <c r="L17" s="22">
        <f>SQRT(L15^2+L16^2)</f>
        <v>2.4944382578492845E-2</v>
      </c>
      <c r="M17" s="10"/>
      <c r="N17" s="5"/>
    </row>
    <row r="18" spans="1:14" x14ac:dyDescent="0.4">
      <c r="A18" s="2"/>
      <c r="B18" s="40">
        <f>ABS(B16-B17)</f>
        <v>2.95</v>
      </c>
      <c r="C18" s="40">
        <f t="shared" ref="C18:G18" si="0">ABS(C16-C17)</f>
        <v>2.9299999999999997</v>
      </c>
      <c r="D18" s="40">
        <f t="shared" si="0"/>
        <v>2.91</v>
      </c>
      <c r="E18" s="40">
        <f t="shared" si="0"/>
        <v>2.95</v>
      </c>
      <c r="F18" s="40">
        <f t="shared" si="0"/>
        <v>2.97</v>
      </c>
      <c r="G18" s="40">
        <f t="shared" si="0"/>
        <v>2.9499999999999997</v>
      </c>
      <c r="K18" s="13"/>
      <c r="L18" s="22">
        <f>_xlfn.STDEV.P(B12:G12)/SQRT(6)</f>
        <v>1.6832508230603633E-2</v>
      </c>
      <c r="M18" s="10"/>
      <c r="N18" s="5"/>
    </row>
    <row r="19" spans="1:14" x14ac:dyDescent="0.4">
      <c r="K19" s="13"/>
      <c r="L19" s="22">
        <f>SQRT(L18^2+L15^2)</f>
        <v>2.0412414523193291E-2</v>
      </c>
      <c r="M19" s="10"/>
      <c r="N19" s="5"/>
    </row>
    <row r="20" spans="1:14" x14ac:dyDescent="0.4">
      <c r="K20" s="14"/>
      <c r="L20" s="1"/>
      <c r="N20" s="5"/>
    </row>
    <row r="21" spans="1:14" x14ac:dyDescent="0.4">
      <c r="K21" s="15"/>
      <c r="L21" s="27">
        <f>AVERAGE(B18:G18)</f>
        <v>2.9433333333333334</v>
      </c>
      <c r="M21" s="16"/>
      <c r="N21" s="5"/>
    </row>
    <row r="22" spans="1:14" x14ac:dyDescent="0.4">
      <c r="K22" s="15"/>
      <c r="L22" s="27">
        <f>L4/SQRT(3)</f>
        <v>5.773502691896258E-3</v>
      </c>
      <c r="M22" s="16"/>
      <c r="N22" s="5"/>
    </row>
    <row r="23" spans="1:14" x14ac:dyDescent="0.4">
      <c r="K23" s="15"/>
      <c r="L23" s="27">
        <f>_xlfn.STDEV.P(B18:G18)/SQRT(6)</f>
        <v>7.6980035891950288E-3</v>
      </c>
      <c r="M23" s="16"/>
      <c r="N23" s="5"/>
    </row>
    <row r="24" spans="1:14" x14ac:dyDescent="0.4">
      <c r="K24" s="15"/>
      <c r="L24" s="27">
        <f>SQRT(L23^2+L22^2)</f>
        <v>9.622504486493778E-3</v>
      </c>
      <c r="M24" s="16"/>
      <c r="N24" s="5"/>
    </row>
    <row r="25" spans="1:14" x14ac:dyDescent="0.4">
      <c r="K25" s="14"/>
      <c r="L25" s="1"/>
      <c r="N25" s="5"/>
    </row>
    <row r="26" spans="1:14" x14ac:dyDescent="0.4">
      <c r="K26" s="17"/>
      <c r="L26" s="23">
        <f>L21/(L10*3.14*(L13+L14)*0.001)</f>
        <v>5.9241801227448168E-2</v>
      </c>
      <c r="M26" s="18"/>
      <c r="N26" s="19"/>
    </row>
    <row r="27" spans="1:14" x14ac:dyDescent="0.4">
      <c r="K27" s="17"/>
      <c r="L27" s="24">
        <f>SQRT((L24/L21)^2+(L11/L10)^2+((L17+L19)/(L13+L14))^2)</f>
        <v>1.2115755210826079E-2</v>
      </c>
      <c r="M27" s="18"/>
      <c r="N27" s="19"/>
    </row>
    <row r="28" spans="1:14" x14ac:dyDescent="0.4">
      <c r="K28" s="17"/>
      <c r="L28" s="23">
        <f>L26*L27</f>
        <v>7.17759161920178E-4</v>
      </c>
      <c r="M28" s="18"/>
      <c r="N28" s="19"/>
    </row>
    <row r="29" spans="1:14" ht="14.65" thickBot="1" x14ac:dyDescent="0.45">
      <c r="I29">
        <v>7.2800000000000004E-2</v>
      </c>
      <c r="K29" s="20"/>
      <c r="L29" s="28">
        <f>L26</f>
        <v>5.9241801227448168E-2</v>
      </c>
      <c r="M29" s="21" t="s">
        <v>6</v>
      </c>
      <c r="N29" s="42">
        <f>L28</f>
        <v>7.17759161920178E-4</v>
      </c>
    </row>
    <row r="30" spans="1:14" ht="14.25" thickTop="1" x14ac:dyDescent="0.4">
      <c r="L30" s="1"/>
    </row>
    <row r="31" spans="1:14" ht="16.5" customHeight="1" x14ac:dyDescent="0.4"/>
    <row r="33" spans="1:6" x14ac:dyDescent="0.4">
      <c r="A33" s="44"/>
      <c r="B33" s="44"/>
      <c r="C33" s="44"/>
      <c r="D33" s="44"/>
      <c r="E33" s="44"/>
      <c r="F33" s="44"/>
    </row>
    <row r="34" spans="1:6" x14ac:dyDescent="0.4">
      <c r="A34" s="44"/>
      <c r="B34" s="44"/>
      <c r="C34" s="44"/>
      <c r="D34" s="44"/>
      <c r="E34" s="44"/>
      <c r="F34" s="44"/>
    </row>
  </sheetData>
  <mergeCells count="14">
    <mergeCell ref="A1:I1"/>
    <mergeCell ref="B5:C5"/>
    <mergeCell ref="D5:E5"/>
    <mergeCell ref="F5:G5"/>
    <mergeCell ref="H5:I5"/>
    <mergeCell ref="K2:M2"/>
    <mergeCell ref="K6:N6"/>
    <mergeCell ref="A14:G14"/>
    <mergeCell ref="B6:C6"/>
    <mergeCell ref="D6:E6"/>
    <mergeCell ref="F6:G6"/>
    <mergeCell ref="H6:I6"/>
    <mergeCell ref="B7:I7"/>
    <mergeCell ref="A9:G9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Sun</dc:creator>
  <cp:lastModifiedBy>Haiyang Sun</cp:lastModifiedBy>
  <dcterms:created xsi:type="dcterms:W3CDTF">2015-06-05T18:19:34Z</dcterms:created>
  <dcterms:modified xsi:type="dcterms:W3CDTF">2023-05-26T10:16:59Z</dcterms:modified>
</cp:coreProperties>
</file>