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ersonal\University\Courses\CollegePhysicsExperiments\CollegePhysics-2\"/>
    </mc:Choice>
  </mc:AlternateContent>
  <xr:revisionPtr revIDLastSave="0" documentId="13_ncr:1_{F17CC15D-B4DB-4BE1-AC07-29E5D345CA2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" l="1"/>
  <c r="I4" i="1"/>
  <c r="I3" i="1"/>
  <c r="I6" i="1"/>
  <c r="F12" i="1"/>
  <c r="F11" i="1"/>
  <c r="F5" i="1"/>
  <c r="F6" i="1"/>
  <c r="F4" i="1"/>
  <c r="I7" i="1" l="1"/>
  <c r="I9" i="1" l="1"/>
  <c r="I8" i="1"/>
  <c r="I13" i="1" l="1"/>
  <c r="I15" i="1" s="1"/>
  <c r="I12" i="1"/>
  <c r="I14" i="1" s="1"/>
  <c r="I11" i="1"/>
  <c r="I10" i="1"/>
</calcChain>
</file>

<file path=xl/sharedStrings.xml><?xml version="1.0" encoding="utf-8"?>
<sst xmlns="http://schemas.openxmlformats.org/spreadsheetml/2006/main" count="19" uniqueCount="13">
  <si>
    <t>表 4.23-1 测定光栅常数d</t>
    <phoneticPr fontId="1" type="noConversion"/>
  </si>
  <si>
    <t>次数</t>
    <phoneticPr fontId="1" type="noConversion"/>
  </si>
  <si>
    <t>左侧第一级绿线位置</t>
    <phoneticPr fontId="1" type="noConversion"/>
  </si>
  <si>
    <t>右侧第一级绿线位置</t>
    <phoneticPr fontId="1" type="noConversion"/>
  </si>
  <si>
    <t>表 4.23-2 测量两条黄光波长</t>
    <phoneticPr fontId="1" type="noConversion"/>
  </si>
  <si>
    <t>谱线</t>
    <phoneticPr fontId="1" type="noConversion"/>
  </si>
  <si>
    <t>左侧线位置</t>
    <phoneticPr fontId="1" type="noConversion"/>
  </si>
  <si>
    <t>右侧线位置</t>
    <phoneticPr fontId="1" type="noConversion"/>
  </si>
  <si>
    <t>Result</t>
    <phoneticPr fontId="1" type="noConversion"/>
  </si>
  <si>
    <t>rad</t>
    <phoneticPr fontId="1" type="noConversion"/>
  </si>
  <si>
    <t>±</t>
    <phoneticPr fontId="1" type="noConversion"/>
  </si>
  <si>
    <t>nm</t>
    <phoneticPr fontId="1" type="noConversion"/>
  </si>
  <si>
    <t>弧度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</si>
</sst>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 "/>
    <numFmt numFmtId="177" formatCode="0_ "/>
    <numFmt numFmtId="178" formatCode="0.00_);[Red]\(0.00\)"/>
    <numFmt numFmtId="179" formatCode="0.0%"/>
    <numFmt numFmtId="180" formatCode="0.0_ "/>
    <numFmt numFmtId="181" formatCode="[hh]&quot;°&quot;mm&quot;′&quot;ss&quot;″&quot;"/>
    <numFmt numFmtId="182" formatCode="0.0000_);[Red]\(0.0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Border="1"/>
    <xf numFmtId="0" fontId="4" fillId="0" borderId="0" xfId="0" applyFont="1"/>
    <xf numFmtId="11" fontId="0" fillId="0" borderId="0" xfId="0" applyNumberFormat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3" fillId="0" borderId="0" xfId="0" applyNumberFormat="1" applyFont="1" applyAlignment="1">
      <alignment horizontal="center"/>
    </xf>
    <xf numFmtId="181" fontId="0" fillId="2" borderId="1" xfId="0" applyNumberFormat="1" applyFill="1" applyBorder="1" applyAlignment="1">
      <alignment horizontal="center"/>
    </xf>
    <xf numFmtId="181" fontId="0" fillId="0" borderId="1" xfId="0" applyNumberFormat="1" applyBorder="1" applyAlignment="1">
      <alignment horizontal="center"/>
    </xf>
    <xf numFmtId="178" fontId="0" fillId="0" borderId="0" xfId="0" applyNumberFormat="1"/>
    <xf numFmtId="182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7" fontId="0" fillId="0" borderId="0" xfId="0" applyNumberFormat="1"/>
    <xf numFmtId="0" fontId="2" fillId="0" borderId="0" xfId="0" applyFont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81" fontId="0" fillId="0" borderId="0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</xdr:row>
      <xdr:rowOff>166687</xdr:rowOff>
    </xdr:from>
    <xdr:to>
      <xdr:col>1</xdr:col>
      <xdr:colOff>723900</xdr:colOff>
      <xdr:row>3</xdr:row>
      <xdr:rowOff>14288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046BA98-1D08-F2B0-5088-D213C9083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342900"/>
          <a:ext cx="581025" cy="20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204788</xdr:colOff>
      <xdr:row>1</xdr:row>
      <xdr:rowOff>161924</xdr:rowOff>
    </xdr:from>
    <xdr:to>
      <xdr:col>2</xdr:col>
      <xdr:colOff>790576</xdr:colOff>
      <xdr:row>3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48C3E0C-57C3-8B02-B0A7-757E1523F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1" y="338137"/>
          <a:ext cx="585788" cy="20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200025</xdr:colOff>
      <xdr:row>1</xdr:row>
      <xdr:rowOff>161924</xdr:rowOff>
    </xdr:from>
    <xdr:to>
      <xdr:col>3</xdr:col>
      <xdr:colOff>728663</xdr:colOff>
      <xdr:row>3</xdr:row>
      <xdr:rowOff>9525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585FA72-8F3C-E343-E4AA-1D1E26FAA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38137"/>
          <a:ext cx="528638" cy="20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138112</xdr:colOff>
      <xdr:row>1</xdr:row>
      <xdr:rowOff>161924</xdr:rowOff>
    </xdr:from>
    <xdr:to>
      <xdr:col>4</xdr:col>
      <xdr:colOff>671512</xdr:colOff>
      <xdr:row>3</xdr:row>
      <xdr:rowOff>9525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65BBE6C-0E9E-169A-FC08-F6D660978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7587" y="338137"/>
          <a:ext cx="533400" cy="20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109537</xdr:colOff>
      <xdr:row>1</xdr:row>
      <xdr:rowOff>14287</xdr:rowOff>
    </xdr:from>
    <xdr:to>
      <xdr:col>5</xdr:col>
      <xdr:colOff>1857375</xdr:colOff>
      <xdr:row>2</xdr:row>
      <xdr:rowOff>138113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D6C59FC-9A19-447E-5BEC-196DA59A5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1987" y="190500"/>
          <a:ext cx="1747838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142875</xdr:colOff>
      <xdr:row>8</xdr:row>
      <xdr:rowOff>166687</xdr:rowOff>
    </xdr:from>
    <xdr:to>
      <xdr:col>1</xdr:col>
      <xdr:colOff>723900</xdr:colOff>
      <xdr:row>10</xdr:row>
      <xdr:rowOff>14288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2AA074B-77DD-47AA-A05A-F517BAA7A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347662"/>
          <a:ext cx="581025" cy="209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204788</xdr:colOff>
      <xdr:row>8</xdr:row>
      <xdr:rowOff>161924</xdr:rowOff>
    </xdr:from>
    <xdr:to>
      <xdr:col>2</xdr:col>
      <xdr:colOff>790576</xdr:colOff>
      <xdr:row>10</xdr:row>
      <xdr:rowOff>9525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2A71713-AD70-4104-8B08-6FDCC34E7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1" y="342899"/>
          <a:ext cx="585788" cy="209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200025</xdr:colOff>
      <xdr:row>8</xdr:row>
      <xdr:rowOff>161924</xdr:rowOff>
    </xdr:from>
    <xdr:to>
      <xdr:col>3</xdr:col>
      <xdr:colOff>728663</xdr:colOff>
      <xdr:row>10</xdr:row>
      <xdr:rowOff>9525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1D52E620-A3FC-41A1-9453-913EF95C2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42899"/>
          <a:ext cx="528638" cy="209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138112</xdr:colOff>
      <xdr:row>8</xdr:row>
      <xdr:rowOff>161924</xdr:rowOff>
    </xdr:from>
    <xdr:to>
      <xdr:col>4</xdr:col>
      <xdr:colOff>671512</xdr:colOff>
      <xdr:row>10</xdr:row>
      <xdr:rowOff>9525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B515BD73-CED2-4C89-8629-EE2E77CAF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7587" y="342899"/>
          <a:ext cx="533400" cy="209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109537</xdr:colOff>
      <xdr:row>8</xdr:row>
      <xdr:rowOff>14287</xdr:rowOff>
    </xdr:from>
    <xdr:to>
      <xdr:col>5</xdr:col>
      <xdr:colOff>1857375</xdr:colOff>
      <xdr:row>9</xdr:row>
      <xdr:rowOff>138113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3F807C68-17C0-46A3-9171-D3B67A377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1987" y="195262"/>
          <a:ext cx="1747838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80963</xdr:colOff>
      <xdr:row>9</xdr:row>
      <xdr:rowOff>176213</xdr:rowOff>
    </xdr:from>
    <xdr:to>
      <xdr:col>0</xdr:col>
      <xdr:colOff>742951</xdr:colOff>
      <xdr:row>11</xdr:row>
      <xdr:rowOff>19051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E6E98161-4432-D36F-38ED-A332853E9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3" y="1800226"/>
          <a:ext cx="661988" cy="204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80962</xdr:colOff>
      <xdr:row>10</xdr:row>
      <xdr:rowOff>171450</xdr:rowOff>
    </xdr:from>
    <xdr:to>
      <xdr:col>0</xdr:col>
      <xdr:colOff>742950</xdr:colOff>
      <xdr:row>12</xdr:row>
      <xdr:rowOff>14288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21C76077-3CEF-F9E6-8B1B-AB425364D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" y="1976438"/>
          <a:ext cx="661988" cy="204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357188</xdr:colOff>
      <xdr:row>2</xdr:row>
      <xdr:rowOff>0</xdr:rowOff>
    </xdr:from>
    <xdr:to>
      <xdr:col>7</xdr:col>
      <xdr:colOff>585788</xdr:colOff>
      <xdr:row>2</xdr:row>
      <xdr:rowOff>161925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25BDB67B-4305-6054-0983-F8A8C40EB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9988" y="361950"/>
          <a:ext cx="2286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133350</xdr:colOff>
      <xdr:row>2</xdr:row>
      <xdr:rowOff>176213</xdr:rowOff>
    </xdr:from>
    <xdr:to>
      <xdr:col>7</xdr:col>
      <xdr:colOff>614363</xdr:colOff>
      <xdr:row>3</xdr:row>
      <xdr:rowOff>157163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34E2345-1922-3F51-D03E-E026B0535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150" y="538163"/>
          <a:ext cx="481013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266700</xdr:colOff>
      <xdr:row>3</xdr:row>
      <xdr:rowOff>152400</xdr:rowOff>
    </xdr:from>
    <xdr:to>
      <xdr:col>7</xdr:col>
      <xdr:colOff>585788</xdr:colOff>
      <xdr:row>5</xdr:row>
      <xdr:rowOff>47625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13A1FFBD-9633-CBCF-31D2-ED8AE01DC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695325"/>
          <a:ext cx="319088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200026</xdr:colOff>
      <xdr:row>6</xdr:row>
      <xdr:rowOff>9525</xdr:rowOff>
    </xdr:from>
    <xdr:to>
      <xdr:col>7</xdr:col>
      <xdr:colOff>619126</xdr:colOff>
      <xdr:row>6</xdr:row>
      <xdr:rowOff>166688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4FEC3BE3-F4BF-B5DE-9A5F-A84C206E3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6" y="1095375"/>
          <a:ext cx="419100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319088</xdr:colOff>
      <xdr:row>5</xdr:row>
      <xdr:rowOff>4762</xdr:rowOff>
    </xdr:from>
    <xdr:to>
      <xdr:col>7</xdr:col>
      <xdr:colOff>604838</xdr:colOff>
      <xdr:row>5</xdr:row>
      <xdr:rowOff>161925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BF5834A1-6AE6-B784-849F-352D34DE0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1888" y="909637"/>
          <a:ext cx="285750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390525</xdr:colOff>
      <xdr:row>7</xdr:row>
      <xdr:rowOff>14288</xdr:rowOff>
    </xdr:from>
    <xdr:to>
      <xdr:col>7</xdr:col>
      <xdr:colOff>609600</xdr:colOff>
      <xdr:row>7</xdr:row>
      <xdr:rowOff>176213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E3A1BAF8-55DC-299E-DD85-0D0C0DB05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1276351"/>
          <a:ext cx="2190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219075</xdr:colOff>
      <xdr:row>8</xdr:row>
      <xdr:rowOff>9525</xdr:rowOff>
    </xdr:from>
    <xdr:to>
      <xdr:col>7</xdr:col>
      <xdr:colOff>628650</xdr:colOff>
      <xdr:row>8</xdr:row>
      <xdr:rowOff>166688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2C49CFB1-ACA9-27A1-56B9-BF5AEB095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452563"/>
          <a:ext cx="40957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152400</xdr:colOff>
      <xdr:row>9</xdr:row>
      <xdr:rowOff>9525</xdr:rowOff>
    </xdr:from>
    <xdr:to>
      <xdr:col>7</xdr:col>
      <xdr:colOff>614363</xdr:colOff>
      <xdr:row>9</xdr:row>
      <xdr:rowOff>166688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795E0CDA-20B1-48FA-8165-942CC3EE4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33538"/>
          <a:ext cx="461963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390525</xdr:colOff>
      <xdr:row>9</xdr:row>
      <xdr:rowOff>176212</xdr:rowOff>
    </xdr:from>
    <xdr:to>
      <xdr:col>7</xdr:col>
      <xdr:colOff>609600</xdr:colOff>
      <xdr:row>10</xdr:row>
      <xdr:rowOff>152400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AFEB0727-FBDB-433B-0B56-3CA35F088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1800225"/>
          <a:ext cx="21907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342900</xdr:colOff>
      <xdr:row>11</xdr:row>
      <xdr:rowOff>4762</xdr:rowOff>
    </xdr:from>
    <xdr:to>
      <xdr:col>7</xdr:col>
      <xdr:colOff>604838</xdr:colOff>
      <xdr:row>11</xdr:row>
      <xdr:rowOff>161925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AF5F8119-EB90-8E6C-A3B0-3894A2076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995487"/>
          <a:ext cx="261938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347663</xdr:colOff>
      <xdr:row>12</xdr:row>
      <xdr:rowOff>9525</xdr:rowOff>
    </xdr:from>
    <xdr:to>
      <xdr:col>7</xdr:col>
      <xdr:colOff>614363</xdr:colOff>
      <xdr:row>12</xdr:row>
      <xdr:rowOff>166688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F097FD8E-6EE0-E671-8641-480E25F34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0463" y="2181225"/>
          <a:ext cx="266700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190500</xdr:colOff>
      <xdr:row>11</xdr:row>
      <xdr:rowOff>157163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A6512305-6A23-CB09-486F-561243FF5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8200" y="1990725"/>
          <a:ext cx="190500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190500</xdr:colOff>
      <xdr:row>12</xdr:row>
      <xdr:rowOff>157163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97D851D5-7CE4-80BF-C0F8-B3F623813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8200" y="2171700"/>
          <a:ext cx="190500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114300</xdr:colOff>
      <xdr:row>12</xdr:row>
      <xdr:rowOff>166688</xdr:rowOff>
    </xdr:from>
    <xdr:to>
      <xdr:col>7</xdr:col>
      <xdr:colOff>623888</xdr:colOff>
      <xdr:row>13</xdr:row>
      <xdr:rowOff>147638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6F4F3D61-2D48-3BA0-FD2F-0C674DBB0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2338388"/>
          <a:ext cx="509588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104775</xdr:colOff>
      <xdr:row>14</xdr:row>
      <xdr:rowOff>0</xdr:rowOff>
    </xdr:from>
    <xdr:to>
      <xdr:col>7</xdr:col>
      <xdr:colOff>619125</xdr:colOff>
      <xdr:row>14</xdr:row>
      <xdr:rowOff>157163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3F813120-4DCD-A2FC-5C84-5630A670D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2524125"/>
          <a:ext cx="514350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F15" sqref="F15"/>
    </sheetView>
  </sheetViews>
  <sheetFormatPr defaultRowHeight="13.9" x14ac:dyDescent="0.4"/>
  <cols>
    <col min="1" max="1" width="12.3984375" customWidth="1"/>
    <col min="2" max="2" width="12.86328125" customWidth="1"/>
    <col min="3" max="3" width="13.6640625" customWidth="1"/>
    <col min="4" max="4" width="12.265625" customWidth="1"/>
    <col min="5" max="5" width="13.19921875" customWidth="1"/>
    <col min="6" max="6" width="26.796875" customWidth="1"/>
    <col min="7" max="7" width="9.06640625" style="1"/>
    <col min="9" max="9" width="12.46484375" style="1" bestFit="1" customWidth="1"/>
  </cols>
  <sheetData>
    <row r="1" spans="1:12" ht="14.25" thickBot="1" x14ac:dyDescent="0.45">
      <c r="A1" s="17" t="s">
        <v>0</v>
      </c>
      <c r="B1" s="17"/>
      <c r="C1" s="17"/>
      <c r="D1" s="17"/>
      <c r="E1" s="17"/>
      <c r="F1" s="17"/>
    </row>
    <row r="2" spans="1:12" ht="14.25" thickBot="1" x14ac:dyDescent="0.45">
      <c r="A2" s="19" t="s">
        <v>1</v>
      </c>
      <c r="B2" s="18" t="s">
        <v>2</v>
      </c>
      <c r="C2" s="18"/>
      <c r="D2" s="18" t="s">
        <v>3</v>
      </c>
      <c r="E2" s="18"/>
      <c r="F2" s="18"/>
      <c r="G2" s="20" t="s">
        <v>12</v>
      </c>
      <c r="H2" s="17" t="s">
        <v>8</v>
      </c>
      <c r="I2" s="17"/>
      <c r="J2" s="17"/>
    </row>
    <row r="3" spans="1:12" ht="14.25" thickBot="1" x14ac:dyDescent="0.45">
      <c r="A3" s="19"/>
      <c r="B3" s="2"/>
      <c r="C3" s="2"/>
      <c r="D3" s="2"/>
      <c r="E3" s="2"/>
      <c r="F3" s="18"/>
      <c r="G3" s="20"/>
      <c r="I3" s="8">
        <f>AVERAGE(G4:G6)</f>
        <v>0.16539666666666666</v>
      </c>
      <c r="J3" s="4" t="s">
        <v>9</v>
      </c>
      <c r="K3" s="13"/>
    </row>
    <row r="4" spans="1:12" ht="14.25" thickBot="1" x14ac:dyDescent="0.45">
      <c r="A4" s="6">
        <v>1</v>
      </c>
      <c r="B4" s="11">
        <v>3.6944444444444446</v>
      </c>
      <c r="C4" s="11">
        <v>11.19375</v>
      </c>
      <c r="D4" s="11">
        <v>2.9041666666666668</v>
      </c>
      <c r="E4" s="11">
        <v>10.404861111111112</v>
      </c>
      <c r="F4" s="12">
        <f>(ABS(D4-B4)+ABS(E4-C4))/4</f>
        <v>0.39479166666666643</v>
      </c>
      <c r="G4" s="14">
        <v>0.16536999999999999</v>
      </c>
      <c r="I4" s="5">
        <f>_xlfn.STDEV.P(G4:G6)/SQRT(2)</f>
        <v>6.9294861120993898E-4</v>
      </c>
      <c r="J4" s="4" t="s">
        <v>9</v>
      </c>
    </row>
    <row r="5" spans="1:12" ht="14.25" thickBot="1" x14ac:dyDescent="0.45">
      <c r="A5" s="6">
        <v>2</v>
      </c>
      <c r="B5" s="11">
        <v>3.6902777777777778</v>
      </c>
      <c r="C5" s="11">
        <v>11.190277777777778</v>
      </c>
      <c r="D5" s="11">
        <v>2.90625</v>
      </c>
      <c r="E5" s="11">
        <v>10.40625</v>
      </c>
      <c r="F5" s="12">
        <f t="shared" ref="F5:F6" si="0">(ABS(D5-B5)+ABS(E5-C5))/4</f>
        <v>0.39201388888888899</v>
      </c>
      <c r="G5" s="14">
        <v>0.16420999999999999</v>
      </c>
      <c r="I5" s="5">
        <v>2.1900000000000001E-4</v>
      </c>
      <c r="J5" t="s">
        <v>9</v>
      </c>
    </row>
    <row r="6" spans="1:12" ht="14.25" thickBot="1" x14ac:dyDescent="0.45">
      <c r="A6" s="6">
        <v>3</v>
      </c>
      <c r="B6" s="11">
        <v>3.6895833333333332</v>
      </c>
      <c r="C6" s="11">
        <v>11.188194444444443</v>
      </c>
      <c r="D6" s="11">
        <v>2.8923611111111112</v>
      </c>
      <c r="E6" s="11">
        <v>10.394444444444444</v>
      </c>
      <c r="F6" s="12">
        <f t="shared" si="0"/>
        <v>0.39774305555555534</v>
      </c>
      <c r="G6" s="14">
        <v>0.16661000000000001</v>
      </c>
      <c r="I6" s="5">
        <f>I5/SQRT(3)</f>
        <v>1.2643970895252806E-4</v>
      </c>
      <c r="J6" t="s">
        <v>9</v>
      </c>
    </row>
    <row r="7" spans="1:12" x14ac:dyDescent="0.4">
      <c r="G7" s="14"/>
      <c r="I7" s="5">
        <f>SQRT(I4^2+I6^2)</f>
        <v>7.0438964911317601E-4</v>
      </c>
      <c r="J7" t="s">
        <v>9</v>
      </c>
    </row>
    <row r="8" spans="1:12" ht="14.25" thickBot="1" x14ac:dyDescent="0.45">
      <c r="A8" s="22" t="s">
        <v>4</v>
      </c>
      <c r="B8" s="22"/>
      <c r="C8" s="22"/>
      <c r="D8" s="22"/>
      <c r="E8" s="22"/>
      <c r="F8" s="22"/>
      <c r="G8" s="14"/>
      <c r="I8" s="15">
        <f>546.07/SIN(I3)</f>
        <v>3316.6792321439984</v>
      </c>
      <c r="J8" t="s">
        <v>11</v>
      </c>
    </row>
    <row r="9" spans="1:12" ht="14.25" thickBot="1" x14ac:dyDescent="0.45">
      <c r="A9" s="21" t="s">
        <v>5</v>
      </c>
      <c r="B9" s="18" t="s">
        <v>6</v>
      </c>
      <c r="C9" s="18"/>
      <c r="D9" s="18" t="s">
        <v>7</v>
      </c>
      <c r="E9" s="18"/>
      <c r="F9" s="18"/>
      <c r="G9" s="14"/>
      <c r="I9" s="15">
        <f>546.07*COS(I3)*I7/(SIN(I3)^2)</f>
        <v>13.996002612498565</v>
      </c>
      <c r="J9" t="s">
        <v>11</v>
      </c>
    </row>
    <row r="10" spans="1:12" ht="14.25" thickBot="1" x14ac:dyDescent="0.45">
      <c r="A10" s="21"/>
      <c r="B10" s="2"/>
      <c r="C10" s="2"/>
      <c r="D10" s="2"/>
      <c r="E10" s="2"/>
      <c r="F10" s="18"/>
      <c r="G10" s="14"/>
      <c r="I10" s="9">
        <f>I9/I8</f>
        <v>4.2198842977803248E-3</v>
      </c>
    </row>
    <row r="11" spans="1:12" ht="14.65" thickBot="1" x14ac:dyDescent="0.45">
      <c r="A11" s="3"/>
      <c r="B11" s="11">
        <v>3.7159722222222222</v>
      </c>
      <c r="C11" s="11">
        <v>11.215277777777779</v>
      </c>
      <c r="D11" s="11">
        <v>2.8819444444444446</v>
      </c>
      <c r="E11" s="11">
        <v>10.381944444444445</v>
      </c>
      <c r="F11" s="12">
        <f t="shared" ref="F11:F12" si="1">(ABS(D11-B11)+ABS(E11-C11))/4</f>
        <v>0.41684027777777788</v>
      </c>
      <c r="G11" s="14">
        <v>0.17460999999999999</v>
      </c>
      <c r="I11" s="15">
        <f>I8</f>
        <v>3316.6792321439984</v>
      </c>
      <c r="J11" s="10" t="s">
        <v>10</v>
      </c>
      <c r="K11" s="16">
        <f>14</f>
        <v>14</v>
      </c>
      <c r="L11" t="s">
        <v>11</v>
      </c>
    </row>
    <row r="12" spans="1:12" ht="14.25" thickBot="1" x14ac:dyDescent="0.45">
      <c r="A12" s="3"/>
      <c r="B12" s="11">
        <v>3.7180555555555554</v>
      </c>
      <c r="C12" s="11">
        <v>11.22013888888889</v>
      </c>
      <c r="D12" s="11">
        <v>2.8854166666666665</v>
      </c>
      <c r="E12" s="11">
        <v>10.385416666666666</v>
      </c>
      <c r="F12" s="12">
        <f t="shared" si="1"/>
        <v>0.41684027777777821</v>
      </c>
      <c r="G12" s="14">
        <v>0.17460999999999999</v>
      </c>
      <c r="I12" s="7">
        <f>I8*SIN(G11)</f>
        <v>576.18705161658079</v>
      </c>
      <c r="K12">
        <v>579.07000000000005</v>
      </c>
    </row>
    <row r="13" spans="1:12" x14ac:dyDescent="0.4">
      <c r="I13" s="7">
        <f>I8*SIN(G12)</f>
        <v>576.18705161658079</v>
      </c>
      <c r="K13">
        <v>576.96</v>
      </c>
    </row>
    <row r="14" spans="1:12" x14ac:dyDescent="0.4">
      <c r="I14" s="9">
        <f>ABS(I12-K12)/K12</f>
        <v>4.9785835622968922E-3</v>
      </c>
    </row>
    <row r="15" spans="1:12" x14ac:dyDescent="0.4">
      <c r="I15" s="9">
        <f>ABS(I13-K13)/K13</f>
        <v>1.3396914576734051E-3</v>
      </c>
    </row>
    <row r="19" spans="2:5" x14ac:dyDescent="0.4">
      <c r="B19" s="23"/>
      <c r="C19" s="23"/>
      <c r="D19" s="23"/>
      <c r="E19" s="23"/>
    </row>
    <row r="20" spans="2:5" x14ac:dyDescent="0.4">
      <c r="B20" s="23"/>
      <c r="C20" s="23"/>
      <c r="D20" s="23"/>
      <c r="E20" s="23"/>
    </row>
  </sheetData>
  <mergeCells count="12">
    <mergeCell ref="A1:F1"/>
    <mergeCell ref="B9:C9"/>
    <mergeCell ref="D9:E9"/>
    <mergeCell ref="F9:F10"/>
    <mergeCell ref="A9:A10"/>
    <mergeCell ref="A8:F8"/>
    <mergeCell ref="H2:J2"/>
    <mergeCell ref="B2:C2"/>
    <mergeCell ref="A2:A3"/>
    <mergeCell ref="D2:E2"/>
    <mergeCell ref="F2:F3"/>
    <mergeCell ref="G2:G3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Haiyang Sun</dc:creator>
  <cp:lastModifiedBy>Haiyang Sun</cp:lastModifiedBy>
  <dcterms:created xsi:type="dcterms:W3CDTF">2015-06-05T18:19:34Z</dcterms:created>
  <dcterms:modified xsi:type="dcterms:W3CDTF">2023-12-15T10:46:04Z</dcterms:modified>
</cp:coreProperties>
</file>