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ersonal\University\大学物理实验数据\"/>
    </mc:Choice>
  </mc:AlternateContent>
  <xr:revisionPtr revIDLastSave="0" documentId="13_ncr:1_{0FEE6EBC-D15B-4F3B-9EE8-86D546F7B63E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Sheet1" sheetId="1" r:id="rId1"/>
    <sheet name="数据计算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3" l="1"/>
  <c r="G12" i="3"/>
  <c r="H10" i="3"/>
  <c r="H9" i="3"/>
  <c r="H8" i="3"/>
  <c r="H7" i="3"/>
  <c r="G6" i="3"/>
  <c r="J3" i="3"/>
  <c r="J2" i="3"/>
  <c r="D7" i="1"/>
  <c r="E3" i="1"/>
  <c r="F3" i="3" s="1"/>
  <c r="L6" i="1"/>
  <c r="H6" i="1"/>
  <c r="I5" i="1"/>
  <c r="J5" i="1"/>
  <c r="H5" i="1"/>
  <c r="D3" i="1"/>
  <c r="F2" i="3" l="1"/>
</calcChain>
</file>

<file path=xl/sharedStrings.xml><?xml version="1.0" encoding="utf-8"?>
<sst xmlns="http://schemas.openxmlformats.org/spreadsheetml/2006/main" count="47" uniqueCount="34">
  <si>
    <t>用流体静力称衡法测不规则物块的密度</t>
    <phoneticPr fontId="1" type="noConversion"/>
  </si>
  <si>
    <t>用比重瓶法测量小块固体颗粒的密度</t>
    <phoneticPr fontId="1" type="noConversion"/>
  </si>
  <si>
    <t>m_0</t>
    <phoneticPr fontId="1" type="noConversion"/>
  </si>
  <si>
    <t>m'</t>
    <phoneticPr fontId="1" type="noConversion"/>
  </si>
  <si>
    <t>m''</t>
    <phoneticPr fontId="1" type="noConversion"/>
  </si>
  <si>
    <t>\delta m=m'-m''</t>
    <phoneticPr fontId="1" type="noConversion"/>
  </si>
  <si>
    <t>\rho</t>
    <phoneticPr fontId="1" type="noConversion"/>
  </si>
  <si>
    <t>m_1</t>
    <phoneticPr fontId="1" type="noConversion"/>
  </si>
  <si>
    <t>m_2</t>
    <phoneticPr fontId="1" type="noConversion"/>
  </si>
  <si>
    <t>\rho_s=</t>
    <phoneticPr fontId="1" type="noConversion"/>
  </si>
  <si>
    <t>\rho_Cu=</t>
    <phoneticPr fontId="1" type="noConversion"/>
  </si>
  <si>
    <t>g/cm^3</t>
    <phoneticPr fontId="1" type="noConversion"/>
  </si>
  <si>
    <t>\rho_Zn=</t>
    <phoneticPr fontId="1" type="noConversion"/>
  </si>
  <si>
    <t>已知数据：</t>
    <phoneticPr fontId="1" type="noConversion"/>
  </si>
  <si>
    <t>食盐的密度测量</t>
    <phoneticPr fontId="1" type="noConversion"/>
  </si>
  <si>
    <t>次数</t>
    <phoneticPr fontId="1" type="noConversion"/>
  </si>
  <si>
    <t>质量m_i(g)</t>
    <phoneticPr fontId="1" type="noConversion"/>
  </si>
  <si>
    <t>体积V_i(ml)i=1,2..6</t>
    <phoneticPr fontId="1" type="noConversion"/>
  </si>
  <si>
    <t>\Delta V_j=V_{j+3}-V_j(ml)j=1,2,3</t>
    <phoneticPr fontId="1" type="noConversion"/>
  </si>
  <si>
    <t>\Delta V平均值(ml)</t>
    <phoneticPr fontId="1" type="noConversion"/>
  </si>
  <si>
    <t>\Delta m平均值</t>
    <phoneticPr fontId="1" type="noConversion"/>
  </si>
  <si>
    <t>食盐密度</t>
    <phoneticPr fontId="1" type="noConversion"/>
  </si>
  <si>
    <t>绝对误差</t>
    <phoneticPr fontId="1" type="noConversion"/>
  </si>
  <si>
    <t>相对误差</t>
    <phoneticPr fontId="1" type="noConversion"/>
  </si>
  <si>
    <t>\rho_钢=</t>
    <phoneticPr fontId="1" type="noConversion"/>
  </si>
  <si>
    <t>食盐密度的测量</t>
    <phoneticPr fontId="1" type="noConversion"/>
  </si>
  <si>
    <t>A类合成不确定度</t>
    <phoneticPr fontId="1" type="noConversion"/>
  </si>
  <si>
    <t>B类合成不确定度</t>
    <phoneticPr fontId="1" type="noConversion"/>
  </si>
  <si>
    <t>\Delta V</t>
    <phoneticPr fontId="1" type="noConversion"/>
  </si>
  <si>
    <t>\Delta m</t>
    <phoneticPr fontId="1" type="noConversion"/>
  </si>
  <si>
    <t>合成不确定度</t>
    <phoneticPr fontId="1" type="noConversion"/>
  </si>
  <si>
    <t>相对不确定度</t>
    <phoneticPr fontId="1" type="noConversion"/>
  </si>
  <si>
    <t>结果表示</t>
    <phoneticPr fontId="1" type="noConversion"/>
  </si>
  <si>
    <r>
      <t>2.069</t>
    </r>
    <r>
      <rPr>
        <sz val="11"/>
        <color theme="1"/>
        <rFont val="宋体"/>
        <family val="3"/>
        <charset val="134"/>
      </rPr>
      <t>±0.1031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</si>
</sst>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0_ "/>
    <numFmt numFmtId="178" formatCode="0.00000_ "/>
    <numFmt numFmtId="179" formatCode="0.0000_ "/>
    <numFmt numFmtId="180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176" fontId="0" fillId="2" borderId="0" xfId="0" applyNumberForma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8" fontId="0" fillId="2" borderId="0" xfId="0" applyNumberFormat="1" applyFill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0" fontId="2" fillId="0" borderId="1" xfId="0" applyFont="1" applyBorder="1" applyAlignment="1"/>
    <xf numFmtId="0" fontId="0" fillId="0" borderId="1" xfId="0" applyBorder="1"/>
    <xf numFmtId="0" fontId="0" fillId="0" borderId="1" xfId="0" applyBorder="1" applyAlignment="1"/>
    <xf numFmtId="179" fontId="0" fillId="0" borderId="2" xfId="0" applyNumberFormat="1" applyBorder="1" applyAlignment="1">
      <alignment horizontal="center"/>
    </xf>
    <xf numFmtId="179" fontId="0" fillId="0" borderId="3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4" xfId="0" applyNumberFormat="1" applyBorder="1" applyAlignment="1">
      <alignment horizontal="center"/>
    </xf>
    <xf numFmtId="179" fontId="0" fillId="0" borderId="4" xfId="0" applyNumberForma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1" xfId="0" applyNumberFormat="1" applyBorder="1" applyAlignment="1">
      <alignment horizontal="center"/>
    </xf>
    <xf numFmtId="17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>
      <selection activeCell="G14" sqref="G14"/>
    </sheetView>
  </sheetViews>
  <sheetFormatPr defaultRowHeight="13.9" x14ac:dyDescent="0.4"/>
  <cols>
    <col min="4" max="4" width="16" customWidth="1"/>
    <col min="7" max="7" width="29.86328125" customWidth="1"/>
    <col min="9" max="9" width="14.796875" customWidth="1"/>
  </cols>
  <sheetData>
    <row r="1" spans="1:13" x14ac:dyDescent="0.4">
      <c r="A1" s="8" t="s">
        <v>0</v>
      </c>
      <c r="B1" s="8"/>
      <c r="C1" s="8"/>
      <c r="D1" s="8"/>
      <c r="E1" s="8"/>
      <c r="G1" s="8" t="s">
        <v>14</v>
      </c>
      <c r="H1" s="8"/>
      <c r="I1" s="8"/>
      <c r="J1" s="8"/>
      <c r="K1" s="8"/>
      <c r="L1" s="8"/>
      <c r="M1" s="8"/>
    </row>
    <row r="2" spans="1:13" x14ac:dyDescent="0.4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G2" s="2" t="s">
        <v>15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</row>
    <row r="3" spans="1:13" x14ac:dyDescent="0.4">
      <c r="A3" s="3">
        <v>57.62</v>
      </c>
      <c r="B3" s="3">
        <v>183.38</v>
      </c>
      <c r="C3" s="3">
        <v>176.02</v>
      </c>
      <c r="D3" s="4">
        <f>B3-C3</f>
        <v>7.3599999999999852</v>
      </c>
      <c r="E3" s="15">
        <f>A3*数据计算!B2/D3</f>
        <v>7.8149473641304494</v>
      </c>
      <c r="G3" s="2" t="s">
        <v>16</v>
      </c>
      <c r="H3" s="2">
        <v>0</v>
      </c>
      <c r="I3" s="11">
        <v>2</v>
      </c>
      <c r="J3" s="11">
        <v>2</v>
      </c>
      <c r="K3" s="11">
        <v>2</v>
      </c>
      <c r="L3" s="11">
        <v>2</v>
      </c>
      <c r="M3" s="11">
        <v>2</v>
      </c>
    </row>
    <row r="4" spans="1:13" x14ac:dyDescent="0.4">
      <c r="A4" s="1"/>
      <c r="B4" s="1"/>
      <c r="C4" s="1"/>
      <c r="D4" s="1"/>
      <c r="E4" s="1"/>
      <c r="G4" s="2" t="s">
        <v>17</v>
      </c>
      <c r="H4" s="3">
        <v>17.7</v>
      </c>
      <c r="I4" s="12">
        <v>18.5</v>
      </c>
      <c r="J4" s="3">
        <v>19.3</v>
      </c>
      <c r="K4" s="3">
        <v>20.3</v>
      </c>
      <c r="L4" s="3">
        <v>21.4</v>
      </c>
      <c r="M4" s="12">
        <v>22.5</v>
      </c>
    </row>
    <row r="5" spans="1:13" x14ac:dyDescent="0.4">
      <c r="A5" s="8" t="s">
        <v>1</v>
      </c>
      <c r="B5" s="8"/>
      <c r="C5" s="8"/>
      <c r="D5" s="8"/>
      <c r="E5" s="1"/>
      <c r="G5" s="2" t="s">
        <v>18</v>
      </c>
      <c r="H5" s="2">
        <f>K4-H4</f>
        <v>2.6000000000000014</v>
      </c>
      <c r="I5" s="2">
        <f t="shared" ref="I5:J5" si="0">L4-I4</f>
        <v>2.8999999999999986</v>
      </c>
      <c r="J5" s="2">
        <f t="shared" si="0"/>
        <v>3.1999999999999993</v>
      </c>
      <c r="K5" s="2"/>
      <c r="L5" s="2"/>
      <c r="M5" s="2"/>
    </row>
    <row r="6" spans="1:13" x14ac:dyDescent="0.4">
      <c r="A6" s="2" t="s">
        <v>2</v>
      </c>
      <c r="B6" s="2" t="s">
        <v>7</v>
      </c>
      <c r="C6" s="2" t="s">
        <v>8</v>
      </c>
      <c r="D6" s="2" t="s">
        <v>6</v>
      </c>
      <c r="E6" s="1"/>
      <c r="G6" s="2" t="s">
        <v>19</v>
      </c>
      <c r="H6" s="2">
        <f>AVERAGE(H5:J5)</f>
        <v>2.9</v>
      </c>
      <c r="I6" s="2" t="s">
        <v>20</v>
      </c>
      <c r="J6" s="2">
        <v>6</v>
      </c>
      <c r="K6" s="2" t="s">
        <v>21</v>
      </c>
      <c r="L6" s="13">
        <f>J6/H6</f>
        <v>2.0689655172413794</v>
      </c>
      <c r="M6" s="2" t="s">
        <v>11</v>
      </c>
    </row>
    <row r="7" spans="1:13" x14ac:dyDescent="0.4">
      <c r="A7" s="3">
        <v>2.5499999999999998</v>
      </c>
      <c r="B7" s="3">
        <v>73.099999999999994</v>
      </c>
      <c r="C7" s="3">
        <v>75.290000000000006</v>
      </c>
      <c r="D7" s="15">
        <f>A7*数据计算!B2/(A7+B7-C7)</f>
        <v>7.070795833333622</v>
      </c>
      <c r="E7" s="1"/>
    </row>
  </sheetData>
  <mergeCells count="3">
    <mergeCell ref="G1:M1"/>
    <mergeCell ref="A1:E1"/>
    <mergeCell ref="A5:D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208A-113A-430C-BB65-2D5192230B8B}">
  <dimension ref="A1:L13"/>
  <sheetViews>
    <sheetView tabSelected="1" workbookViewId="0">
      <selection activeCell="G13" sqref="G13:H13"/>
    </sheetView>
  </sheetViews>
  <sheetFormatPr defaultRowHeight="13.9" x14ac:dyDescent="0.4"/>
  <cols>
    <col min="5" max="5" width="8.59765625" customWidth="1"/>
    <col min="6" max="6" width="13.06640625" customWidth="1"/>
    <col min="7" max="7" width="14.06640625" customWidth="1"/>
  </cols>
  <sheetData>
    <row r="1" spans="1:12" x14ac:dyDescent="0.4">
      <c r="A1" s="6" t="s">
        <v>13</v>
      </c>
      <c r="E1" s="16" t="s">
        <v>0</v>
      </c>
      <c r="F1" s="16"/>
      <c r="G1" s="17"/>
      <c r="I1" s="16" t="s">
        <v>1</v>
      </c>
      <c r="J1" s="16"/>
      <c r="K1" s="17"/>
      <c r="L1" s="17"/>
    </row>
    <row r="2" spans="1:12" x14ac:dyDescent="0.4">
      <c r="A2" s="5" t="s">
        <v>9</v>
      </c>
      <c r="B2" s="14">
        <v>0.99822999999999995</v>
      </c>
      <c r="C2" t="s">
        <v>11</v>
      </c>
      <c r="E2" s="18" t="s">
        <v>22</v>
      </c>
      <c r="F2" s="19">
        <f>ABS(Sheet1!E3-B5)</f>
        <v>3.5052635869550208E-2</v>
      </c>
      <c r="G2" s="20"/>
      <c r="I2" s="18" t="s">
        <v>22</v>
      </c>
      <c r="J2" s="19">
        <f>ABS(Sheet1!D7-B4)</f>
        <v>6.9204166666377631E-2</v>
      </c>
      <c r="K2" s="25"/>
      <c r="L2" s="20"/>
    </row>
    <row r="3" spans="1:12" x14ac:dyDescent="0.4">
      <c r="A3" s="5" t="s">
        <v>10</v>
      </c>
      <c r="B3" s="7">
        <v>8.9600000000000009</v>
      </c>
      <c r="C3" t="s">
        <v>11</v>
      </c>
      <c r="E3" s="18" t="s">
        <v>23</v>
      </c>
      <c r="F3" s="21">
        <f>ABS(Sheet1!E3-B5)/B5</f>
        <v>4.4653039324267785E-3</v>
      </c>
      <c r="G3" s="22"/>
      <c r="I3" s="18" t="s">
        <v>23</v>
      </c>
      <c r="J3" s="21">
        <f>ABS(Sheet1!D7-B4)/B4</f>
        <v>9.6924603174198369E-3</v>
      </c>
      <c r="K3" s="24"/>
      <c r="L3" s="22"/>
    </row>
    <row r="4" spans="1:12" x14ac:dyDescent="0.4">
      <c r="A4" s="5" t="s">
        <v>12</v>
      </c>
      <c r="B4" s="7">
        <v>7.14</v>
      </c>
      <c r="C4" t="s">
        <v>11</v>
      </c>
      <c r="E4" s="9"/>
      <c r="F4" s="9"/>
      <c r="H4" s="9"/>
      <c r="I4" s="9"/>
    </row>
    <row r="5" spans="1:12" x14ac:dyDescent="0.4">
      <c r="A5" s="5" t="s">
        <v>24</v>
      </c>
      <c r="B5" s="10">
        <v>7.85</v>
      </c>
      <c r="C5" t="s">
        <v>11</v>
      </c>
      <c r="E5" s="26" t="s">
        <v>25</v>
      </c>
      <c r="F5" s="26"/>
      <c r="G5" s="26"/>
      <c r="H5" s="26"/>
    </row>
    <row r="6" spans="1:12" x14ac:dyDescent="0.4">
      <c r="E6" s="27" t="s">
        <v>26</v>
      </c>
      <c r="F6" s="27"/>
      <c r="G6" s="30">
        <f>SQRT((Sheet1!H6-Sheet1!H5+Sheet1!H6-Sheet1!I5+Sheet1!H6-Sheet1!J5)/6)</f>
        <v>8.6031894265059491E-9</v>
      </c>
      <c r="H6" s="30"/>
    </row>
    <row r="7" spans="1:12" x14ac:dyDescent="0.4">
      <c r="E7" s="28" t="s">
        <v>27</v>
      </c>
      <c r="F7" s="28"/>
      <c r="G7" s="17" t="s">
        <v>28</v>
      </c>
      <c r="H7" s="31">
        <f>0.25/SQRT(3)</f>
        <v>0.14433756729740646</v>
      </c>
    </row>
    <row r="8" spans="1:12" x14ac:dyDescent="0.4">
      <c r="E8" s="28"/>
      <c r="F8" s="28"/>
      <c r="G8" s="17" t="s">
        <v>29</v>
      </c>
      <c r="H8" s="31">
        <f>0.01/SQRT(3)</f>
        <v>5.773502691896258E-3</v>
      </c>
    </row>
    <row r="9" spans="1:12" x14ac:dyDescent="0.4">
      <c r="E9" s="29" t="s">
        <v>30</v>
      </c>
      <c r="F9" s="29"/>
      <c r="G9" s="17" t="s">
        <v>28</v>
      </c>
      <c r="H9" s="31">
        <f>SQRT(G6^2+H7^2)</f>
        <v>0.14433756729740671</v>
      </c>
    </row>
    <row r="10" spans="1:12" x14ac:dyDescent="0.4">
      <c r="E10" s="29"/>
      <c r="F10" s="29"/>
      <c r="G10" s="17" t="s">
        <v>29</v>
      </c>
      <c r="H10" s="31">
        <f>H8</f>
        <v>5.773502691896258E-3</v>
      </c>
    </row>
    <row r="11" spans="1:12" x14ac:dyDescent="0.4">
      <c r="E11" s="29"/>
      <c r="F11" s="29"/>
      <c r="G11" s="17" t="s">
        <v>6</v>
      </c>
      <c r="H11" s="31">
        <f>G12*Sheet1!L6</f>
        <v>0.10314873192903506</v>
      </c>
    </row>
    <row r="12" spans="1:12" x14ac:dyDescent="0.4">
      <c r="E12" s="23" t="s">
        <v>31</v>
      </c>
      <c r="F12" s="23"/>
      <c r="G12" s="23">
        <f>SQRT((H9/Sheet1!H6)^2+(H10/2)^2)</f>
        <v>4.9855220432366947E-2</v>
      </c>
      <c r="H12" s="23"/>
    </row>
    <row r="13" spans="1:12" ht="14.25" x14ac:dyDescent="0.4">
      <c r="E13" s="23" t="s">
        <v>32</v>
      </c>
      <c r="F13" s="23"/>
      <c r="G13" s="23" t="s">
        <v>33</v>
      </c>
      <c r="H13" s="23"/>
    </row>
  </sheetData>
  <mergeCells count="13">
    <mergeCell ref="E12:F12"/>
    <mergeCell ref="E13:F13"/>
    <mergeCell ref="G12:H12"/>
    <mergeCell ref="G13:H13"/>
    <mergeCell ref="E6:F6"/>
    <mergeCell ref="E7:F8"/>
    <mergeCell ref="E5:H5"/>
    <mergeCell ref="G6:H6"/>
    <mergeCell ref="E9:F11"/>
    <mergeCell ref="F2:G2"/>
    <mergeCell ref="F3:G3"/>
    <mergeCell ref="J2:L2"/>
    <mergeCell ref="J3:L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数据计算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Haiyang Sun</dc:creator>
  <cp:lastModifiedBy>Haiyang Sun</cp:lastModifiedBy>
  <dcterms:created xsi:type="dcterms:W3CDTF">2015-06-05T18:19:34Z</dcterms:created>
  <dcterms:modified xsi:type="dcterms:W3CDTF">2023-04-09T06:07:15Z</dcterms:modified>
</cp:coreProperties>
</file>