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ersonal\University\大学物理实验数据\"/>
    </mc:Choice>
  </mc:AlternateContent>
  <xr:revisionPtr revIDLastSave="0" documentId="13_ncr:1_{9526C4D8-2416-4A1B-9BB7-321E9D3D02C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D22" i="1"/>
  <c r="E22" i="1" s="1"/>
  <c r="B22" i="1"/>
  <c r="D21" i="1"/>
  <c r="E21" i="1" s="1"/>
  <c r="D20" i="1"/>
  <c r="E20" i="1" s="1"/>
  <c r="C22" i="1"/>
  <c r="C21" i="1"/>
  <c r="E16" i="1"/>
  <c r="E15" i="1"/>
  <c r="D15" i="1"/>
  <c r="F15" i="1" s="1"/>
  <c r="D16" i="1"/>
  <c r="F16" i="1" s="1"/>
  <c r="D14" i="1"/>
  <c r="F14" i="1" s="1"/>
  <c r="G14" i="1" s="1"/>
  <c r="G4" i="1" a="1"/>
  <c r="G4" i="1" s="1"/>
  <c r="H10" i="1"/>
  <c r="H9" i="1"/>
  <c r="E4" i="1"/>
  <c r="F4" i="1" s="1"/>
  <c r="E5" i="1"/>
  <c r="F5" i="1" s="1"/>
  <c r="E3" i="1"/>
  <c r="G20" i="1" l="1"/>
  <c r="K9" i="1"/>
  <c r="K10" i="1" s="1"/>
  <c r="K11" i="1" s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<sst xmlns="http://schemas.openxmlformats.org/spreadsheetml/2006/main" count="17" uniqueCount="13">
  <si>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表 4.3-1 单光电门测重力加速度</t>
    <phoneticPr fontId="1" type="noConversion"/>
  </si>
  <si>
    <t>时间</t>
    <phoneticPr fontId="1" type="noConversion"/>
  </si>
  <si>
    <t>表 4.3-2 双光电门测重力加速度</t>
    <phoneticPr fontId="1" type="noConversion"/>
  </si>
  <si>
    <t>已知数据</t>
    <phoneticPr fontId="1" type="noConversion"/>
  </si>
  <si>
    <t>待计算数据</t>
    <phoneticPr fontId="1" type="noConversion"/>
  </si>
  <si>
    <t>表 4.3-3 单摆法测量重力加速度</t>
    <phoneticPr fontId="1" type="noConversion"/>
  </si>
  <si>
    <t>次数</t>
    <phoneticPr fontId="1" type="noConversion"/>
  </si>
  <si>
    <t>全振动次数n</t>
    <phoneticPr fontId="1" type="noConversion"/>
  </si>
  <si>
    <t>振动n次所用的时间t(s)</t>
    <phoneticPr fontId="1" type="noConversion"/>
  </si>
  <si>
    <t>周期T(s)</t>
    <phoneticPr fontId="1" type="noConversion"/>
  </si>
  <si>
    <t>摆长L(m)</t>
    <phoneticPr fontId="1" type="noConversion"/>
  </si>
  <si>
    <t>表 4.3-4 作图法测重力加速度</t>
    <phoneticPr fontId="1" type="noConversion"/>
  </si>
  <si>
    <t>全振动次数(n)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</si>
</sst>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176" fontId="0" fillId="0" borderId="0" xfId="0" applyNumberFormat="1" applyAlignment="1">
      <alignment horizontal="center"/>
    </xf>
    <xf numFmtId="0" fontId="0" fillId="0" borderId="7" xfId="0" applyBorder="1"/>
    <xf numFmtId="0" fontId="0" fillId="0" borderId="8" xfId="0" applyBorder="1"/>
    <xf numFmtId="176" fontId="0" fillId="0" borderId="2" xfId="0" applyNumberFormat="1" applyBorder="1" applyAlignment="1">
      <alignment horizontal="center"/>
    </xf>
    <xf numFmtId="0" fontId="0" fillId="0" borderId="9" xfId="0" applyBorder="1"/>
    <xf numFmtId="0" fontId="0" fillId="2" borderId="1" xfId="0" applyFill="1" applyBorder="1" applyAlignment="1">
      <alignment horizontal="center"/>
    </xf>
    <xf numFmtId="10" fontId="0" fillId="0" borderId="2" xfId="0" applyNumberFormat="1" applyBorder="1"/>
    <xf numFmtId="177" fontId="0" fillId="0" borderId="0" xfId="0" applyNumberFormat="1"/>
    <xf numFmtId="17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177" fontId="0" fillId="0" borderId="10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4417756647276081"/>
                  <c:y val="-6.72498487759158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Sheet1!$E$20:$E$22</c:f>
              <c:numCache>
                <c:formatCode>0.0000_ </c:formatCode>
                <c:ptCount val="3"/>
                <c:pt idx="0">
                  <c:v>2.2054032036</c:v>
                </c:pt>
                <c:pt idx="1">
                  <c:v>2.3090777892250003</c:v>
                </c:pt>
                <c:pt idx="2">
                  <c:v>2.4059732544000001</c:v>
                </c:pt>
              </c:numCache>
            </c:numRef>
          </c:xVal>
          <c:yVal>
            <c:numRef>
              <c:f>Sheet1!$B$20:$B$22</c:f>
              <c:numCache>
                <c:formatCode>General</c:formatCode>
                <c:ptCount val="3"/>
                <c:pt idx="0">
                  <c:v>0.55389999999999995</c:v>
                </c:pt>
                <c:pt idx="1">
                  <c:v>0.57920000000000005</c:v>
                </c:pt>
                <c:pt idx="2">
                  <c:v>0.60430000000000006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2-44E2-9C1A-C90CDCADB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008240"/>
        <c:axId val="487008656"/>
      </c:scatterChart>
      <c:valAx>
        <c:axId val="487008240"/>
        <c:scaling>
          <c:orientation val="minMax"/>
          <c:max val="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008656"/>
        <c:crosses val="autoZero"/>
        <c:crossBetween val="midCat"/>
      </c:valAx>
      <c:valAx>
        <c:axId val="48700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00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hart" Target="../charts/chart1.xml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4763</xdr:rowOff>
    </xdr:from>
    <xdr:to>
      <xdr:col>4</xdr:col>
      <xdr:colOff>323850</xdr:colOff>
      <xdr:row>1</xdr:row>
      <xdr:rowOff>171452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D2505E-38C8-6A24-89CB-AE879D53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185738"/>
          <a:ext cx="57150" cy="166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280988</xdr:colOff>
      <xdr:row>0</xdr:row>
      <xdr:rowOff>171450</xdr:rowOff>
    </xdr:from>
    <xdr:to>
      <xdr:col>5</xdr:col>
      <xdr:colOff>366713</xdr:colOff>
      <xdr:row>1</xdr:row>
      <xdr:rowOff>147638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66DF8C-AEF6-EDDD-7547-7C1E02AAE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488" y="171450"/>
          <a:ext cx="857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447675</xdr:colOff>
      <xdr:row>1</xdr:row>
      <xdr:rowOff>90487</xdr:rowOff>
    </xdr:from>
    <xdr:to>
      <xdr:col>7</xdr:col>
      <xdr:colOff>247650</xdr:colOff>
      <xdr:row>2</xdr:row>
      <xdr:rowOff>71438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59C9F9B-A15D-250E-7AA9-93E93312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266700"/>
          <a:ext cx="44767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238125</xdr:colOff>
      <xdr:row>2</xdr:row>
      <xdr:rowOff>4762</xdr:rowOff>
    </xdr:from>
    <xdr:to>
      <xdr:col>0</xdr:col>
      <xdr:colOff>347663</xdr:colOff>
      <xdr:row>2</xdr:row>
      <xdr:rowOff>161925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9FC0F94-0CF3-0D80-6A99-7A354E510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57187"/>
          <a:ext cx="1095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228600</xdr:colOff>
      <xdr:row>3</xdr:row>
      <xdr:rowOff>14288</xdr:rowOff>
    </xdr:from>
    <xdr:to>
      <xdr:col>0</xdr:col>
      <xdr:colOff>338138</xdr:colOff>
      <xdr:row>3</xdr:row>
      <xdr:rowOff>171451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DE8DE03-E239-6305-979E-193D02DCA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42926"/>
          <a:ext cx="1095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242887</xdr:colOff>
      <xdr:row>4</xdr:row>
      <xdr:rowOff>4763</xdr:rowOff>
    </xdr:from>
    <xdr:to>
      <xdr:col>0</xdr:col>
      <xdr:colOff>352425</xdr:colOff>
      <xdr:row>4</xdr:row>
      <xdr:rowOff>161926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9598BBB8-CB01-CFFD-F767-D63964896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" y="709613"/>
          <a:ext cx="109538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276225</xdr:colOff>
      <xdr:row>7</xdr:row>
      <xdr:rowOff>161925</xdr:rowOff>
    </xdr:from>
    <xdr:to>
      <xdr:col>0</xdr:col>
      <xdr:colOff>466725</xdr:colOff>
      <xdr:row>9</xdr:row>
      <xdr:rowOff>9526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1CF2B0-247E-CF56-C6FC-859E8BD5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443038"/>
          <a:ext cx="190500" cy="200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257175</xdr:colOff>
      <xdr:row>8</xdr:row>
      <xdr:rowOff>171450</xdr:rowOff>
    </xdr:from>
    <xdr:to>
      <xdr:col>0</xdr:col>
      <xdr:colOff>447675</xdr:colOff>
      <xdr:row>10</xdr:row>
      <xdr:rowOff>19050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B13DDC8-95B4-C7D8-1623-7F6AC538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628775"/>
          <a:ext cx="1905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266701</xdr:colOff>
      <xdr:row>6</xdr:row>
      <xdr:rowOff>166688</xdr:rowOff>
    </xdr:from>
    <xdr:to>
      <xdr:col>7</xdr:col>
      <xdr:colOff>404814</xdr:colOff>
      <xdr:row>8</xdr:row>
      <xdr:rowOff>4763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935AE53-7E67-39E9-239D-1FB474411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1" y="1281113"/>
          <a:ext cx="138113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285750</xdr:colOff>
      <xdr:row>4</xdr:row>
      <xdr:rowOff>4763</xdr:rowOff>
    </xdr:from>
    <xdr:to>
      <xdr:col>9</xdr:col>
      <xdr:colOff>500063</xdr:colOff>
      <xdr:row>5</xdr:row>
      <xdr:rowOff>19051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5CDAB640-1E0A-41B5-8E13-3B523ABA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742951"/>
          <a:ext cx="2143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280987</xdr:colOff>
      <xdr:row>5</xdr:row>
      <xdr:rowOff>0</xdr:rowOff>
    </xdr:from>
    <xdr:to>
      <xdr:col>9</xdr:col>
      <xdr:colOff>495300</xdr:colOff>
      <xdr:row>6</xdr:row>
      <xdr:rowOff>19050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BFE0B9C-EA22-1B37-AE19-CD90BC578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0287" y="923925"/>
          <a:ext cx="214313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300037</xdr:colOff>
      <xdr:row>1</xdr:row>
      <xdr:rowOff>14288</xdr:rowOff>
    </xdr:from>
    <xdr:to>
      <xdr:col>9</xdr:col>
      <xdr:colOff>433387</xdr:colOff>
      <xdr:row>1</xdr:row>
      <xdr:rowOff>171451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D235EEF-EF30-5169-1CE2-85767DDFD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9337" y="195263"/>
          <a:ext cx="1333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295275</xdr:colOff>
      <xdr:row>2</xdr:row>
      <xdr:rowOff>4763</xdr:rowOff>
    </xdr:from>
    <xdr:to>
      <xdr:col>9</xdr:col>
      <xdr:colOff>428625</xdr:colOff>
      <xdr:row>2</xdr:row>
      <xdr:rowOff>161926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552603EE-D8CD-B262-E771-CCC244EBB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371476"/>
          <a:ext cx="1333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295275</xdr:colOff>
      <xdr:row>3</xdr:row>
      <xdr:rowOff>33337</xdr:rowOff>
    </xdr:from>
    <xdr:to>
      <xdr:col>9</xdr:col>
      <xdr:colOff>428625</xdr:colOff>
      <xdr:row>4</xdr:row>
      <xdr:rowOff>4762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4CCD9F72-9E6E-F349-3455-577E2593E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24575" y="585787"/>
          <a:ext cx="1333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233363</xdr:colOff>
      <xdr:row>1</xdr:row>
      <xdr:rowOff>14288</xdr:rowOff>
    </xdr:from>
    <xdr:to>
      <xdr:col>11</xdr:col>
      <xdr:colOff>409576</xdr:colOff>
      <xdr:row>1</xdr:row>
      <xdr:rowOff>171451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683CC0F0-D9FA-A180-6EAA-0DEFEF3AD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063" y="195263"/>
          <a:ext cx="1762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233363</xdr:colOff>
      <xdr:row>2</xdr:row>
      <xdr:rowOff>14288</xdr:rowOff>
    </xdr:from>
    <xdr:to>
      <xdr:col>11</xdr:col>
      <xdr:colOff>409576</xdr:colOff>
      <xdr:row>2</xdr:row>
      <xdr:rowOff>171451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C629C67-EBC3-4E6D-8AF0-9B20BB32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063" y="195263"/>
          <a:ext cx="1762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233363</xdr:colOff>
      <xdr:row>3</xdr:row>
      <xdr:rowOff>14288</xdr:rowOff>
    </xdr:from>
    <xdr:to>
      <xdr:col>11</xdr:col>
      <xdr:colOff>409576</xdr:colOff>
      <xdr:row>3</xdr:row>
      <xdr:rowOff>171451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260B8D5F-B745-4EC3-949A-9D9F8E906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063" y="195263"/>
          <a:ext cx="1762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233363</xdr:colOff>
      <xdr:row>4</xdr:row>
      <xdr:rowOff>14288</xdr:rowOff>
    </xdr:from>
    <xdr:to>
      <xdr:col>11</xdr:col>
      <xdr:colOff>409576</xdr:colOff>
      <xdr:row>4</xdr:row>
      <xdr:rowOff>171451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40D6DB66-959A-4C53-B39F-E24E9B378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063" y="195263"/>
          <a:ext cx="1762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233363</xdr:colOff>
      <xdr:row>5</xdr:row>
      <xdr:rowOff>14288</xdr:rowOff>
    </xdr:from>
    <xdr:to>
      <xdr:col>11</xdr:col>
      <xdr:colOff>409576</xdr:colOff>
      <xdr:row>5</xdr:row>
      <xdr:rowOff>171451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4FA91A91-D7E1-4A4D-AA90-57D56128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8063" y="195263"/>
          <a:ext cx="17621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309563</xdr:colOff>
      <xdr:row>8</xdr:row>
      <xdr:rowOff>0</xdr:rowOff>
    </xdr:from>
    <xdr:to>
      <xdr:col>9</xdr:col>
      <xdr:colOff>395288</xdr:colOff>
      <xdr:row>8</xdr:row>
      <xdr:rowOff>157163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CF0F4858-0083-34BC-FA17-6C1ADBDF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863" y="1485900"/>
          <a:ext cx="857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290512</xdr:colOff>
      <xdr:row>8</xdr:row>
      <xdr:rowOff>176213</xdr:rowOff>
    </xdr:from>
    <xdr:to>
      <xdr:col>9</xdr:col>
      <xdr:colOff>471487</xdr:colOff>
      <xdr:row>10</xdr:row>
      <xdr:rowOff>9525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229BED3F-4D78-E475-C730-569A7FEB2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812" y="1662113"/>
          <a:ext cx="180975" cy="204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280987</xdr:colOff>
      <xdr:row>10</xdr:row>
      <xdr:rowOff>4763</xdr:rowOff>
    </xdr:from>
    <xdr:to>
      <xdr:col>9</xdr:col>
      <xdr:colOff>461962</xdr:colOff>
      <xdr:row>11</xdr:row>
      <xdr:rowOff>28576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2D8A6266-9499-AF89-9C8E-6885626C4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0287" y="1862138"/>
          <a:ext cx="180975" cy="204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195262</xdr:colOff>
      <xdr:row>8</xdr:row>
      <xdr:rowOff>4762</xdr:rowOff>
    </xdr:from>
    <xdr:to>
      <xdr:col>11</xdr:col>
      <xdr:colOff>504825</xdr:colOff>
      <xdr:row>8</xdr:row>
      <xdr:rowOff>161925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45D9656E-B26C-95EC-6B1C-CB4B35A7F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9962" y="1490662"/>
          <a:ext cx="30956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195262</xdr:colOff>
      <xdr:row>9</xdr:row>
      <xdr:rowOff>4762</xdr:rowOff>
    </xdr:from>
    <xdr:to>
      <xdr:col>11</xdr:col>
      <xdr:colOff>504825</xdr:colOff>
      <xdr:row>9</xdr:row>
      <xdr:rowOff>161925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FC3673FA-93C5-4390-B6D8-1E199F6B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9962" y="1490662"/>
          <a:ext cx="30956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195262</xdr:colOff>
      <xdr:row>10</xdr:row>
      <xdr:rowOff>4762</xdr:rowOff>
    </xdr:from>
    <xdr:to>
      <xdr:col>11</xdr:col>
      <xdr:colOff>504825</xdr:colOff>
      <xdr:row>10</xdr:row>
      <xdr:rowOff>161925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8EFD161C-BE30-4647-A22E-A6F6B1AB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9962" y="1490662"/>
          <a:ext cx="309563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12</xdr:row>
      <xdr:rowOff>4762</xdr:rowOff>
    </xdr:from>
    <xdr:to>
      <xdr:col>6</xdr:col>
      <xdr:colOff>581025</xdr:colOff>
      <xdr:row>12</xdr:row>
      <xdr:rowOff>161925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B22832DC-E244-2BFE-7F19-D5DB40982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9813" y="2228850"/>
          <a:ext cx="504825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138113</xdr:colOff>
      <xdr:row>11</xdr:row>
      <xdr:rowOff>166688</xdr:rowOff>
    </xdr:from>
    <xdr:to>
      <xdr:col>5</xdr:col>
      <xdr:colOff>1309688</xdr:colOff>
      <xdr:row>13</xdr:row>
      <xdr:rowOff>9526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82DCE0AA-FADF-BC8A-F80F-F93DBE56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3938" y="2209801"/>
          <a:ext cx="11715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161925</xdr:colOff>
      <xdr:row>18</xdr:row>
      <xdr:rowOff>114300</xdr:rowOff>
    </xdr:from>
    <xdr:to>
      <xdr:col>4</xdr:col>
      <xdr:colOff>485775</xdr:colOff>
      <xdr:row>18</xdr:row>
      <xdr:rowOff>271463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E40FAC38-9A32-4A84-12B9-D870BCD2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3443288"/>
          <a:ext cx="323850" cy="157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319088</xdr:colOff>
      <xdr:row>18</xdr:row>
      <xdr:rowOff>33338</xdr:rowOff>
    </xdr:from>
    <xdr:to>
      <xdr:col>5</xdr:col>
      <xdr:colOff>1057276</xdr:colOff>
      <xdr:row>18</xdr:row>
      <xdr:rowOff>309563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394368B2-978B-717C-BD85-30801C4D4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4913" y="3362326"/>
          <a:ext cx="73818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18</xdr:row>
      <xdr:rowOff>76200</xdr:rowOff>
    </xdr:from>
    <xdr:to>
      <xdr:col>7</xdr:col>
      <xdr:colOff>571500</xdr:colOff>
      <xdr:row>18</xdr:row>
      <xdr:rowOff>290513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A26B81EB-B258-4EBD-B080-8047CE6B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1238" y="3405188"/>
          <a:ext cx="1171575" cy="214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40480</xdr:colOff>
      <xdr:row>12</xdr:row>
      <xdr:rowOff>47625</xdr:rowOff>
    </xdr:from>
    <xdr:to>
      <xdr:col>14</xdr:col>
      <xdr:colOff>519113</xdr:colOff>
      <xdr:row>25</xdr:row>
      <xdr:rowOff>61913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E7F2A39B-A83B-70F0-3A20-44A5A45F8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B10" workbookViewId="0">
      <selection activeCell="J29" sqref="J29"/>
    </sheetView>
  </sheetViews>
  <sheetFormatPr defaultRowHeight="13.9" x14ac:dyDescent="0.4"/>
  <cols>
    <col min="2" max="2" width="14.19921875" customWidth="1"/>
    <col min="3" max="3" width="24.33203125" customWidth="1"/>
    <col min="6" max="6" width="18.86328125" customWidth="1"/>
    <col min="7" max="7" width="9.06640625" customWidth="1"/>
  </cols>
  <sheetData>
    <row r="1" spans="1:12" ht="14.65" thickTop="1" thickBot="1" x14ac:dyDescent="0.45">
      <c r="A1" s="19" t="s">
        <v>0</v>
      </c>
      <c r="B1" s="19"/>
      <c r="C1" s="19"/>
      <c r="D1" s="19"/>
      <c r="E1" s="19"/>
      <c r="F1" s="19"/>
      <c r="G1" s="19"/>
      <c r="H1" s="19"/>
      <c r="J1" s="20" t="s">
        <v>3</v>
      </c>
      <c r="K1" s="21"/>
      <c r="L1" s="22"/>
    </row>
    <row r="2" spans="1:12" ht="14.65" thickTop="1" thickBot="1" x14ac:dyDescent="0.45">
      <c r="A2" s="1" t="s">
        <v>1</v>
      </c>
      <c r="B2" s="1">
        <v>1</v>
      </c>
      <c r="C2" s="1">
        <v>2</v>
      </c>
      <c r="D2" s="1">
        <v>3</v>
      </c>
      <c r="E2" s="2"/>
      <c r="F2" s="2"/>
      <c r="G2" s="27"/>
      <c r="H2" s="27"/>
      <c r="J2" s="4"/>
      <c r="K2" s="5">
        <v>10</v>
      </c>
      <c r="L2" s="6"/>
    </row>
    <row r="3" spans="1:12" ht="14.65" thickTop="1" thickBot="1" x14ac:dyDescent="0.45">
      <c r="A3" s="2"/>
      <c r="B3" s="10">
        <v>0.2</v>
      </c>
      <c r="C3" s="10">
        <v>0.1</v>
      </c>
      <c r="D3" s="10">
        <v>0.1</v>
      </c>
      <c r="E3" s="13">
        <f>AVERAGE(B3:D3)</f>
        <v>0.13333333333333333</v>
      </c>
      <c r="F3" s="13">
        <f>2*K2*0.01/(E3^2)</f>
        <v>11.25</v>
      </c>
      <c r="G3" s="27"/>
      <c r="H3" s="27"/>
      <c r="J3" s="4"/>
      <c r="K3" s="5">
        <v>40</v>
      </c>
      <c r="L3" s="6"/>
    </row>
    <row r="4" spans="1:12" ht="14.65" thickTop="1" thickBot="1" x14ac:dyDescent="0.45">
      <c r="A4" s="2"/>
      <c r="B4" s="10">
        <v>1</v>
      </c>
      <c r="C4" s="10">
        <v>1</v>
      </c>
      <c r="D4" s="10">
        <v>1</v>
      </c>
      <c r="E4" s="13">
        <f t="shared" ref="E4:E5" si="0">AVERAGE(B4:D4)</f>
        <v>1</v>
      </c>
      <c r="F4" s="13">
        <f t="shared" ref="F4:F5" si="1">2*K3*0.01/(E4^2)</f>
        <v>0.8</v>
      </c>
      <c r="G4" s="28" t="str" cm="1">
        <f t="array" ref="G4">_xlfn.TEXTJOIN(":",,ROUND(E3:E5/GCD(E3:E5),2))</f>
        <v>0.13:1:1</v>
      </c>
      <c r="H4" s="28"/>
      <c r="J4" s="4"/>
      <c r="K4" s="5">
        <v>90</v>
      </c>
      <c r="L4" s="6"/>
    </row>
    <row r="5" spans="1:12" ht="14.65" thickTop="1" thickBot="1" x14ac:dyDescent="0.45">
      <c r="A5" s="2"/>
      <c r="B5" s="10">
        <v>1</v>
      </c>
      <c r="C5" s="10">
        <v>1</v>
      </c>
      <c r="D5" s="10">
        <v>1</v>
      </c>
      <c r="E5" s="13">
        <f t="shared" si="0"/>
        <v>1</v>
      </c>
      <c r="F5" s="13">
        <f t="shared" si="1"/>
        <v>1.8</v>
      </c>
      <c r="G5" s="28"/>
      <c r="H5" s="28"/>
      <c r="J5" s="4"/>
      <c r="K5" s="5">
        <v>40</v>
      </c>
      <c r="L5" s="6"/>
    </row>
    <row r="6" spans="1:12" ht="14.65" thickTop="1" thickBot="1" x14ac:dyDescent="0.45">
      <c r="J6" s="7"/>
      <c r="K6" s="8">
        <v>60</v>
      </c>
      <c r="L6" s="9"/>
    </row>
    <row r="7" spans="1:12" ht="14.65" thickTop="1" thickBot="1" x14ac:dyDescent="0.45">
      <c r="A7" s="23" t="s">
        <v>2</v>
      </c>
      <c r="B7" s="23"/>
      <c r="C7" s="23"/>
      <c r="D7" s="23"/>
      <c r="E7" s="23"/>
      <c r="F7" s="23"/>
      <c r="G7" s="23"/>
      <c r="H7" s="23"/>
    </row>
    <row r="8" spans="1:12" ht="14.65" thickTop="1" thickBot="1" x14ac:dyDescent="0.45">
      <c r="A8" s="1" t="s">
        <v>1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2"/>
      <c r="J8" s="20" t="s">
        <v>4</v>
      </c>
      <c r="K8" s="21"/>
      <c r="L8" s="22"/>
    </row>
    <row r="9" spans="1:12" ht="14.65" thickTop="1" thickBot="1" x14ac:dyDescent="0.45">
      <c r="A9" s="2"/>
      <c r="B9" s="15">
        <v>0.12230000000000001</v>
      </c>
      <c r="C9" s="15">
        <v>0.1221</v>
      </c>
      <c r="D9" s="15">
        <v>0.12239999999999999</v>
      </c>
      <c r="E9" s="15">
        <v>0.12239999999999999</v>
      </c>
      <c r="F9" s="15">
        <v>0.1221</v>
      </c>
      <c r="G9" s="15">
        <v>0.12230000000000001</v>
      </c>
      <c r="H9" s="16">
        <f>AVERAGE(B9:G9)</f>
        <v>0.12226666666666668</v>
      </c>
      <c r="J9" s="4"/>
      <c r="K9" s="12">
        <f>2*(K6/H10-K5/H9)*0.01/(H10-H9)</f>
        <v>9.805593819187548</v>
      </c>
      <c r="L9" s="6"/>
    </row>
    <row r="10" spans="1:12" ht="14.65" thickTop="1" thickBot="1" x14ac:dyDescent="0.45">
      <c r="A10" s="2"/>
      <c r="B10" s="15">
        <v>0.1711</v>
      </c>
      <c r="C10" s="15">
        <v>0.1711</v>
      </c>
      <c r="D10" s="15">
        <v>0.17100000000000001</v>
      </c>
      <c r="E10" s="15">
        <v>0.1711</v>
      </c>
      <c r="F10" s="15">
        <v>0.17019999999999999</v>
      </c>
      <c r="G10" s="15">
        <v>0.1711</v>
      </c>
      <c r="H10" s="16">
        <f>AVERAGE(B10:G10)</f>
        <v>0.17093333333333335</v>
      </c>
      <c r="J10" s="4"/>
      <c r="K10">
        <f>K9-9.8015</f>
        <v>4.093819187547254E-3</v>
      </c>
      <c r="L10" s="6"/>
    </row>
    <row r="11" spans="1:12" ht="14.65" thickTop="1" thickBot="1" x14ac:dyDescent="0.45">
      <c r="J11" s="7"/>
      <c r="K11" s="11">
        <f>K10/9.8015</f>
        <v>4.1767272229222604E-4</v>
      </c>
      <c r="L11" s="9"/>
    </row>
    <row r="12" spans="1:12" ht="14.65" thickTop="1" thickBot="1" x14ac:dyDescent="0.45">
      <c r="A12" s="23" t="s">
        <v>5</v>
      </c>
      <c r="B12" s="23"/>
      <c r="C12" s="23"/>
      <c r="D12" s="23"/>
      <c r="E12" s="23"/>
      <c r="F12" s="23"/>
      <c r="G12" s="23"/>
    </row>
    <row r="13" spans="1:12" ht="14.65" thickTop="1" thickBot="1" x14ac:dyDescent="0.45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2"/>
      <c r="G13" s="2"/>
    </row>
    <row r="14" spans="1:12" ht="14.65" thickTop="1" thickBot="1" x14ac:dyDescent="0.45">
      <c r="A14" s="1">
        <v>1</v>
      </c>
      <c r="B14" s="10">
        <v>20</v>
      </c>
      <c r="C14" s="10">
        <v>29.7012</v>
      </c>
      <c r="D14" s="16">
        <f>C14/B14</f>
        <v>1.48506</v>
      </c>
      <c r="E14" s="15">
        <v>0.55389999999999995</v>
      </c>
      <c r="F14" s="16">
        <f>4*3.14^2*E14/(D14^2)</f>
        <v>9.9051863733313379</v>
      </c>
      <c r="G14" s="24">
        <f>AVERAGE(F14:F16)</f>
        <v>9.9031303278527947</v>
      </c>
    </row>
    <row r="15" spans="1:12" ht="14.65" thickTop="1" thickBot="1" x14ac:dyDescent="0.45">
      <c r="A15" s="1">
        <v>2</v>
      </c>
      <c r="B15" s="10">
        <v>30</v>
      </c>
      <c r="C15" s="10">
        <v>44.557200000000002</v>
      </c>
      <c r="D15" s="16">
        <f t="shared" ref="D15:D16" si="2">C15/B15</f>
        <v>1.4852400000000001</v>
      </c>
      <c r="E15" s="17">
        <f>E14</f>
        <v>0.55389999999999995</v>
      </c>
      <c r="F15" s="16">
        <f>4*(3.14^2)*E15/(D15^2)</f>
        <v>9.9027856495317064</v>
      </c>
      <c r="G15" s="25"/>
    </row>
    <row r="16" spans="1:12" ht="14.65" thickTop="1" thickBot="1" x14ac:dyDescent="0.45">
      <c r="A16" s="1">
        <v>3</v>
      </c>
      <c r="B16" s="10">
        <v>40</v>
      </c>
      <c r="C16" s="10">
        <v>59.413699999999999</v>
      </c>
      <c r="D16" s="16">
        <f t="shared" si="2"/>
        <v>1.4853425</v>
      </c>
      <c r="E16" s="17">
        <f>E14</f>
        <v>0.55389999999999995</v>
      </c>
      <c r="F16" s="16">
        <f t="shared" ref="F16" si="3">4*3.14^2*E16/(D16^2)</f>
        <v>9.901418960695338</v>
      </c>
      <c r="G16" s="26"/>
    </row>
    <row r="17" spans="1:8" ht="14.25" thickTop="1" x14ac:dyDescent="0.4"/>
    <row r="18" spans="1:8" ht="14.25" thickBot="1" x14ac:dyDescent="0.45">
      <c r="A18" s="19" t="s">
        <v>11</v>
      </c>
      <c r="B18" s="19"/>
      <c r="C18" s="19"/>
      <c r="D18" s="19"/>
      <c r="E18" s="19"/>
      <c r="F18" s="19"/>
      <c r="G18" s="19"/>
      <c r="H18" s="19"/>
    </row>
    <row r="19" spans="1:8" ht="27.4" customHeight="1" thickTop="1" thickBot="1" x14ac:dyDescent="0.45">
      <c r="A19" s="3" t="s">
        <v>6</v>
      </c>
      <c r="B19" s="3" t="s">
        <v>10</v>
      </c>
      <c r="C19" s="3" t="s">
        <v>12</v>
      </c>
      <c r="D19" s="3" t="s">
        <v>9</v>
      </c>
      <c r="E19" s="1"/>
      <c r="F19" s="1"/>
      <c r="G19" s="27"/>
      <c r="H19" s="27"/>
    </row>
    <row r="20" spans="1:8" ht="14.65" thickTop="1" thickBot="1" x14ac:dyDescent="0.45">
      <c r="A20" s="1">
        <v>1</v>
      </c>
      <c r="B20" s="10">
        <v>0.55389999999999995</v>
      </c>
      <c r="C20" s="10">
        <v>20</v>
      </c>
      <c r="D20" s="16">
        <f>D14</f>
        <v>1.48506</v>
      </c>
      <c r="E20" s="16">
        <f>D20^2</f>
        <v>2.2054032036</v>
      </c>
      <c r="F20" s="18">
        <f>-SLOPE(B20:B22,E20:E22)</f>
        <v>-0.25119935590130849</v>
      </c>
      <c r="G20" s="18">
        <f>-F20*4*3.14^2</f>
        <v>9.9069006777781645</v>
      </c>
      <c r="H20" s="18"/>
    </row>
    <row r="21" spans="1:8" ht="14.65" thickTop="1" thickBot="1" x14ac:dyDescent="0.45">
      <c r="A21" s="1">
        <v>2</v>
      </c>
      <c r="B21" s="10">
        <v>0.57920000000000005</v>
      </c>
      <c r="C21" s="14">
        <f>C20</f>
        <v>20</v>
      </c>
      <c r="D21" s="16">
        <f>30.3913/20</f>
        <v>1.5195650000000001</v>
      </c>
      <c r="E21" s="16">
        <f t="shared" ref="E21:E22" si="4">D21^2</f>
        <v>2.3090777892250003</v>
      </c>
      <c r="F21" s="18"/>
      <c r="G21" s="18"/>
      <c r="H21" s="18"/>
    </row>
    <row r="22" spans="1:8" ht="14.65" thickTop="1" thickBot="1" x14ac:dyDescent="0.45">
      <c r="A22" s="1">
        <v>3</v>
      </c>
      <c r="B22" s="10">
        <f>B21+0.0251</f>
        <v>0.60430000000000006</v>
      </c>
      <c r="C22" s="14">
        <f>C20</f>
        <v>20</v>
      </c>
      <c r="D22" s="16">
        <f>31.0224/20</f>
        <v>1.5511200000000001</v>
      </c>
      <c r="E22" s="16">
        <f t="shared" si="4"/>
        <v>2.4059732544000001</v>
      </c>
      <c r="F22" s="18"/>
      <c r="G22" s="18"/>
      <c r="H22" s="18"/>
    </row>
    <row r="23" spans="1:8" ht="14.25" thickTop="1" x14ac:dyDescent="0.4"/>
  </sheetData>
  <mergeCells count="12">
    <mergeCell ref="G2:H3"/>
    <mergeCell ref="G4:H5"/>
    <mergeCell ref="A1:H1"/>
    <mergeCell ref="A7:H7"/>
    <mergeCell ref="J1:L1"/>
    <mergeCell ref="F20:F22"/>
    <mergeCell ref="G20:H22"/>
    <mergeCell ref="A18:H18"/>
    <mergeCell ref="J8:L8"/>
    <mergeCell ref="A12:G12"/>
    <mergeCell ref="G14:G16"/>
    <mergeCell ref="G19:H19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Sun</dc:creator>
  <cp:lastModifiedBy>Haiyang Sun</cp:lastModifiedBy>
  <dcterms:created xsi:type="dcterms:W3CDTF">2015-06-05T18:19:34Z</dcterms:created>
  <dcterms:modified xsi:type="dcterms:W3CDTF">2023-05-26T06:50:36Z</dcterms:modified>
</cp:coreProperties>
</file>