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Personal\University\大学物理实验数据\"/>
    </mc:Choice>
  </mc:AlternateContent>
  <xr:revisionPtr revIDLastSave="0" documentId="13_ncr:1_{32A37D0F-5AC1-4A45-AFEB-110975078BE3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" l="1"/>
  <c r="N10" i="1"/>
  <c r="L10" i="1"/>
  <c r="K10" i="1"/>
  <c r="J10" i="1"/>
  <c r="I10" i="1"/>
  <c r="H10" i="1"/>
  <c r="H9" i="1"/>
  <c r="L3" i="1"/>
  <c r="N3" i="1"/>
  <c r="M3" i="1"/>
  <c r="K4" i="1"/>
  <c r="K5" i="1"/>
  <c r="K3" i="1"/>
  <c r="J4" i="1"/>
  <c r="J5" i="1"/>
  <c r="J3" i="1"/>
  <c r="I4" i="1"/>
  <c r="I5" i="1"/>
  <c r="I3" i="1"/>
  <c r="C10" i="1"/>
  <c r="D10" i="1"/>
  <c r="E10" i="1"/>
  <c r="F10" i="1"/>
  <c r="G10" i="1"/>
  <c r="B10" i="1"/>
</calcChain>
</file>

<file path=xl/sharedStrings.xml><?xml version="1.0" encoding="utf-8"?>
<sst xmlns="http://schemas.openxmlformats.org/spreadsheetml/2006/main" count="23" uniqueCount="21">
  <si>
    <t>游标卡尺测量空心圆柱体的直径和高</t>
    <phoneticPr fontId="1" type="noConversion"/>
  </si>
  <si>
    <t>圆柱体的高</t>
    <phoneticPr fontId="1" type="noConversion"/>
  </si>
  <si>
    <t>圆柱体的内径</t>
    <phoneticPr fontId="1" type="noConversion"/>
  </si>
  <si>
    <t>圆柱体的外径</t>
    <phoneticPr fontId="1" type="noConversion"/>
  </si>
  <si>
    <t>螺旋测微计测量钢球的直径</t>
    <phoneticPr fontId="1" type="noConversion"/>
  </si>
  <si>
    <t>钢球直径读数</t>
    <phoneticPr fontId="1" type="noConversion"/>
  </si>
  <si>
    <t>钢球直径修正</t>
    <phoneticPr fontId="1" type="noConversion"/>
  </si>
  <si>
    <t>精度=</t>
    <phoneticPr fontId="1" type="noConversion"/>
  </si>
  <si>
    <t>mm</t>
    <phoneticPr fontId="1" type="noConversion"/>
  </si>
  <si>
    <t>零点误差=</t>
    <phoneticPr fontId="1" type="noConversion"/>
  </si>
  <si>
    <t>平均值</t>
    <phoneticPr fontId="1" type="noConversion"/>
  </si>
  <si>
    <t>A类不确定度</t>
    <phoneticPr fontId="1" type="noConversion"/>
  </si>
  <si>
    <t>B类不确定度</t>
    <phoneticPr fontId="1" type="noConversion"/>
  </si>
  <si>
    <t>合成不确定度</t>
    <phoneticPr fontId="1" type="noConversion"/>
  </si>
  <si>
    <t>最佳估计值</t>
    <phoneticPr fontId="1" type="noConversion"/>
  </si>
  <si>
    <t>不确定度</t>
    <phoneticPr fontId="1" type="noConversion"/>
  </si>
  <si>
    <t>相对不确定度</t>
    <phoneticPr fontId="1" type="noConversion"/>
  </si>
  <si>
    <t>结果表示</t>
    <phoneticPr fontId="1" type="noConversion"/>
  </si>
  <si>
    <r>
      <t>3293.60066112</t>
    </r>
    <r>
      <rPr>
        <sz val="11"/>
        <color theme="1"/>
        <rFont val="宋体"/>
        <family val="3"/>
        <charset val="134"/>
      </rPr>
      <t>±</t>
    </r>
    <r>
      <rPr>
        <sz val="11"/>
        <color theme="1"/>
        <rFont val="等线"/>
        <family val="2"/>
        <scheme val="minor"/>
      </rPr>
      <t>12.2054059215215</t>
    </r>
    <phoneticPr fontId="1" type="noConversion"/>
  </si>
  <si>
    <t>螺旋测微计仪器误差=</t>
    <phoneticPr fontId="1" type="noConversion"/>
  </si>
  <si>
    <r>
      <t>21.1238333333333</t>
    </r>
    <r>
      <rPr>
        <sz val="11"/>
        <color theme="1"/>
        <rFont val="宋体"/>
        <family val="3"/>
        <charset val="134"/>
      </rPr>
      <t>±4.04945515670344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</si>
</sst>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6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177" fontId="0" fillId="2" borderId="0" xfId="0" applyNumberFormat="1" applyFill="1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0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topLeftCell="B1" workbookViewId="0">
      <selection activeCell="O10" sqref="O10"/>
    </sheetView>
  </sheetViews>
  <sheetFormatPr defaultRowHeight="13.9" x14ac:dyDescent="0.4"/>
  <cols>
    <col min="1" max="1" width="21.46484375" customWidth="1"/>
    <col min="9" max="9" width="12.59765625" customWidth="1"/>
    <col min="10" max="10" width="12.06640625" style="1" customWidth="1"/>
    <col min="11" max="11" width="12.86328125" style="1" bestFit="1" customWidth="1"/>
    <col min="12" max="12" width="13.1328125" customWidth="1"/>
    <col min="13" max="13" width="13.46484375" customWidth="1"/>
    <col min="15" max="15" width="27.796875" customWidth="1"/>
  </cols>
  <sheetData>
    <row r="1" spans="1:15" x14ac:dyDescent="0.4">
      <c r="A1" s="24" t="s">
        <v>0</v>
      </c>
      <c r="B1" s="24"/>
      <c r="C1" s="24"/>
      <c r="D1" s="24"/>
      <c r="E1" s="24"/>
      <c r="F1" s="24"/>
      <c r="G1" s="24"/>
      <c r="H1" s="7"/>
      <c r="I1" s="7"/>
      <c r="J1" s="8"/>
      <c r="K1" s="8"/>
    </row>
    <row r="2" spans="1:15" x14ac:dyDescent="0.4">
      <c r="A2" s="9"/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8" t="s">
        <v>10</v>
      </c>
      <c r="I2" s="14" t="s">
        <v>11</v>
      </c>
      <c r="J2" s="16" t="s">
        <v>12</v>
      </c>
      <c r="K2" s="18" t="s">
        <v>13</v>
      </c>
      <c r="L2" s="19" t="s">
        <v>14</v>
      </c>
      <c r="M2" s="20" t="s">
        <v>16</v>
      </c>
      <c r="N2" s="22" t="s">
        <v>15</v>
      </c>
      <c r="O2" s="23" t="s">
        <v>17</v>
      </c>
    </row>
    <row r="3" spans="1:15" ht="14.25" x14ac:dyDescent="0.4">
      <c r="A3" s="9" t="s">
        <v>1</v>
      </c>
      <c r="B3" s="11">
        <v>22.42</v>
      </c>
      <c r="C3" s="11">
        <v>22.44</v>
      </c>
      <c r="D3" s="11">
        <v>22.44</v>
      </c>
      <c r="E3" s="11">
        <v>22.42</v>
      </c>
      <c r="F3" s="11">
        <v>22.42</v>
      </c>
      <c r="G3" s="11">
        <v>22.44</v>
      </c>
      <c r="H3" s="12">
        <v>22.44</v>
      </c>
      <c r="I3" s="15">
        <f>_xlfn.STDEV.P(B3:G3)/SQRT(6)</f>
        <v>4.0824829046385439E-3</v>
      </c>
      <c r="J3" s="17">
        <f>$B$13/SQRT(3)</f>
        <v>1.1547005383792516E-2</v>
      </c>
      <c r="K3" s="18">
        <f>SQRT(I3^2+J3^2)</f>
        <v>1.2247448713915862E-2</v>
      </c>
      <c r="L3" s="19">
        <f>3.14*H3*(H5^2-H4^2)/4</f>
        <v>3293.6006611199991</v>
      </c>
      <c r="M3" s="21">
        <f>SQRT((2*H4*K4/(H5^2-H4^2))^2+(2*H5*K5/(H5^2-H4^2))^2+(K3/H3)^2)</f>
        <v>3.7057941072221449E-3</v>
      </c>
      <c r="N3" s="22">
        <f>L3*M3</f>
        <v>12.205405921521454</v>
      </c>
      <c r="O3" s="23" t="s">
        <v>18</v>
      </c>
    </row>
    <row r="4" spans="1:15" x14ac:dyDescent="0.4">
      <c r="A4" s="9" t="s">
        <v>2</v>
      </c>
      <c r="B4" s="11">
        <v>17.260000000000002</v>
      </c>
      <c r="C4" s="11">
        <v>17.239999999999998</v>
      </c>
      <c r="D4" s="11">
        <v>17.239999999999998</v>
      </c>
      <c r="E4" s="11">
        <v>17.239999999999998</v>
      </c>
      <c r="F4" s="11">
        <v>17.260000000000002</v>
      </c>
      <c r="G4" s="11">
        <v>17.260000000000002</v>
      </c>
      <c r="H4" s="12">
        <v>17.260000000000002</v>
      </c>
      <c r="I4" s="15">
        <f t="shared" ref="I4:I5" si="0">_xlfn.STDEV.P(B4:G4)/SQRT(6)</f>
        <v>4.082482904639269E-3</v>
      </c>
      <c r="J4" s="17">
        <f t="shared" ref="J4:J5" si="1">$B$13/SQRT(3)</f>
        <v>1.1547005383792516E-2</v>
      </c>
      <c r="K4" s="18">
        <f t="shared" ref="K4:K5" si="2">SQRT(I4^2+J4^2)</f>
        <v>1.2247448713916104E-2</v>
      </c>
      <c r="L4" s="19"/>
      <c r="M4" s="20"/>
      <c r="N4" s="22"/>
      <c r="O4" s="23"/>
    </row>
    <row r="5" spans="1:15" x14ac:dyDescent="0.4">
      <c r="A5" s="9" t="s">
        <v>3</v>
      </c>
      <c r="B5" s="11">
        <v>22.02</v>
      </c>
      <c r="C5" s="11">
        <v>22</v>
      </c>
      <c r="D5" s="11">
        <v>22</v>
      </c>
      <c r="E5" s="11">
        <v>22</v>
      </c>
      <c r="F5" s="11">
        <v>22.02</v>
      </c>
      <c r="G5" s="11">
        <v>22.02</v>
      </c>
      <c r="H5" s="12">
        <v>22.02</v>
      </c>
      <c r="I5" s="15">
        <f t="shared" si="0"/>
        <v>4.0824829046385439E-3</v>
      </c>
      <c r="J5" s="17">
        <f t="shared" si="1"/>
        <v>1.1547005383792516E-2</v>
      </c>
      <c r="K5" s="18">
        <f t="shared" si="2"/>
        <v>1.2247448713915862E-2</v>
      </c>
      <c r="L5" s="19"/>
      <c r="M5" s="20"/>
      <c r="N5" s="22"/>
      <c r="O5" s="23"/>
    </row>
    <row r="6" spans="1:15" x14ac:dyDescent="0.4">
      <c r="I6" s="14"/>
      <c r="J6" s="17"/>
      <c r="K6" s="18"/>
      <c r="L6" s="19"/>
      <c r="M6" s="20"/>
      <c r="N6" s="22"/>
      <c r="O6" s="23"/>
    </row>
    <row r="7" spans="1:15" x14ac:dyDescent="0.4">
      <c r="A7" s="25" t="s">
        <v>4</v>
      </c>
      <c r="B7" s="25"/>
      <c r="C7" s="25"/>
      <c r="D7" s="25"/>
      <c r="E7" s="25"/>
      <c r="F7" s="25"/>
      <c r="G7" s="25"/>
      <c r="I7" s="14"/>
      <c r="J7" s="17"/>
      <c r="K7" s="18"/>
      <c r="L7" s="19"/>
      <c r="M7" s="20"/>
      <c r="N7" s="22"/>
      <c r="O7" s="23"/>
    </row>
    <row r="8" spans="1:15" x14ac:dyDescent="0.4">
      <c r="A8" s="4"/>
      <c r="B8" s="5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I8" s="14"/>
      <c r="J8" s="17"/>
      <c r="K8" s="18"/>
      <c r="L8" s="19"/>
      <c r="M8" s="20"/>
      <c r="N8" s="22"/>
      <c r="O8" s="23"/>
    </row>
    <row r="9" spans="1:15" x14ac:dyDescent="0.4">
      <c r="A9" s="4" t="s">
        <v>5</v>
      </c>
      <c r="B9" s="6">
        <v>21.259</v>
      </c>
      <c r="C9" s="6">
        <v>21.29</v>
      </c>
      <c r="D9" s="6">
        <v>21.300999999999998</v>
      </c>
      <c r="E9" s="6">
        <v>21.283000000000001</v>
      </c>
      <c r="F9" s="6">
        <v>21.283999999999999</v>
      </c>
      <c r="G9" s="6">
        <v>21.292000000000002</v>
      </c>
      <c r="H9" s="3">
        <f>AVERAGE(B9:G9)</f>
        <v>21.284833333333335</v>
      </c>
      <c r="I9" s="15"/>
      <c r="J9" s="17"/>
      <c r="K9" s="18"/>
      <c r="L9" s="19"/>
      <c r="M9" s="20"/>
      <c r="N9" s="22"/>
      <c r="O9" s="23"/>
    </row>
    <row r="10" spans="1:15" ht="14.25" x14ac:dyDescent="0.4">
      <c r="A10" s="4" t="s">
        <v>6</v>
      </c>
      <c r="B10" s="6">
        <f t="shared" ref="B10:G10" si="3">B9-$B$14</f>
        <v>21.097999999999999</v>
      </c>
      <c r="C10" s="6">
        <f t="shared" si="3"/>
        <v>21.128999999999998</v>
      </c>
      <c r="D10" s="6">
        <f t="shared" si="3"/>
        <v>21.139999999999997</v>
      </c>
      <c r="E10" s="6">
        <f t="shared" si="3"/>
        <v>21.122</v>
      </c>
      <c r="F10" s="6">
        <f t="shared" si="3"/>
        <v>21.122999999999998</v>
      </c>
      <c r="G10" s="6">
        <f t="shared" si="3"/>
        <v>21.131</v>
      </c>
      <c r="H10" s="3">
        <f>AVERAGE(B10:G10)</f>
        <v>21.123833333333334</v>
      </c>
      <c r="I10" s="15">
        <f>_xlfn.STDEV.P(B10:G10)/SQRT(6)</f>
        <v>5.2989342045077405E-3</v>
      </c>
      <c r="J10" s="17">
        <f>$B$15/SQRT(3)</f>
        <v>2.3094010767585032E-3</v>
      </c>
      <c r="K10" s="18">
        <f>SQRT(I10^2+J10^2)</f>
        <v>5.7803146140184636E-3</v>
      </c>
      <c r="L10" s="19">
        <f>3.14*H10^3/6</f>
        <v>4932.8350636577461</v>
      </c>
      <c r="M10" s="21">
        <f>K10/H10</f>
        <v>2.736394726660311E-4</v>
      </c>
      <c r="N10" s="22">
        <f>3.14*(H10^2)*K10/2</f>
        <v>4.0494551567034405</v>
      </c>
      <c r="O10" s="23" t="s">
        <v>20</v>
      </c>
    </row>
    <row r="13" spans="1:15" x14ac:dyDescent="0.4">
      <c r="A13" s="13" t="s">
        <v>7</v>
      </c>
      <c r="B13" s="8">
        <v>0.02</v>
      </c>
      <c r="C13" s="7" t="s">
        <v>8</v>
      </c>
    </row>
    <row r="14" spans="1:15" x14ac:dyDescent="0.4">
      <c r="A14" s="2" t="s">
        <v>9</v>
      </c>
      <c r="B14" s="1">
        <v>0.161</v>
      </c>
      <c r="C14" t="s">
        <v>8</v>
      </c>
    </row>
    <row r="15" spans="1:15" x14ac:dyDescent="0.4">
      <c r="A15" s="2" t="s">
        <v>19</v>
      </c>
      <c r="B15" s="1">
        <v>4.0000000000000001E-3</v>
      </c>
      <c r="C15" t="s">
        <v>8</v>
      </c>
    </row>
  </sheetData>
  <mergeCells count="2">
    <mergeCell ref="A1:G1"/>
    <mergeCell ref="A7:G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Haiyang Sun</dc:creator>
  <cp:lastModifiedBy>Haiyang Sun</cp:lastModifiedBy>
  <dcterms:created xsi:type="dcterms:W3CDTF">2015-06-05T18:19:34Z</dcterms:created>
  <dcterms:modified xsi:type="dcterms:W3CDTF">2023-04-05T14:10:39Z</dcterms:modified>
</cp:coreProperties>
</file>