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OneDrive\Desktop\Hackathon 1.0\"/>
    </mc:Choice>
  </mc:AlternateContent>
  <bookViews>
    <workbookView xWindow="0" yWindow="0" windowWidth="23040" windowHeight="10932" activeTab="1"/>
  </bookViews>
  <sheets>
    <sheet name="Sheet1" sheetId="1" r:id="rId1"/>
    <sheet name="Pivot Table2" sheetId="4" r:id="rId2"/>
    <sheet name="Pivot Table" sheetId="2" r:id="rId3"/>
    <sheet name="Dashboard" sheetId="3" r:id="rId4"/>
  </sheets>
  <definedNames>
    <definedName name="_xlcn.WorksheetConnection_coviddatasetQ4.xlsxTable_1" hidden="1">Table_1[]</definedName>
    <definedName name="ExternalData_1" localSheetId="0">Sheet1!$B$4:$F$60</definedName>
    <definedName name="NativeTimeline_modified">#N/A</definedName>
    <definedName name="Slicer_deaths">#N/A</definedName>
    <definedName name="Slicer_positive">#N/A</definedName>
    <definedName name="Slicer_state">#N/A</definedName>
    <definedName name="state_names">#REF!</definedName>
  </definedNames>
  <calcPr calcId="152511"/>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FCE2AD5D-F65C-4FA6-A056-5C36A1767C68}">
      <x15:dataModel>
        <x15:modelTables>
          <x15:modelTable id="Table_1-534b3842-616d-4f14-aee3-3880aa9e05dd" name="Table_1" connection="WorksheetConnection_covid dataset Q4.xlsx!Table_1"/>
        </x15:modelTables>
      </x15:dataModel>
    </ext>
  </extLst>
</workbook>
</file>

<file path=xl/calcChain.xml><?xml version="1.0" encoding="utf-8"?>
<calcChain xmlns="http://schemas.openxmlformats.org/spreadsheetml/2006/main">
  <c r="P11" i="1" l="1"/>
  <c r="P10" i="1"/>
  <c r="P9" i="1"/>
  <c r="P8" i="1"/>
  <c r="P7" i="1"/>
  <c r="P5" i="1"/>
  <c r="P6" i="1" s="1"/>
  <c r="P4" i="1"/>
  <c r="M7" i="1" l="1"/>
  <c r="M6" i="1"/>
  <c r="M5" i="1"/>
  <c r="M4" i="1"/>
  <c r="H5" i="1" l="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G60" i="1" l="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alcChain>
</file>

<file path=xl/comments1.xml><?xml version="1.0" encoding="utf-8"?>
<comments xmlns="http://schemas.openxmlformats.org/spreadsheetml/2006/main">
  <authors>
    <author>DELL</author>
  </authors>
  <commentList>
    <comment ref="H4" authorId="0" shapeId="0">
      <text>
        <r>
          <rPr>
            <b/>
            <sz val="9"/>
            <color indexed="81"/>
            <rFont val="Tahoma"/>
            <charset val="1"/>
          </rPr>
          <t>DELL:</t>
        </r>
        <r>
          <rPr>
            <sz val="9"/>
            <color indexed="81"/>
            <rFont val="Tahoma"/>
            <charset val="1"/>
          </rPr>
          <t xml:space="preserve">
This column I have added to find out the recovered cases.
</t>
        </r>
      </text>
    </comment>
  </commentList>
</comments>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ovid dataset Q4.xlsx!Table_1" type="102" refreshedVersion="5" minRefreshableVersion="5">
    <extLst>
      <ext xmlns:x15="http://schemas.microsoft.com/office/spreadsheetml/2010/11/main" uri="{DE250136-89BD-433C-8126-D09CA5730AF9}">
        <x15:connection id="Table_1-534b3842-616d-4f14-aee3-3880aa9e05dd" autoDelete="1">
          <x15:rangePr sourceName="_xlcn.WorksheetConnection_coviddatasetQ4.xlsxTable_1"/>
        </x15:connection>
      </ext>
    </extLst>
  </connection>
</connections>
</file>

<file path=xl/sharedStrings.xml><?xml version="1.0" encoding="utf-8"?>
<sst xmlns="http://schemas.openxmlformats.org/spreadsheetml/2006/main" count="118" uniqueCount="79">
  <si>
    <t>COVID-19 US by State - current</t>
  </si>
  <si>
    <t>state</t>
  </si>
  <si>
    <t>positive</t>
  </si>
  <si>
    <t>deaths</t>
  </si>
  <si>
    <t>modified</t>
  </si>
  <si>
    <t>total</t>
  </si>
  <si>
    <t>pos %</t>
  </si>
  <si>
    <t>Total</t>
  </si>
  <si>
    <t>NY</t>
  </si>
  <si>
    <t>Positive</t>
  </si>
  <si>
    <t>NJ</t>
  </si>
  <si>
    <t>Pos %</t>
  </si>
  <si>
    <t>MI</t>
  </si>
  <si>
    <t>Deaths</t>
  </si>
  <si>
    <t>CA</t>
  </si>
  <si>
    <t>LA</t>
  </si>
  <si>
    <t>Latest</t>
  </si>
  <si>
    <t>MA</t>
  </si>
  <si>
    <t>Oldest</t>
  </si>
  <si>
    <t>FL</t>
  </si>
  <si>
    <t>Rows</t>
  </si>
  <si>
    <t>IL</t>
  </si>
  <si>
    <t>PA</t>
  </si>
  <si>
    <t>WA</t>
  </si>
  <si>
    <t>GA</t>
  </si>
  <si>
    <t>TX</t>
  </si>
  <si>
    <t>CT</t>
  </si>
  <si>
    <t>CO</t>
  </si>
  <si>
    <t>IN</t>
  </si>
  <si>
    <t>OH</t>
  </si>
  <si>
    <t>TN</t>
  </si>
  <si>
    <t>MD</t>
  </si>
  <si>
    <t>NC</t>
  </si>
  <si>
    <t>MO</t>
  </si>
  <si>
    <t>WI</t>
  </si>
  <si>
    <t>VA</t>
  </si>
  <si>
    <t>AZ</t>
  </si>
  <si>
    <t>SC</t>
  </si>
  <si>
    <t>NV</t>
  </si>
  <si>
    <t>AL</t>
  </si>
  <si>
    <t>MS</t>
  </si>
  <si>
    <t>UT</t>
  </si>
  <si>
    <t>OK</t>
  </si>
  <si>
    <t>MN</t>
  </si>
  <si>
    <t>OR</t>
  </si>
  <si>
    <t>KY</t>
  </si>
  <si>
    <t>ID</t>
  </si>
  <si>
    <t>RI</t>
  </si>
  <si>
    <t>DC</t>
  </si>
  <si>
    <t>AR</t>
  </si>
  <si>
    <t>IA</t>
  </si>
  <si>
    <t>KS</t>
  </si>
  <si>
    <t>NH</t>
  </si>
  <si>
    <t>DE</t>
  </si>
  <si>
    <t>ME</t>
  </si>
  <si>
    <t>NM</t>
  </si>
  <si>
    <t>VT</t>
  </si>
  <si>
    <t>PR</t>
  </si>
  <si>
    <t>HI</t>
  </si>
  <si>
    <t>NE</t>
  </si>
  <si>
    <t>MT</t>
  </si>
  <si>
    <t>WV</t>
  </si>
  <si>
    <t>SD</t>
  </si>
  <si>
    <t>ND</t>
  </si>
  <si>
    <t>WY</t>
  </si>
  <si>
    <t>AK</t>
  </si>
  <si>
    <t>GU</t>
  </si>
  <si>
    <t>VI</t>
  </si>
  <si>
    <t>MP</t>
  </si>
  <si>
    <t>AS</t>
  </si>
  <si>
    <t>Row Labels</t>
  </si>
  <si>
    <t>Grand Total</t>
  </si>
  <si>
    <t>Sum of positive</t>
  </si>
  <si>
    <t>Sum of total</t>
  </si>
  <si>
    <t xml:space="preserve">        Top 10 Positive cases by state</t>
  </si>
  <si>
    <t xml:space="preserve">     Top 10 Total Covid Case by State
</t>
  </si>
  <si>
    <t>Recovered</t>
  </si>
  <si>
    <t>Sum of Recovered</t>
  </si>
  <si>
    <t xml:space="preserve">       STATE WISE RECOVERY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</si>
</sst>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hh:mm"/>
  </numFmts>
  <fonts count="8" x14ac:knownFonts="1">
    <font>
      <sz val="11"/>
      <color theme="1"/>
      <name val="Calibri"/>
      <scheme val="minor"/>
    </font>
    <font>
      <b/>
      <sz val="11"/>
      <color theme="1"/>
      <name val="Calibri"/>
    </font>
    <font>
      <sz val="11"/>
      <color theme="1"/>
      <name val="Calibri"/>
      <scheme val="minor"/>
    </font>
    <font>
      <sz val="11"/>
      <color theme="1"/>
      <name val="Calibri"/>
    </font>
    <font>
      <sz val="11"/>
      <color theme="10"/>
      <name val="Calibri"/>
    </font>
    <font>
      <sz val="11"/>
      <color rgb="FFFF0000"/>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E2EFD9"/>
        <bgColor rgb="FFE2EFD9"/>
      </patternFill>
    </fill>
    <fill>
      <patternFill patternType="solid">
        <fgColor rgb="FFFFFF00"/>
        <bgColor indexed="64"/>
      </patternFill>
    </fill>
    <fill>
      <patternFill patternType="solid">
        <fgColor theme="9" tint="0.79998168889431442"/>
        <bgColor indexed="64"/>
      </patternFill>
    </fill>
    <fill>
      <patternFill patternType="solid">
        <fgColor theme="2"/>
        <bgColor rgb="FFE2EFD9"/>
      </patternFill>
    </fill>
    <fill>
      <patternFill patternType="solid">
        <fgColor theme="2"/>
        <bgColor indexed="64"/>
      </patternFill>
    </fill>
    <fill>
      <patternFill patternType="solid">
        <fgColor theme="0"/>
        <bgColor rgb="FFE2EFD9"/>
      </patternFill>
    </fill>
    <fill>
      <patternFill patternType="solid">
        <fgColor theme="0"/>
        <bgColor indexed="64"/>
      </patternFill>
    </fill>
  </fills>
  <borders count="9">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
      <left style="thin">
        <color indexed="64"/>
      </left>
      <right style="thin">
        <color indexed="64"/>
      </right>
      <top style="thin">
        <color indexed="64"/>
      </top>
      <bottom style="thin">
        <color indexed="64"/>
      </bottom>
      <diagonal/>
    </border>
    <border>
      <left/>
      <right/>
      <top/>
      <bottom style="thin">
        <color rgb="FFABABAB"/>
      </bottom>
      <diagonal/>
    </border>
  </borders>
  <cellStyleXfs count="1">
    <xf numFmtId="0" fontId="0" fillId="0" borderId="0"/>
  </cellStyleXfs>
  <cellXfs count="39">
    <xf numFmtId="0" fontId="0" fillId="0" borderId="0" xfId="0" applyFont="1" applyAlignment="1"/>
    <xf numFmtId="0" fontId="1" fillId="0" borderId="0" xfId="0" applyFont="1"/>
    <xf numFmtId="0" fontId="2" fillId="0" borderId="0" xfId="0" applyFont="1"/>
    <xf numFmtId="0" fontId="3" fillId="0" borderId="0" xfId="0" applyFont="1"/>
    <xf numFmtId="164" fontId="3" fillId="0" borderId="0" xfId="0" applyNumberFormat="1" applyFont="1"/>
    <xf numFmtId="9" fontId="3" fillId="0" borderId="0" xfId="0" applyNumberFormat="1" applyFont="1"/>
    <xf numFmtId="0" fontId="0" fillId="0" borderId="1" xfId="0" pivotButton="1" applyFont="1" applyBorder="1" applyAlignment="1"/>
    <xf numFmtId="0" fontId="0" fillId="0" borderId="3" xfId="0" applyFont="1" applyBorder="1" applyAlignment="1"/>
    <xf numFmtId="0" fontId="0" fillId="0" borderId="1" xfId="0" applyFont="1" applyBorder="1" applyAlignment="1">
      <alignment horizontal="left"/>
    </xf>
    <xf numFmtId="0" fontId="0" fillId="0" borderId="3" xfId="0" applyNumberFormat="1" applyFont="1" applyBorder="1" applyAlignment="1"/>
    <xf numFmtId="0" fontId="0" fillId="0" borderId="2" xfId="0" applyFont="1" applyBorder="1" applyAlignment="1">
      <alignment horizontal="left"/>
    </xf>
    <xf numFmtId="0" fontId="0" fillId="0" borderId="4" xfId="0" applyNumberFormat="1" applyFont="1" applyBorder="1" applyAlignment="1"/>
    <xf numFmtId="0" fontId="0" fillId="0" borderId="6" xfId="0" applyFont="1" applyBorder="1" applyAlignment="1">
      <alignment horizontal="left"/>
    </xf>
    <xf numFmtId="0" fontId="0" fillId="0" borderId="5" xfId="0" applyNumberFormat="1" applyFont="1" applyBorder="1" applyAlignment="1"/>
    <xf numFmtId="0" fontId="0" fillId="4" borderId="7" xfId="0" applyFont="1" applyFill="1" applyBorder="1" applyAlignment="1"/>
    <xf numFmtId="1" fontId="0" fillId="0" borderId="7" xfId="0" applyNumberFormat="1" applyFont="1" applyBorder="1" applyAlignment="1"/>
    <xf numFmtId="0" fontId="3" fillId="5" borderId="0" xfId="0" applyFont="1" applyFill="1" applyBorder="1"/>
    <xf numFmtId="3" fontId="3" fillId="6" borderId="0" xfId="0" applyNumberFormat="1" applyFont="1" applyFill="1" applyBorder="1"/>
    <xf numFmtId="0" fontId="0" fillId="6" borderId="0" xfId="0" applyFont="1" applyFill="1" applyBorder="1" applyAlignment="1"/>
    <xf numFmtId="1" fontId="0" fillId="6" borderId="0" xfId="0" applyNumberFormat="1" applyFont="1" applyFill="1" applyBorder="1" applyAlignment="1"/>
    <xf numFmtId="0" fontId="0" fillId="0" borderId="0" xfId="0" applyFont="1" applyBorder="1" applyAlignment="1"/>
    <xf numFmtId="0" fontId="0" fillId="0" borderId="4" xfId="0" applyFont="1" applyBorder="1" applyAlignment="1">
      <alignment horizontal="left"/>
    </xf>
    <xf numFmtId="0" fontId="0" fillId="0" borderId="5" xfId="0" applyFont="1" applyBorder="1" applyAlignment="1">
      <alignment horizontal="left"/>
    </xf>
    <xf numFmtId="0" fontId="5" fillId="0" borderId="0" xfId="0" applyFont="1" applyAlignment="1"/>
    <xf numFmtId="0" fontId="3" fillId="2" borderId="7" xfId="0" applyFont="1" applyFill="1" applyBorder="1"/>
    <xf numFmtId="3" fontId="3" fillId="0" borderId="7" xfId="0" applyNumberFormat="1" applyFont="1" applyBorder="1"/>
    <xf numFmtId="9" fontId="3" fillId="0" borderId="7" xfId="0" applyNumberFormat="1" applyFont="1" applyBorder="1"/>
    <xf numFmtId="164" fontId="3" fillId="0" borderId="7" xfId="0" applyNumberFormat="1" applyFont="1" applyBorder="1"/>
    <xf numFmtId="0" fontId="3" fillId="0" borderId="7" xfId="0" applyFont="1" applyBorder="1"/>
    <xf numFmtId="0" fontId="4" fillId="0" borderId="0" xfId="0" applyFont="1" applyBorder="1" applyAlignment="1">
      <alignment horizontal="left"/>
    </xf>
    <xf numFmtId="3" fontId="3" fillId="0" borderId="0" xfId="0" applyNumberFormat="1" applyFont="1" applyBorder="1"/>
    <xf numFmtId="9" fontId="3" fillId="0" borderId="0" xfId="0" applyNumberFormat="1" applyFont="1" applyBorder="1"/>
    <xf numFmtId="1" fontId="0" fillId="0" borderId="0" xfId="0" applyNumberFormat="1" applyFont="1" applyBorder="1" applyAlignment="1"/>
    <xf numFmtId="164" fontId="3" fillId="0" borderId="0" xfId="0" applyNumberFormat="1" applyFont="1" applyBorder="1"/>
    <xf numFmtId="0" fontId="3" fillId="0" borderId="0" xfId="0" applyFont="1" applyBorder="1"/>
    <xf numFmtId="0" fontId="3" fillId="7" borderId="0" xfId="0" applyFont="1" applyFill="1" applyBorder="1"/>
    <xf numFmtId="0" fontId="0" fillId="8" borderId="0" xfId="0" applyFont="1" applyFill="1" applyBorder="1" applyAlignment="1"/>
    <xf numFmtId="0" fontId="0" fillId="3" borderId="8" xfId="0" applyFont="1" applyFill="1" applyBorder="1" applyAlignment="1"/>
    <xf numFmtId="0" fontId="0" fillId="3" borderId="0" xfId="0" applyFont="1" applyFill="1" applyAlignment="1"/>
  </cellXfs>
  <cellStyles count="1">
    <cellStyle name="Normal" xfId="0" builtinId="0"/>
  </cellStyles>
  <dxfs count="3">
    <dxf>
      <numFmt numFmtId="0" formatCode="General"/>
    </dxf>
    <dxf>
      <fill>
        <patternFill patternType="solid">
          <fgColor rgb="FFF2F2F2"/>
          <bgColor rgb="FFF2F2F2"/>
        </patternFill>
      </fill>
    </dxf>
    <dxf>
      <fill>
        <patternFill patternType="solid">
          <fgColor rgb="FFD9E2F3"/>
          <bgColor rgb="FFD9E2F3"/>
        </patternFill>
      </fill>
    </dxf>
  </dxfs>
  <tableStyles count="1">
    <tableStyle name="Sheet1-style" pivot="0" count="2">
      <tableStyleElement type="headerRow" dxfId="2"/>
      <tableStyleElement type="first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Dashboard.xlsx]Pivot Table!PivotTable2</c:name>
    <c:fmtId val="2"/>
  </c:pivotSource>
  <c:chart>
    <c:title>
      <c:tx>
        <c:rich>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t>TOP</a:t>
            </a:r>
            <a:r>
              <a:rPr lang="en-US" sz="1050" baseline="0"/>
              <a:t> 10 POSITIVE CASE BY STATE</a:t>
            </a:r>
            <a:endParaRPr lang="en-US" sz="1050"/>
          </a:p>
        </c:rich>
      </c:tx>
      <c:layout/>
      <c:overlay val="0"/>
      <c:spPr>
        <a:noFill/>
        <a:ln>
          <a:noFill/>
        </a:ln>
        <a:effectLst/>
      </c:spPr>
      <c:txPr>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'Pivot Table'!$B$4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Table'!$A$5:$A$15</c:f>
              <c:strCache>
                <c:ptCount val="10"/>
                <c:pt idx="0">
                  <c:v>NY</c:v>
                </c:pt>
                <c:pt idx="1">
                  <c:v>NJ</c:v>
                </c:pt>
                <c:pt idx="2">
                  <c:v>MI</c:v>
                </c:pt>
                <c:pt idx="3">
                  <c:v>CA</c:v>
                </c:pt>
                <c:pt idx="4">
                  <c:v>LA</c:v>
                </c:pt>
                <c:pt idx="5">
                  <c:v>MA</c:v>
                </c:pt>
                <c:pt idx="6">
                  <c:v>FL</c:v>
                </c:pt>
                <c:pt idx="7">
                  <c:v>IL</c:v>
                </c:pt>
                <c:pt idx="8">
                  <c:v>PA</c:v>
                </c:pt>
                <c:pt idx="9">
                  <c:v>WA</c:v>
                </c:pt>
              </c:strCache>
            </c:strRef>
          </c:cat>
          <c:val>
            <c:numRef>
              <c:f>'Pivot Table'!$B$5:$B$15</c:f>
              <c:numCache>
                <c:formatCode>General</c:formatCode>
                <c:ptCount val="10"/>
                <c:pt idx="0">
                  <c:v>92381</c:v>
                </c:pt>
                <c:pt idx="1">
                  <c:v>25590</c:v>
                </c:pt>
                <c:pt idx="2">
                  <c:v>10791</c:v>
                </c:pt>
                <c:pt idx="3">
                  <c:v>9191</c:v>
                </c:pt>
                <c:pt idx="4">
                  <c:v>9150</c:v>
                </c:pt>
                <c:pt idx="5">
                  <c:v>8966</c:v>
                </c:pt>
                <c:pt idx="6">
                  <c:v>8010</c:v>
                </c:pt>
                <c:pt idx="7">
                  <c:v>7695</c:v>
                </c:pt>
                <c:pt idx="8">
                  <c:v>7016</c:v>
                </c:pt>
                <c:pt idx="9">
                  <c:v>5984</c:v>
                </c:pt>
              </c:numCache>
            </c:numRef>
          </c:val>
        </c:ser>
        <c:dLbls>
          <c:dLblPos val="outEnd"/>
          <c:showLegendKey val="0"/>
          <c:showVal val="1"/>
          <c:showCatName val="0"/>
          <c:showSerName val="0"/>
          <c:showPercent val="0"/>
          <c:showBubbleSize val="0"/>
        </c:dLbls>
        <c:gapWidth val="100"/>
        <c:overlap val="-24"/>
        <c:axId val="246902928"/>
        <c:axId val="246903312"/>
      </c:barChart>
      <c:catAx>
        <c:axId val="2469029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crossAx val="246903312"/>
        <c:crosses val="autoZero"/>
        <c:auto val="1"/>
        <c:lblAlgn val="ctr"/>
        <c:lblOffset val="100"/>
        <c:noMultiLvlLbl val="0"/>
      </c:catAx>
      <c:valAx>
        <c:axId val="2469033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690292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Dashboard.xlsx]Pivot Table!PivotTable3</c:name>
    <c:fmtId val="4"/>
  </c:pivotSource>
  <c:chart>
    <c:title>
      <c:tx>
        <c:rich>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b="1"/>
              <a:t>TOP</a:t>
            </a:r>
            <a:r>
              <a:rPr lang="en-US" sz="1050" b="1" baseline="0"/>
              <a:t> 10 TOTAL COVID CASE BY STATE</a:t>
            </a:r>
            <a:endParaRPr lang="en-US" sz="1050" b="1"/>
          </a:p>
        </c:rich>
      </c:tx>
      <c:layout/>
      <c:overlay val="0"/>
      <c:spPr>
        <a:noFill/>
        <a:ln>
          <a:noFill/>
        </a:ln>
        <a:effectLst/>
      </c:spPr>
      <c:txPr>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356889763779529"/>
          <c:y val="0.21235892388451444"/>
          <c:w val="0.44758464566929135"/>
          <c:h val="0.74597440944881888"/>
        </c:manualLayout>
      </c:layout>
      <c:doughnutChart>
        <c:varyColors val="1"/>
        <c:ser>
          <c:idx val="0"/>
          <c:order val="0"/>
          <c:tx>
            <c:strRef>
              <c:f>'Pivot Table'!$H$4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Table'!$G$5:$G$15</c:f>
              <c:strCache>
                <c:ptCount val="10"/>
                <c:pt idx="0">
                  <c:v>OH</c:v>
                </c:pt>
                <c:pt idx="1">
                  <c:v>IL</c:v>
                </c:pt>
                <c:pt idx="2">
                  <c:v>TX</c:v>
                </c:pt>
                <c:pt idx="3">
                  <c:v>LA</c:v>
                </c:pt>
                <c:pt idx="4">
                  <c:v>PA</c:v>
                </c:pt>
                <c:pt idx="5">
                  <c:v>MA</c:v>
                </c:pt>
                <c:pt idx="6">
                  <c:v>NJ</c:v>
                </c:pt>
                <c:pt idx="7">
                  <c:v>WA</c:v>
                </c:pt>
                <c:pt idx="8">
                  <c:v>FL</c:v>
                </c:pt>
                <c:pt idx="9">
                  <c:v>NY</c:v>
                </c:pt>
              </c:strCache>
            </c:strRef>
          </c:cat>
          <c:val>
            <c:numRef>
              <c:f>'Pivot Table'!$H$5:$H$15</c:f>
              <c:numCache>
                <c:formatCode>General</c:formatCode>
                <c:ptCount val="10"/>
                <c:pt idx="0">
                  <c:v>34918</c:v>
                </c:pt>
                <c:pt idx="1">
                  <c:v>43656</c:v>
                </c:pt>
                <c:pt idx="2">
                  <c:v>50679</c:v>
                </c:pt>
                <c:pt idx="3">
                  <c:v>51086</c:v>
                </c:pt>
                <c:pt idx="4">
                  <c:v>54714</c:v>
                </c:pt>
                <c:pt idx="5">
                  <c:v>56608</c:v>
                </c:pt>
                <c:pt idx="6">
                  <c:v>59110</c:v>
                </c:pt>
                <c:pt idx="7">
                  <c:v>74798</c:v>
                </c:pt>
                <c:pt idx="8">
                  <c:v>77296</c:v>
                </c:pt>
                <c:pt idx="9">
                  <c:v>238965</c:v>
                </c:pt>
              </c:numCache>
            </c:numRef>
          </c:val>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Dashboard.xlsx]Pivot Table2!PivotTable6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solidFill>
                  <a:schemeClr val="bg1"/>
                </a:solidFill>
              </a:rPr>
              <a:t>Top 10 STATE</a:t>
            </a:r>
            <a:r>
              <a:rPr lang="en-US" sz="1050" baseline="0">
                <a:solidFill>
                  <a:schemeClr val="bg1"/>
                </a:solidFill>
              </a:rPr>
              <a:t> WISE RECOVERY</a:t>
            </a:r>
            <a:endParaRPr lang="en-US" sz="1050">
              <a:solidFill>
                <a:schemeClr val="bg1"/>
              </a:solidFill>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1"/>
        <c:ser>
          <c:idx val="0"/>
          <c:order val="0"/>
          <c:tx>
            <c:strRef>
              <c:f>'Pivot Table2'!$B$3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Table2'!$A$4:$A$14</c:f>
              <c:strCache>
                <c:ptCount val="10"/>
                <c:pt idx="0">
                  <c:v>NY</c:v>
                </c:pt>
                <c:pt idx="1">
                  <c:v>FL</c:v>
                </c:pt>
                <c:pt idx="2">
                  <c:v>WA</c:v>
                </c:pt>
                <c:pt idx="3">
                  <c:v>PA</c:v>
                </c:pt>
                <c:pt idx="4">
                  <c:v>MA</c:v>
                </c:pt>
                <c:pt idx="5">
                  <c:v>TX</c:v>
                </c:pt>
                <c:pt idx="6">
                  <c:v>LA</c:v>
                </c:pt>
                <c:pt idx="7">
                  <c:v>IL</c:v>
                </c:pt>
                <c:pt idx="8">
                  <c:v>NJ</c:v>
                </c:pt>
                <c:pt idx="9">
                  <c:v>OH</c:v>
                </c:pt>
              </c:strCache>
            </c:strRef>
          </c:cat>
          <c:val>
            <c:numRef>
              <c:f>'Pivot Table2'!$B$4:$B$14</c:f>
              <c:numCache>
                <c:formatCode>General</c:formatCode>
                <c:ptCount val="10"/>
                <c:pt idx="0">
                  <c:v>144211</c:v>
                </c:pt>
                <c:pt idx="1">
                  <c:v>69158</c:v>
                </c:pt>
                <c:pt idx="2">
                  <c:v>68567</c:v>
                </c:pt>
                <c:pt idx="3">
                  <c:v>47608</c:v>
                </c:pt>
                <c:pt idx="4">
                  <c:v>47488</c:v>
                </c:pt>
                <c:pt idx="5">
                  <c:v>45940</c:v>
                </c:pt>
                <c:pt idx="6">
                  <c:v>41626</c:v>
                </c:pt>
                <c:pt idx="7">
                  <c:v>35804</c:v>
                </c:pt>
                <c:pt idx="8">
                  <c:v>32983</c:v>
                </c:pt>
                <c:pt idx="9">
                  <c:v>31935</c:v>
                </c:pt>
              </c:numCache>
            </c:numRef>
          </c:val>
        </c:ser>
        <c:dLbls>
          <c:dLblPos val="outEnd"/>
          <c:showLegendKey val="0"/>
          <c:showVal val="1"/>
          <c:showCatName val="0"/>
          <c:showSerName val="0"/>
          <c:showPercent val="0"/>
          <c:showBubbleSize val="0"/>
        </c:dLbls>
        <c:gapWidth val="100"/>
        <c:overlap val="-24"/>
        <c:axId val="246598960"/>
        <c:axId val="301140576"/>
      </c:barChart>
      <c:catAx>
        <c:axId val="246598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140576"/>
        <c:crosses val="autoZero"/>
        <c:auto val="1"/>
        <c:lblAlgn val="ctr"/>
        <c:lblOffset val="100"/>
        <c:noMultiLvlLbl val="0"/>
      </c:catAx>
      <c:valAx>
        <c:axId val="301140576"/>
        <c:scaling>
          <c:orientation val="minMax"/>
        </c:scaling>
        <c:delete val="0"/>
        <c:axPos val="l"/>
        <c:majorGridlines>
          <c:spPr>
            <a:ln w="9525" cap="flat" cmpd="sng" algn="ctr">
              <a:solidFill>
                <a:schemeClr val="bg2">
                  <a:alpha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659896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cap="all" baseline="0">
                <a:solidFill>
                  <a:schemeClr val="tx1">
                    <a:lumMod val="65000"/>
                    <a:lumOff val="35000"/>
                  </a:schemeClr>
                </a:solidFill>
                <a:latin typeface="+mn-lt"/>
                <a:ea typeface="+mn-ea"/>
                <a:cs typeface="+mn-cs"/>
              </a:defRPr>
            </a:pPr>
            <a:r>
              <a:rPr lang="en-IN" sz="1050" b="1" i="0" cap="all" baseline="0">
                <a:solidFill>
                  <a:schemeClr val="bg2"/>
                </a:solidFill>
                <a:effectLst/>
              </a:rPr>
              <a:t>PERCENTAGES OF DIFF. COVID CASES</a:t>
            </a:r>
            <a:endParaRPr lang="en-IN" sz="1050">
              <a:solidFill>
                <a:schemeClr val="bg2"/>
              </a:solidFill>
              <a:effectLst/>
            </a:endParaRPr>
          </a:p>
        </c:rich>
      </c:tx>
      <c:layout>
        <c:manualLayout>
          <c:xMode val="edge"/>
          <c:yMode val="edge"/>
          <c:x val="0.25640703463621872"/>
          <c:y val="7.9330174450501403E-2"/>
        </c:manualLayout>
      </c:layout>
      <c:overlay val="0"/>
      <c:spPr>
        <a:noFill/>
        <a:ln>
          <a:noFill/>
        </a:ln>
        <a:effectLst/>
      </c:spPr>
      <c:txPr>
        <a:bodyPr rot="0" spcFirstLastPara="1" vertOverflow="ellipsis" vert="horz" wrap="square" anchor="ctr" anchorCtr="1"/>
        <a:lstStyle/>
        <a:p>
          <a:pPr>
            <a:defRPr sz="105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rgbClr val="FF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tx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rgbClr val="92D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layout>
                <c:manualLayout>
                  <c:x val="-0.1786305615953501"/>
                  <c:y val="-8.3996301392167114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48893B17-8B93-4A12-835B-75ADD4FE8918}" type="PERCENTAGE">
                      <a:rPr lang="en-US" sz="1050">
                        <a:solidFill>
                          <a:schemeClr val="bg2"/>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dLbl>
              <c:idx val="1"/>
              <c:layout>
                <c:manualLayout>
                  <c:x val="6.3243510445912685E-2"/>
                  <c:y val="-0.2714190042111335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30CACCBD-712F-4F2E-82EA-956F03C87DF5}" type="PERCENTAGE">
                      <a:rPr lang="en-US" sz="1050">
                        <a:solidFill>
                          <a:schemeClr val="bg2"/>
                        </a:solidFill>
                      </a:rPr>
                      <a:pPr>
                        <a:defRPr>
                          <a:solidFill>
                            <a:schemeClr val="accent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dLbl>
              <c:idx val="2"/>
              <c:layout>
                <c:manualLayout>
                  <c:x val="-3.8824181919023877E-2"/>
                  <c:y val="1.8665881817777466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DFCB0C7-4B70-4BF5-94B0-E2705B490CB4}" type="PERCENTAGE">
                      <a:rPr lang="en-US" sz="1050">
                        <a:solidFill>
                          <a:schemeClr val="bg2"/>
                        </a:solidFill>
                      </a:rPr>
                      <a:pPr>
                        <a:defRPr>
                          <a:solidFill>
                            <a:schemeClr val="accent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dLbl>
              <c:idx val="3"/>
              <c:layout>
                <c:manualLayout>
                  <c:x val="0.1492180518319928"/>
                  <c:y val="3.747491425629814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9285869F-3C0E-4608-975D-6649BCFC8E71}" type="PERCENTAGE">
                      <a:rPr lang="en-US" sz="1050">
                        <a:solidFill>
                          <a:schemeClr val="bg2"/>
                        </a:solidFill>
                      </a:rPr>
                      <a:pPr>
                        <a:defRPr>
                          <a:solidFill>
                            <a:schemeClr val="accent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spPr>
              <a:noFill/>
              <a:ln>
                <a:noFill/>
              </a:ln>
              <a:effectLst/>
            </c:sp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Sheet1!$L$4:$L$7</c:f>
              <c:strCache>
                <c:ptCount val="4"/>
                <c:pt idx="0">
                  <c:v>Total</c:v>
                </c:pt>
                <c:pt idx="1">
                  <c:v>Positive</c:v>
                </c:pt>
                <c:pt idx="2">
                  <c:v>Deaths</c:v>
                </c:pt>
                <c:pt idx="3">
                  <c:v>Recovered</c:v>
                </c:pt>
              </c:strCache>
            </c:strRef>
          </c:cat>
          <c:val>
            <c:numRef>
              <c:f>Sheet1!$M$4:$M$7</c:f>
              <c:numCache>
                <c:formatCode>#,##0</c:formatCode>
                <c:ptCount val="4"/>
                <c:pt idx="0">
                  <c:v>1267658</c:v>
                </c:pt>
                <c:pt idx="1">
                  <c:v>239009</c:v>
                </c:pt>
                <c:pt idx="2">
                  <c:v>5784</c:v>
                </c:pt>
                <c:pt idx="3" formatCode="0">
                  <c:v>1022865</c:v>
                </c:pt>
              </c:numCache>
            </c:numRef>
          </c:val>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2.jpe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68580</xdr:rowOff>
    </xdr:from>
    <xdr:to>
      <xdr:col>9</xdr:col>
      <xdr:colOff>198120</xdr:colOff>
      <xdr:row>20</xdr:row>
      <xdr:rowOff>137160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0</xdr:row>
      <xdr:rowOff>38100</xdr:rowOff>
    </xdr:from>
    <xdr:to>
      <xdr:col>21</xdr:col>
      <xdr:colOff>213360</xdr:colOff>
      <xdr:row>2</xdr:row>
      <xdr:rowOff>38100</xdr:rowOff>
    </xdr:to>
    <xdr:sp macro="" textlink="">
      <xdr:nvSpPr>
        <xdr:cNvPr id="3" name="Rectangle 2"/>
        <xdr:cNvSpPr/>
      </xdr:nvSpPr>
      <xdr:spPr>
        <a:xfrm>
          <a:off x="22860" y="38100"/>
          <a:ext cx="12992100" cy="365760"/>
        </a:xfrm>
        <a:prstGeom prst="rect">
          <a:avLst/>
        </a:prstGeom>
        <a:ln w="1905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IN" sz="2400" b="1">
              <a:solidFill>
                <a:schemeClr val="tx1"/>
              </a:solidFill>
            </a:rPr>
            <a:t>COVID 19 DASHBOARD</a:t>
          </a:r>
          <a:r>
            <a:rPr lang="en-IN" sz="2400" b="1" baseline="0">
              <a:solidFill>
                <a:schemeClr val="tx1"/>
              </a:solidFill>
            </a:rPr>
            <a:t> FOR UNITED STATES (2020)</a:t>
          </a:r>
          <a:endParaRPr lang="en-IN" sz="2400" b="1">
            <a:solidFill>
              <a:schemeClr val="tx1"/>
            </a:solidFill>
          </a:endParaRPr>
        </a:p>
      </xdr:txBody>
    </xdr:sp>
    <xdr:clientData/>
  </xdr:twoCellAnchor>
  <xdr:twoCellAnchor>
    <xdr:from>
      <xdr:col>2</xdr:col>
      <xdr:colOff>480060</xdr:colOff>
      <xdr:row>2</xdr:row>
      <xdr:rowOff>106680</xdr:rowOff>
    </xdr:from>
    <xdr:to>
      <xdr:col>5</xdr:col>
      <xdr:colOff>312420</xdr:colOff>
      <xdr:row>6</xdr:row>
      <xdr:rowOff>30480</xdr:rowOff>
    </xdr:to>
    <xdr:sp macro="" textlink="">
      <xdr:nvSpPr>
        <xdr:cNvPr id="4" name="Rounded Rectangle 3"/>
        <xdr:cNvSpPr/>
      </xdr:nvSpPr>
      <xdr:spPr>
        <a:xfrm>
          <a:off x="1699260" y="472440"/>
          <a:ext cx="1661160" cy="655320"/>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Death</a:t>
          </a:r>
          <a:r>
            <a:rPr lang="en-IN" sz="1400" b="1" baseline="0"/>
            <a:t> Cases - 5784</a:t>
          </a:r>
          <a:endParaRPr lang="en-IN" sz="1400" b="1"/>
        </a:p>
      </xdr:txBody>
    </xdr:sp>
    <xdr:clientData/>
  </xdr:twoCellAnchor>
  <xdr:twoCellAnchor>
    <xdr:from>
      <xdr:col>5</xdr:col>
      <xdr:colOff>502920</xdr:colOff>
      <xdr:row>2</xdr:row>
      <xdr:rowOff>114300</xdr:rowOff>
    </xdr:from>
    <xdr:to>
      <xdr:col>9</xdr:col>
      <xdr:colOff>106680</xdr:colOff>
      <xdr:row>6</xdr:row>
      <xdr:rowOff>15240</xdr:rowOff>
    </xdr:to>
    <xdr:sp macro="" textlink="">
      <xdr:nvSpPr>
        <xdr:cNvPr id="5" name="Rounded Rectangle 4"/>
        <xdr:cNvSpPr/>
      </xdr:nvSpPr>
      <xdr:spPr>
        <a:xfrm>
          <a:off x="3550920" y="480060"/>
          <a:ext cx="2042160" cy="632460"/>
        </a:xfrm>
        <a:prstGeom prst="round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Total Cases - 12,67,658</a:t>
          </a:r>
        </a:p>
      </xdr:txBody>
    </xdr:sp>
    <xdr:clientData/>
  </xdr:twoCellAnchor>
  <xdr:twoCellAnchor>
    <xdr:from>
      <xdr:col>9</xdr:col>
      <xdr:colOff>312420</xdr:colOff>
      <xdr:row>2</xdr:row>
      <xdr:rowOff>106680</xdr:rowOff>
    </xdr:from>
    <xdr:to>
      <xdr:col>13</xdr:col>
      <xdr:colOff>30480</xdr:colOff>
      <xdr:row>6</xdr:row>
      <xdr:rowOff>15240</xdr:rowOff>
    </xdr:to>
    <xdr:sp macro="" textlink="">
      <xdr:nvSpPr>
        <xdr:cNvPr id="6" name="Rounded Rectangle 5"/>
        <xdr:cNvSpPr/>
      </xdr:nvSpPr>
      <xdr:spPr>
        <a:xfrm>
          <a:off x="5798820" y="472440"/>
          <a:ext cx="2156460" cy="64008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Positive Csaes - 2,39,009</a:t>
          </a:r>
        </a:p>
      </xdr:txBody>
    </xdr:sp>
    <xdr:clientData/>
  </xdr:twoCellAnchor>
  <xdr:twoCellAnchor editAs="oneCell">
    <xdr:from>
      <xdr:col>21</xdr:col>
      <xdr:colOff>228600</xdr:colOff>
      <xdr:row>0</xdr:row>
      <xdr:rowOff>0</xdr:rowOff>
    </xdr:from>
    <xdr:to>
      <xdr:col>23</xdr:col>
      <xdr:colOff>168332</xdr:colOff>
      <xdr:row>6</xdr:row>
      <xdr:rowOff>46794</xdr:rowOff>
    </xdr:to>
    <xdr:pic>
      <xdr:nvPicPr>
        <xdr:cNvPr id="7" name="Picture 6"/>
        <xdr:cNvPicPr>
          <a:picLocks noChangeAspect="1"/>
        </xdr:cNvPicPr>
      </xdr:nvPicPr>
      <xdr:blipFill rotWithShape="1">
        <a:blip xmlns:r="http://schemas.openxmlformats.org/officeDocument/2006/relationships" r:embed="rId2"/>
        <a:srcRect l="15790" t="11263" r="54887" b="15073"/>
        <a:stretch/>
      </xdr:blipFill>
      <xdr:spPr>
        <a:xfrm>
          <a:off x="13030200" y="0"/>
          <a:ext cx="1158932" cy="1144074"/>
        </a:xfrm>
        <a:prstGeom prst="rect">
          <a:avLst/>
        </a:prstGeom>
      </xdr:spPr>
    </xdr:pic>
    <xdr:clientData/>
  </xdr:twoCellAnchor>
  <xdr:twoCellAnchor>
    <xdr:from>
      <xdr:col>0</xdr:col>
      <xdr:colOff>0</xdr:colOff>
      <xdr:row>20</xdr:row>
      <xdr:rowOff>175260</xdr:rowOff>
    </xdr:from>
    <xdr:to>
      <xdr:col>9</xdr:col>
      <xdr:colOff>198120</xdr:colOff>
      <xdr:row>36</xdr:row>
      <xdr:rowOff>144780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53340</xdr:colOff>
      <xdr:row>28</xdr:row>
      <xdr:rowOff>99060</xdr:rowOff>
    </xdr:from>
    <xdr:to>
      <xdr:col>23</xdr:col>
      <xdr:colOff>137160</xdr:colOff>
      <xdr:row>36</xdr:row>
      <xdr:rowOff>121920</xdr:rowOff>
    </xdr:to>
    <mc:AlternateContent xmlns:mc="http://schemas.openxmlformats.org/markup-compatibility/2006" xmlns:tsle="http://schemas.microsoft.com/office/drawing/2012/timeslicer">
      <mc:Choice Requires="tsle">
        <xdr:graphicFrame macro="">
          <xdr:nvGraphicFramePr>
            <xdr:cNvPr id="9" name="modified"/>
            <xdr:cNvGraphicFramePr/>
          </xdr:nvGraphicFramePr>
          <xdr:xfrm>
            <a:off x="0" y="0"/>
            <a:ext cx="0" cy="0"/>
          </xdr:xfrm>
          <a:graphic>
            <a:graphicData uri="http://schemas.microsoft.com/office/drawing/2012/timeslicer">
              <tsle:timeslicer name="modified"/>
            </a:graphicData>
          </a:graphic>
        </xdr:graphicFrame>
      </mc:Choice>
      <mc:Fallback xmlns="">
        <xdr:sp macro="" textlink="">
          <xdr:nvSpPr>
            <xdr:cNvPr id="0" name=""/>
            <xdr:cNvSpPr>
              <a:spLocks noTextEdit="1"/>
            </xdr:cNvSpPr>
          </xdr:nvSpPr>
          <xdr:spPr>
            <a:xfrm>
              <a:off x="10416540" y="5219700"/>
              <a:ext cx="3741420" cy="1485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45720</xdr:colOff>
      <xdr:row>6</xdr:row>
      <xdr:rowOff>45721</xdr:rowOff>
    </xdr:from>
    <xdr:to>
      <xdr:col>23</xdr:col>
      <xdr:colOff>137160</xdr:colOff>
      <xdr:row>14</xdr:row>
      <xdr:rowOff>30480</xdr:rowOff>
    </xdr:to>
    <mc:AlternateContent xmlns:mc="http://schemas.openxmlformats.org/markup-compatibility/2006" xmlns:a14="http://schemas.microsoft.com/office/drawing/2010/main">
      <mc:Choice Requires="a14">
        <xdr:graphicFrame macro="">
          <xdr:nvGraphicFramePr>
            <xdr:cNvPr id="10"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408920" y="1143001"/>
              <a:ext cx="3749040" cy="1447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251460</xdr:colOff>
      <xdr:row>2</xdr:row>
      <xdr:rowOff>106680</xdr:rowOff>
    </xdr:from>
    <xdr:to>
      <xdr:col>16</xdr:col>
      <xdr:colOff>312420</xdr:colOff>
      <xdr:row>6</xdr:row>
      <xdr:rowOff>0</xdr:rowOff>
    </xdr:to>
    <xdr:sp macro="" textlink="">
      <xdr:nvSpPr>
        <xdr:cNvPr id="11" name="Rounded Rectangle 10"/>
        <xdr:cNvSpPr/>
      </xdr:nvSpPr>
      <xdr:spPr>
        <a:xfrm>
          <a:off x="8176260" y="472440"/>
          <a:ext cx="1889760" cy="624840"/>
        </a:xfrm>
        <a:prstGeom prst="roundRect">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rtlCol="0" anchor="ctr"/>
        <a:lstStyle/>
        <a:p>
          <a:pPr algn="ctr"/>
          <a:r>
            <a:rPr lang="en-IN" sz="1400" b="1"/>
            <a:t>Recovered - 10,22,865</a:t>
          </a:r>
        </a:p>
      </xdr:txBody>
    </xdr:sp>
    <xdr:clientData/>
  </xdr:twoCellAnchor>
  <xdr:twoCellAnchor>
    <xdr:from>
      <xdr:col>9</xdr:col>
      <xdr:colOff>243840</xdr:colOff>
      <xdr:row>20</xdr:row>
      <xdr:rowOff>160020</xdr:rowOff>
    </xdr:from>
    <xdr:to>
      <xdr:col>17</xdr:col>
      <xdr:colOff>22860</xdr:colOff>
      <xdr:row>36</xdr:row>
      <xdr:rowOff>144780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236220</xdr:colOff>
      <xdr:row>6</xdr:row>
      <xdr:rowOff>45721</xdr:rowOff>
    </xdr:from>
    <xdr:to>
      <xdr:col>17</xdr:col>
      <xdr:colOff>15240</xdr:colOff>
      <xdr:row>20</xdr:row>
      <xdr:rowOff>144780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53340</xdr:colOff>
      <xdr:row>14</xdr:row>
      <xdr:rowOff>45721</xdr:rowOff>
    </xdr:from>
    <xdr:to>
      <xdr:col>20</xdr:col>
      <xdr:colOff>38100</xdr:colOff>
      <xdr:row>28</xdr:row>
      <xdr:rowOff>83820</xdr:rowOff>
    </xdr:to>
    <mc:AlternateContent xmlns:mc="http://schemas.openxmlformats.org/markup-compatibility/2006" xmlns:a14="http://schemas.microsoft.com/office/drawing/2010/main">
      <mc:Choice Requires="a14">
        <xdr:graphicFrame macro="">
          <xdr:nvGraphicFramePr>
            <xdr:cNvPr id="16" name="deaths"/>
            <xdr:cNvGraphicFramePr/>
          </xdr:nvGraphicFramePr>
          <xdr:xfrm>
            <a:off x="0" y="0"/>
            <a:ext cx="0" cy="0"/>
          </xdr:xfrm>
          <a:graphic>
            <a:graphicData uri="http://schemas.microsoft.com/office/drawing/2010/slicer">
              <sle:slicer xmlns:sle="http://schemas.microsoft.com/office/drawing/2010/slicer" name="deaths"/>
            </a:graphicData>
          </a:graphic>
        </xdr:graphicFrame>
      </mc:Choice>
      <mc:Fallback xmlns="">
        <xdr:sp macro="" textlink="">
          <xdr:nvSpPr>
            <xdr:cNvPr id="0" name=""/>
            <xdr:cNvSpPr>
              <a:spLocks noTextEdit="1"/>
            </xdr:cNvSpPr>
          </xdr:nvSpPr>
          <xdr:spPr>
            <a:xfrm>
              <a:off x="10416540" y="2606041"/>
              <a:ext cx="1813560" cy="2598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108739</xdr:colOff>
      <xdr:row>2</xdr:row>
      <xdr:rowOff>66466</xdr:rowOff>
    </xdr:from>
    <xdr:to>
      <xdr:col>1</xdr:col>
      <xdr:colOff>471277</xdr:colOff>
      <xdr:row>6</xdr:row>
      <xdr:rowOff>57818</xdr:rowOff>
    </xdr:to>
    <xdr:pic>
      <xdr:nvPicPr>
        <xdr:cNvPr id="17" name="Picture 16" descr="Free Covid-19 booster dose for adults - Elets eHealth"/>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b="9778"/>
        <a:stretch/>
      </xdr:blipFill>
      <xdr:spPr bwMode="auto">
        <a:xfrm>
          <a:off x="108739" y="432226"/>
          <a:ext cx="972138" cy="722872"/>
        </a:xfrm>
        <a:prstGeom prst="ellipse">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45720</xdr:colOff>
      <xdr:row>14</xdr:row>
      <xdr:rowOff>45720</xdr:rowOff>
    </xdr:from>
    <xdr:to>
      <xdr:col>23</xdr:col>
      <xdr:colOff>144780</xdr:colOff>
      <xdr:row>28</xdr:row>
      <xdr:rowOff>76200</xdr:rowOff>
    </xdr:to>
    <mc:AlternateContent xmlns:mc="http://schemas.openxmlformats.org/markup-compatibility/2006" xmlns:a14="http://schemas.microsoft.com/office/drawing/2010/main">
      <mc:Choice Requires="a14">
        <xdr:graphicFrame macro="">
          <xdr:nvGraphicFramePr>
            <xdr:cNvPr id="19" name="positive"/>
            <xdr:cNvGraphicFramePr/>
          </xdr:nvGraphicFramePr>
          <xdr:xfrm>
            <a:off x="0" y="0"/>
            <a:ext cx="0" cy="0"/>
          </xdr:xfrm>
          <a:graphic>
            <a:graphicData uri="http://schemas.microsoft.com/office/drawing/2010/slicer">
              <sle:slicer xmlns:sle="http://schemas.microsoft.com/office/drawing/2010/slicer" name="positive"/>
            </a:graphicData>
          </a:graphic>
        </xdr:graphicFrame>
      </mc:Choice>
      <mc:Fallback xmlns="">
        <xdr:sp macro="" textlink="">
          <xdr:nvSpPr>
            <xdr:cNvPr id="0" name=""/>
            <xdr:cNvSpPr>
              <a:spLocks noTextEdit="1"/>
            </xdr:cNvSpPr>
          </xdr:nvSpPr>
          <xdr:spPr>
            <a:xfrm>
              <a:off x="12237720" y="2606040"/>
              <a:ext cx="1927860" cy="2590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347.96606377315" createdVersion="5" refreshedVersion="5" minRefreshableVersion="3" recordCount="56">
  <cacheSource type="worksheet">
    <worksheetSource name="Table_1"/>
  </cacheSource>
  <cacheFields count="6">
    <cacheField name="state" numFmtId="0">
      <sharedItems count="56">
        <s v="NY"/>
        <s v="NJ"/>
        <s v="MI"/>
        <s v="CA"/>
        <s v="LA"/>
        <s v="MA"/>
        <s v="FL"/>
        <s v="IL"/>
        <s v="PA"/>
        <s v="WA"/>
        <s v="GA"/>
        <s v="TX"/>
        <s v="CT"/>
        <s v="CO"/>
        <s v="IN"/>
        <s v="OH"/>
        <s v="TN"/>
        <s v="MD"/>
        <s v="NC"/>
        <s v="MO"/>
        <s v="WI"/>
        <s v="VA"/>
        <s v="AZ"/>
        <s v="SC"/>
        <s v="NV"/>
        <s v="AL"/>
        <s v="MS"/>
        <s v="UT"/>
        <s v="OK"/>
        <s v="MN"/>
        <s v="OR"/>
        <s v="KY"/>
        <s v="ID"/>
        <s v="RI"/>
        <s v="DC"/>
        <s v="AR"/>
        <s v="IA"/>
        <s v="KS"/>
        <s v="NH"/>
        <s v="DE"/>
        <s v="ME"/>
        <s v="NM"/>
        <s v="VT"/>
        <s v="PR"/>
        <s v="HI"/>
        <s v="NE"/>
        <s v="MT"/>
        <s v="WV"/>
        <s v="SD"/>
        <s v="ND"/>
        <s v="WY"/>
        <s v="AK"/>
        <s v="GU"/>
        <s v="VI"/>
        <s v="MP"/>
        <s v="AS"/>
      </sharedItems>
    </cacheField>
    <cacheField name="positive" numFmtId="0">
      <sharedItems containsSemiMixedTypes="0" containsString="0" containsNumber="1" containsInteger="1" minValue="0" maxValue="92381" count="56">
        <n v="92381"/>
        <n v="25590"/>
        <n v="10791"/>
        <n v="9191"/>
        <n v="9150"/>
        <n v="8966"/>
        <n v="8010"/>
        <n v="7695"/>
        <n v="7016"/>
        <n v="5984"/>
        <n v="5348"/>
        <n v="4669"/>
        <n v="3824"/>
        <n v="3342"/>
        <n v="3039"/>
        <n v="2902"/>
        <n v="2845"/>
        <n v="2331"/>
        <n v="1857"/>
        <n v="1834"/>
        <n v="1730"/>
        <n v="1706"/>
        <n v="1598"/>
        <n v="1554"/>
        <n v="1458"/>
        <n v="1233"/>
        <n v="1177"/>
        <n v="1074"/>
        <n v="879"/>
        <n v="742"/>
        <n v="736"/>
        <n v="680"/>
        <n v="669"/>
        <n v="657"/>
        <n v="653"/>
        <n v="643"/>
        <n v="614"/>
        <n v="552"/>
        <n v="415"/>
        <n v="393"/>
        <n v="376"/>
        <n v="363"/>
        <n v="338"/>
        <n v="316"/>
        <n v="258"/>
        <n v="246"/>
        <n v="227"/>
        <n v="217"/>
        <n v="165"/>
        <n v="159"/>
        <n v="150"/>
        <n v="143"/>
        <n v="82"/>
        <n v="33"/>
        <n v="8"/>
        <n v="0"/>
      </sharedItems>
    </cacheField>
    <cacheField name="deaths" numFmtId="0">
      <sharedItems containsString="0" containsBlank="1" containsNumber="1" containsInteger="1" minValue="0" maxValue="2373" count="41">
        <n v="2373"/>
        <n v="537"/>
        <n v="417"/>
        <n v="203"/>
        <n v="310"/>
        <n v="154"/>
        <n v="128"/>
        <n v="157"/>
        <n v="90"/>
        <n v="247"/>
        <n v="163"/>
        <n v="70"/>
        <n v="112"/>
        <n v="80"/>
        <n v="78"/>
        <n v="81"/>
        <n v="32"/>
        <n v="36"/>
        <n v="16"/>
        <n v="19"/>
        <n v="31"/>
        <n v="41"/>
        <n v="38"/>
        <n v="26"/>
        <n v="7"/>
        <n v="34"/>
        <n v="18"/>
        <n v="20"/>
        <n v="9"/>
        <n v="12"/>
        <n v="11"/>
        <n v="13"/>
        <n v="4"/>
        <n v="6"/>
        <n v="17"/>
        <n v="1"/>
        <n v="5"/>
        <n v="2"/>
        <n v="3"/>
        <n v="0"/>
        <m/>
      </sharedItems>
    </cacheField>
    <cacheField name="modified" numFmtId="164">
      <sharedItems containsSemiMixedTypes="0" containsNonDate="0" containsDate="1" containsString="0" minDate="2020-03-30T21:00:00" maxDate="2020-04-02T14:45:00" count="35">
        <d v="2020-04-02T09:45:00"/>
        <d v="2020-04-02T11:00:00"/>
        <d v="2020-04-02T09:00:00"/>
        <d v="2020-04-01T22:00:00"/>
        <d v="2020-04-02T14:00:00"/>
        <d v="2020-04-02T09:01:00"/>
        <d v="2020-04-02T10:00:00"/>
        <d v="2020-04-01T18:00:00"/>
        <d v="2020-04-02T09:28:00"/>
        <d v="2020-04-01T19:00:00"/>
        <d v="2020-04-02T13:30:00"/>
        <d v="2020-04-01T16:00:00"/>
        <d v="2020-04-01T21:59:00"/>
        <d v="2020-04-02T12:00:00"/>
        <d v="2020-04-02T13:00:00"/>
        <d v="2020-04-02T08:00:00"/>
        <d v="2020-04-02T07:00:00"/>
        <d v="2020-04-02T14:04:00"/>
        <d v="2020-04-02T07:30:00"/>
        <d v="2020-04-01T17:00:00"/>
        <d v="2020-04-01T06:00:00"/>
        <d v="2020-04-01T09:00:00"/>
        <d v="2020-04-01T15:00:00"/>
        <d v="2020-04-02T13:58:00"/>
        <d v="2020-04-02T12:45:00"/>
        <d v="2020-04-01T07:00:00"/>
        <d v="2020-04-02T14:45:00"/>
        <d v="2020-03-31T22:00:00"/>
        <d v="2020-04-02T05:00:00"/>
        <d v="2020-04-01T22:17:00"/>
        <d v="2020-04-02T10:56:00"/>
        <d v="2020-04-02T08:30:00"/>
        <d v="2020-04-02T06:30:00"/>
        <d v="2020-04-02T01:00:00"/>
        <d v="2020-03-30T21:00:00"/>
      </sharedItems>
    </cacheField>
    <cacheField name="total" numFmtId="0">
      <sharedItems containsSemiMixedTypes="0" containsString="0" containsNumber="1" containsInteger="1" minValue="20" maxValue="238965"/>
    </cacheField>
    <cacheField name="pos %" numFmtId="9">
      <sharedItems containsSemiMixedTypes="0" containsString="0" containsNumber="1" minValue="0" maxValue="0.47570975136660199"/>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356.973073958332" backgroundQuery="1" createdVersion="5" refreshedVersion="5" minRefreshableVersion="3" recordCount="0" supportSubquery="1" supportAdvancedDrill="1">
  <cacheSource type="external" connectionId="1"/>
  <cacheFields count="2">
    <cacheField name="[Table_1].[state].[state]" caption="state" numFmtId="0" level="1">
      <sharedItems count="10">
        <s v="FL"/>
        <s v="IL"/>
        <s v="LA"/>
        <s v="MA"/>
        <s v="NJ"/>
        <s v="NY"/>
        <s v="OH"/>
        <s v="PA"/>
        <s v="TX"/>
        <s v="WA"/>
      </sharedItems>
    </cacheField>
    <cacheField name="[Measures].[Sum of Recovered]" caption="Sum of Recovered" numFmtId="0" hierarchy="7" level="32767"/>
  </cacheFields>
  <cacheHierarchies count="12">
    <cacheHierarchy uniqueName="[Table_1].[state]" caption="state" attribute="1" defaultMemberUniqueName="[Table_1].[state].[All]" allUniqueName="[Table_1].[state].[All]" dimensionUniqueName="[Table_1]" displayFolder="" count="2" memberValueDatatype="130" unbalanced="0">
      <fieldsUsage count="2">
        <fieldUsage x="-1"/>
        <fieldUsage x="0"/>
      </fieldsUsage>
    </cacheHierarchy>
    <cacheHierarchy uniqueName="[Table_1].[positive]" caption="positive" attribute="1" defaultMemberUniqueName="[Table_1].[positive].[All]" allUniqueName="[Table_1].[positive].[All]" dimensionUniqueName="[Table_1]" displayFolder="" count="2" memberValueDatatype="20" unbalanced="0"/>
    <cacheHierarchy uniqueName="[Table_1].[deaths]" caption="deaths" attribute="1" defaultMemberUniqueName="[Table_1].[deaths].[All]" allUniqueName="[Table_1].[deaths].[All]" dimensionUniqueName="[Table_1]" displayFolder="" count="0" memberValueDatatype="20" unbalanced="0"/>
    <cacheHierarchy uniqueName="[Table_1].[modified]" caption="modified" attribute="1" time="1" defaultMemberUniqueName="[Table_1].[modified].[All]" allUniqueName="[Table_1].[modified].[All]" dimensionUniqueName="[Table_1]" displayFolder="" count="2" memberValueDatatype="7" unbalanced="0"/>
    <cacheHierarchy uniqueName="[Table_1].[total]" caption="total" attribute="1" defaultMemberUniqueName="[Table_1].[total].[All]" allUniqueName="[Table_1].[total].[All]" dimensionUniqueName="[Table_1]" displayFolder="" count="2" memberValueDatatype="20" unbalanced="0"/>
    <cacheHierarchy uniqueName="[Table_1].[pos %]" caption="pos %" attribute="1" defaultMemberUniqueName="[Table_1].[pos %].[All]" allUniqueName="[Table_1].[pos %].[All]" dimensionUniqueName="[Table_1]" displayFolder="" count="0" memberValueDatatype="5" unbalanced="0"/>
    <cacheHierarchy uniqueName="[Table_1].[Recovered]" caption="Recovered" attribute="1" defaultMemberUniqueName="[Table_1].[Recovered].[All]" allUniqueName="[Table_1].[Recovered].[All]" dimensionUniqueName="[Table_1]" displayFolder="" count="0" memberValueDatatype="20" unbalanced="0"/>
    <cacheHierarchy uniqueName="[Measures].[Sum of Recovered]" caption="Sum of Recovered" measure="1" displayFolder="" measureGroup="Table_1" count="0" oneField="1">
      <fieldsUsage count="1">
        <fieldUsage x="1"/>
      </fieldsUsage>
      <extLst>
        <ext xmlns:x15="http://schemas.microsoft.com/office/spreadsheetml/2010/11/main" uri="{B97F6D7D-B522-45F9-BDA1-12C45D357490}">
          <x15:cacheHierarchy aggregatedColumn="6"/>
        </ext>
      </extLst>
    </cacheHierarchy>
    <cacheHierarchy uniqueName="[Measures].[Count of Recovered]" caption="Count of Recovered" measure="1" displayFolder="" measureGroup="Table_1" count="0">
      <extLst>
        <ext xmlns:x15="http://schemas.microsoft.com/office/spreadsheetml/2010/11/main" uri="{B97F6D7D-B522-45F9-BDA1-12C45D357490}">
          <x15:cacheHierarchy aggregatedColumn="6"/>
        </ext>
      </extLst>
    </cacheHierarchy>
    <cacheHierarchy uniqueName="[Measures].[Max of Recovered]" caption="Max of Recovered" measure="1" displayFolder="" measureGroup="Table_1" count="0">
      <extLst>
        <ext xmlns:x15="http://schemas.microsoft.com/office/spreadsheetml/2010/11/main" uri="{B97F6D7D-B522-45F9-BDA1-12C45D357490}">
          <x15:cacheHierarchy aggregatedColumn="6"/>
        </ext>
      </extLst>
    </cacheHierarchy>
    <cacheHierarchy uniqueName="[Measures].[__XL_Count Table_1]" caption="__XL_Count Table_1" measure="1" displayFolder="" measureGroup="Table_1" count="0" hidden="1"/>
    <cacheHierarchy uniqueName="[Measures].[__XL_Count of Models]" caption="__XL_Count of Models" measure="1" displayFolder="" count="0" hidden="1"/>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56">
  <r>
    <x v="0"/>
    <x v="0"/>
    <x v="0"/>
    <x v="0"/>
    <n v="238965"/>
    <n v="0.38658799405770722"/>
  </r>
  <r>
    <x v="1"/>
    <x v="1"/>
    <x v="1"/>
    <x v="1"/>
    <n v="59110"/>
    <n v="0.43292167145998983"/>
  </r>
  <r>
    <x v="2"/>
    <x v="2"/>
    <x v="2"/>
    <x v="2"/>
    <n v="22684"/>
    <n v="0.47570975136660199"/>
  </r>
  <r>
    <x v="3"/>
    <x v="3"/>
    <x v="3"/>
    <x v="3"/>
    <n v="33000"/>
    <n v="0.27851515151515149"/>
  </r>
  <r>
    <x v="4"/>
    <x v="4"/>
    <x v="4"/>
    <x v="1"/>
    <n v="51086"/>
    <n v="0.17910973652272638"/>
  </r>
  <r>
    <x v="5"/>
    <x v="5"/>
    <x v="5"/>
    <x v="4"/>
    <n v="56608"/>
    <n v="0.15838750706613905"/>
  </r>
  <r>
    <x v="6"/>
    <x v="6"/>
    <x v="6"/>
    <x v="5"/>
    <n v="77296"/>
    <n v="0.10362761333057338"/>
  </r>
  <r>
    <x v="7"/>
    <x v="7"/>
    <x v="7"/>
    <x v="3"/>
    <n v="43656"/>
    <n v="0.17626443100604727"/>
  </r>
  <r>
    <x v="8"/>
    <x v="8"/>
    <x v="8"/>
    <x v="6"/>
    <n v="54714"/>
    <n v="0.1282304346236795"/>
  </r>
  <r>
    <x v="9"/>
    <x v="9"/>
    <x v="9"/>
    <x v="7"/>
    <n v="74798"/>
    <n v="8.0002139094628194E-2"/>
  </r>
  <r>
    <x v="10"/>
    <x v="10"/>
    <x v="10"/>
    <x v="8"/>
    <n v="22957"/>
    <n v="0.2329572679357059"/>
  </r>
  <r>
    <x v="11"/>
    <x v="11"/>
    <x v="11"/>
    <x v="9"/>
    <n v="50679"/>
    <n v="9.2128889678170442E-2"/>
  </r>
  <r>
    <x v="12"/>
    <x v="12"/>
    <x v="12"/>
    <x v="10"/>
    <n v="18300"/>
    <n v="0.20896174863387978"/>
  </r>
  <r>
    <x v="13"/>
    <x v="13"/>
    <x v="13"/>
    <x v="11"/>
    <n v="18645"/>
    <n v="0.17924376508447304"/>
  </r>
  <r>
    <x v="14"/>
    <x v="14"/>
    <x v="14"/>
    <x v="12"/>
    <n v="16285"/>
    <n v="0.18661344795824378"/>
  </r>
  <r>
    <x v="15"/>
    <x v="15"/>
    <x v="15"/>
    <x v="13"/>
    <n v="34918"/>
    <n v="8.3108998224411479E-2"/>
  </r>
  <r>
    <x v="16"/>
    <x v="16"/>
    <x v="16"/>
    <x v="14"/>
    <n v="34611"/>
    <n v="8.2199300800323602E-2"/>
  </r>
  <r>
    <x v="17"/>
    <x v="17"/>
    <x v="17"/>
    <x v="15"/>
    <n v="21221"/>
    <n v="0.10984402243061119"/>
  </r>
  <r>
    <x v="18"/>
    <x v="18"/>
    <x v="18"/>
    <x v="13"/>
    <n v="28679"/>
    <n v="6.4751211687994706E-2"/>
  </r>
  <r>
    <x v="19"/>
    <x v="19"/>
    <x v="19"/>
    <x v="14"/>
    <n v="19683"/>
    <n v="9.3176853121983441E-2"/>
  </r>
  <r>
    <x v="20"/>
    <x v="20"/>
    <x v="20"/>
    <x v="4"/>
    <n v="22047"/>
    <n v="7.8468725903751077E-2"/>
  </r>
  <r>
    <x v="21"/>
    <x v="21"/>
    <x v="21"/>
    <x v="16"/>
    <n v="17589"/>
    <n v="9.6992438455853092E-2"/>
  </r>
  <r>
    <x v="22"/>
    <x v="22"/>
    <x v="16"/>
    <x v="3"/>
    <n v="22709"/>
    <n v="7.0368576335373634E-2"/>
  </r>
  <r>
    <x v="23"/>
    <x v="23"/>
    <x v="20"/>
    <x v="17"/>
    <n v="6995"/>
    <n v="0.22215868477483916"/>
  </r>
  <r>
    <x v="24"/>
    <x v="24"/>
    <x v="22"/>
    <x v="18"/>
    <n v="14046"/>
    <n v="0.10380179410508329"/>
  </r>
  <r>
    <x v="25"/>
    <x v="25"/>
    <x v="16"/>
    <x v="3"/>
    <n v="8736"/>
    <n v="0.14114010989010989"/>
  </r>
  <r>
    <x v="26"/>
    <x v="26"/>
    <x v="23"/>
    <x v="19"/>
    <n v="5930"/>
    <n v="0.19848229342327151"/>
  </r>
  <r>
    <x v="27"/>
    <x v="27"/>
    <x v="24"/>
    <x v="14"/>
    <n v="21065"/>
    <n v="5.0985046285307381E-2"/>
  </r>
  <r>
    <x v="28"/>
    <x v="28"/>
    <x v="25"/>
    <x v="20"/>
    <n v="2144"/>
    <n v="0.4099813432835821"/>
  </r>
  <r>
    <x v="29"/>
    <x v="29"/>
    <x v="26"/>
    <x v="6"/>
    <n v="22394"/>
    <n v="3.313387514512816E-2"/>
  </r>
  <r>
    <x v="30"/>
    <x v="30"/>
    <x v="19"/>
    <x v="21"/>
    <n v="14868"/>
    <n v="4.9502286790422387E-2"/>
  </r>
  <r>
    <x v="31"/>
    <x v="31"/>
    <x v="27"/>
    <x v="22"/>
    <n v="7900"/>
    <n v="8.6075949367088608E-2"/>
  </r>
  <r>
    <x v="32"/>
    <x v="32"/>
    <x v="28"/>
    <x v="19"/>
    <n v="7282"/>
    <n v="9.1870365284262567E-2"/>
  </r>
  <r>
    <x v="33"/>
    <x v="33"/>
    <x v="29"/>
    <x v="23"/>
    <n v="5069"/>
    <n v="0.12961136318800554"/>
  </r>
  <r>
    <x v="34"/>
    <x v="34"/>
    <x v="29"/>
    <x v="16"/>
    <n v="5070"/>
    <n v="0.12879684418145956"/>
  </r>
  <r>
    <x v="35"/>
    <x v="35"/>
    <x v="29"/>
    <x v="24"/>
    <n v="8523"/>
    <n v="7.5442919159920213E-2"/>
  </r>
  <r>
    <x v="36"/>
    <x v="36"/>
    <x v="30"/>
    <x v="3"/>
    <n v="8668"/>
    <n v="7.0835256114443926E-2"/>
  </r>
  <r>
    <x v="37"/>
    <x v="37"/>
    <x v="31"/>
    <x v="6"/>
    <n v="6611"/>
    <n v="8.3497201633640897E-2"/>
  </r>
  <r>
    <x v="38"/>
    <x v="38"/>
    <x v="32"/>
    <x v="25"/>
    <n v="6493"/>
    <n v="6.391498536885877E-2"/>
  </r>
  <r>
    <x v="39"/>
    <x v="39"/>
    <x v="29"/>
    <x v="26"/>
    <n v="4959"/>
    <n v="7.9249848759830613E-2"/>
  </r>
  <r>
    <x v="40"/>
    <x v="40"/>
    <x v="24"/>
    <x v="15"/>
    <n v="6464"/>
    <n v="5.8168316831683171E-2"/>
  </r>
  <r>
    <x v="41"/>
    <x v="41"/>
    <x v="33"/>
    <x v="27"/>
    <n v="14011"/>
    <n v="2.5908214973949038E-2"/>
  </r>
  <r>
    <x v="42"/>
    <x v="42"/>
    <x v="34"/>
    <x v="1"/>
    <n v="5049"/>
    <n v="6.6943949296890473E-2"/>
  </r>
  <r>
    <x v="43"/>
    <x v="43"/>
    <x v="29"/>
    <x v="28"/>
    <n v="1920"/>
    <n v="0.16458333333333333"/>
  </r>
  <r>
    <x v="44"/>
    <x v="44"/>
    <x v="35"/>
    <x v="11"/>
    <n v="10464"/>
    <n v="2.4655963302752295E-2"/>
  </r>
  <r>
    <x v="45"/>
    <x v="45"/>
    <x v="36"/>
    <x v="13"/>
    <n v="4224"/>
    <n v="5.823863636363636E-2"/>
  </r>
  <r>
    <x v="46"/>
    <x v="46"/>
    <x v="36"/>
    <x v="15"/>
    <n v="5320"/>
    <n v="4.2669172932330829E-2"/>
  </r>
  <r>
    <x v="47"/>
    <x v="47"/>
    <x v="37"/>
    <x v="29"/>
    <n v="5493"/>
    <n v="3.9504824321864189E-2"/>
  </r>
  <r>
    <x v="48"/>
    <x v="48"/>
    <x v="37"/>
    <x v="11"/>
    <n v="4382"/>
    <n v="3.7654039251483341E-2"/>
  </r>
  <r>
    <x v="49"/>
    <x v="49"/>
    <x v="38"/>
    <x v="30"/>
    <n v="4980"/>
    <n v="3.1927710843373494E-2"/>
  </r>
  <r>
    <x v="50"/>
    <x v="50"/>
    <x v="39"/>
    <x v="31"/>
    <n v="2589"/>
    <n v="5.7937427578215531E-2"/>
  </r>
  <r>
    <x v="51"/>
    <x v="51"/>
    <x v="38"/>
    <x v="9"/>
    <n v="5022"/>
    <n v="2.8474711270410194E-2"/>
  </r>
  <r>
    <x v="52"/>
    <x v="52"/>
    <x v="38"/>
    <x v="32"/>
    <n v="524"/>
    <n v="0.15648854961832062"/>
  </r>
  <r>
    <x v="53"/>
    <x v="53"/>
    <x v="40"/>
    <x v="18"/>
    <n v="182"/>
    <n v="0.18131868131868131"/>
  </r>
  <r>
    <x v="54"/>
    <x v="54"/>
    <x v="35"/>
    <x v="33"/>
    <n v="21"/>
    <n v="0.38095238095238093"/>
  </r>
  <r>
    <x v="55"/>
    <x v="55"/>
    <x v="39"/>
    <x v="34"/>
    <n v="2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6">
  <location ref="A3:B14" firstHeaderRow="1" firstDataRow="1" firstDataCol="1"/>
  <pivotFields count="2">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5"/>
    </i>
    <i>
      <x/>
    </i>
    <i>
      <x v="9"/>
    </i>
    <i>
      <x v="7"/>
    </i>
    <i>
      <x v="3"/>
    </i>
    <i>
      <x v="8"/>
    </i>
    <i>
      <x v="2"/>
    </i>
    <i>
      <x v="1"/>
    </i>
    <i>
      <x v="4"/>
    </i>
    <i>
      <x v="6"/>
    </i>
    <i t="grand">
      <x/>
    </i>
  </rowItems>
  <colItems count="1">
    <i/>
  </colItems>
  <dataFields count="1">
    <dataField name="Sum of Recovered"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showRowHeaders="1" showColHeaders="1" showRowStripes="0" showColStripes="0" showLastColumn="1"/>
  <filters count="1">
    <filter fld="0" type="count" id="1" iMeasureHier="7">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vid dataset Q4.xlsx!Table_1">
        <x15:activeTabTopLevelEntity name="[Table_1]"/>
      </x15:pivotTableUISettings>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G4:H15" firstHeaderRow="1" firstDataRow="1" firstDataCol="1"/>
  <pivotFields count="6">
    <pivotField axis="axisRow" showAll="0" measureFilter="1" sortType="ascending">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autoSortScope>
        <pivotArea dataOnly="0" outline="0" fieldPosition="0">
          <references count="1">
            <reference field="4294967294" count="1" selected="0">
              <x v="0"/>
            </reference>
          </references>
        </pivotArea>
      </autoSortScope>
    </pivotField>
    <pivotField showAll="0">
      <items count="57">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42">
        <item x="39"/>
        <item x="35"/>
        <item x="37"/>
        <item x="38"/>
        <item x="32"/>
        <item x="36"/>
        <item x="33"/>
        <item x="24"/>
        <item x="28"/>
        <item x="30"/>
        <item x="29"/>
        <item x="31"/>
        <item x="18"/>
        <item x="34"/>
        <item x="26"/>
        <item x="19"/>
        <item x="27"/>
        <item x="23"/>
        <item x="20"/>
        <item x="16"/>
        <item x="25"/>
        <item x="17"/>
        <item x="22"/>
        <item x="21"/>
        <item x="11"/>
        <item x="14"/>
        <item x="13"/>
        <item x="15"/>
        <item x="8"/>
        <item x="12"/>
        <item x="6"/>
        <item x="5"/>
        <item x="7"/>
        <item x="10"/>
        <item x="3"/>
        <item x="9"/>
        <item x="4"/>
        <item x="2"/>
        <item x="1"/>
        <item x="0"/>
        <item x="40"/>
        <item t="default"/>
      </items>
    </pivotField>
    <pivotField numFmtId="164" showAll="0">
      <items count="36">
        <item x="34"/>
        <item x="27"/>
        <item x="20"/>
        <item x="25"/>
        <item x="21"/>
        <item x="22"/>
        <item x="11"/>
        <item x="19"/>
        <item x="7"/>
        <item x="9"/>
        <item x="12"/>
        <item x="3"/>
        <item x="29"/>
        <item x="33"/>
        <item x="28"/>
        <item x="32"/>
        <item x="16"/>
        <item x="18"/>
        <item x="15"/>
        <item x="31"/>
        <item x="2"/>
        <item x="5"/>
        <item x="8"/>
        <item x="0"/>
        <item x="6"/>
        <item x="30"/>
        <item x="1"/>
        <item x="13"/>
        <item x="24"/>
        <item x="14"/>
        <item x="10"/>
        <item x="23"/>
        <item x="4"/>
        <item x="17"/>
        <item x="26"/>
        <item t="default"/>
      </items>
    </pivotField>
    <pivotField dataField="1" showAll="0"/>
    <pivotField numFmtId="9" showAll="0"/>
  </pivotFields>
  <rowFields count="1">
    <field x="0"/>
  </rowFields>
  <rowItems count="11">
    <i>
      <x v="38"/>
    </i>
    <i>
      <x v="16"/>
    </i>
    <i>
      <x v="47"/>
    </i>
    <i>
      <x v="20"/>
    </i>
    <i>
      <x v="41"/>
    </i>
    <i>
      <x v="21"/>
    </i>
    <i>
      <x v="34"/>
    </i>
    <i>
      <x v="52"/>
    </i>
    <i>
      <x v="10"/>
    </i>
    <i>
      <x v="37"/>
    </i>
    <i t="grand">
      <x/>
    </i>
  </rowItems>
  <colItems count="1">
    <i/>
  </colItems>
  <dataFields count="1">
    <dataField name="Sum of total" fld="4" baseField="0" baseItem="0"/>
  </dataFields>
  <chartFormats count="12">
    <chartFormat chart="0" format="0"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0" count="1" selected="0">
            <x v="38"/>
          </reference>
        </references>
      </pivotArea>
    </chartFormat>
    <chartFormat chart="4" format="14">
      <pivotArea type="data" outline="0" fieldPosition="0">
        <references count="2">
          <reference field="4294967294" count="1" selected="0">
            <x v="0"/>
          </reference>
          <reference field="0" count="1" selected="0">
            <x v="16"/>
          </reference>
        </references>
      </pivotArea>
    </chartFormat>
    <chartFormat chart="4" format="15">
      <pivotArea type="data" outline="0" fieldPosition="0">
        <references count="2">
          <reference field="4294967294" count="1" selected="0">
            <x v="0"/>
          </reference>
          <reference field="0" count="1" selected="0">
            <x v="47"/>
          </reference>
        </references>
      </pivotArea>
    </chartFormat>
    <chartFormat chart="4" format="16">
      <pivotArea type="data" outline="0" fieldPosition="0">
        <references count="2">
          <reference field="4294967294" count="1" selected="0">
            <x v="0"/>
          </reference>
          <reference field="0" count="1" selected="0">
            <x v="20"/>
          </reference>
        </references>
      </pivotArea>
    </chartFormat>
    <chartFormat chart="4" format="17">
      <pivotArea type="data" outline="0" fieldPosition="0">
        <references count="2">
          <reference field="4294967294" count="1" selected="0">
            <x v="0"/>
          </reference>
          <reference field="0" count="1" selected="0">
            <x v="41"/>
          </reference>
        </references>
      </pivotArea>
    </chartFormat>
    <chartFormat chart="4" format="18">
      <pivotArea type="data" outline="0" fieldPosition="0">
        <references count="2">
          <reference field="4294967294" count="1" selected="0">
            <x v="0"/>
          </reference>
          <reference field="0" count="1" selected="0">
            <x v="21"/>
          </reference>
        </references>
      </pivotArea>
    </chartFormat>
    <chartFormat chart="4" format="19">
      <pivotArea type="data" outline="0" fieldPosition="0">
        <references count="2">
          <reference field="4294967294" count="1" selected="0">
            <x v="0"/>
          </reference>
          <reference field="0" count="1" selected="0">
            <x v="34"/>
          </reference>
        </references>
      </pivotArea>
    </chartFormat>
    <chartFormat chart="4" format="20">
      <pivotArea type="data" outline="0" fieldPosition="0">
        <references count="2">
          <reference field="4294967294" count="1" selected="0">
            <x v="0"/>
          </reference>
          <reference field="0" count="1" selected="0">
            <x v="52"/>
          </reference>
        </references>
      </pivotArea>
    </chartFormat>
    <chartFormat chart="4" format="21">
      <pivotArea type="data" outline="0" fieldPosition="0">
        <references count="2">
          <reference field="4294967294" count="1" selected="0">
            <x v="0"/>
          </reference>
          <reference field="0" count="1" selected="0">
            <x v="10"/>
          </reference>
        </references>
      </pivotArea>
    </chartFormat>
    <chartFormat chart="4" format="22">
      <pivotArea type="data" outline="0" fieldPosition="0">
        <references count="2">
          <reference field="4294967294" count="1" selected="0">
            <x v="0"/>
          </reference>
          <reference field="0" count="1" selected="0">
            <x v="37"/>
          </reference>
        </references>
      </pivotArea>
    </chartFormat>
  </chartFormats>
  <pivotTableStyleInfo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A4:B15" firstHeaderRow="1" firstDataRow="1" firstDataCol="1"/>
  <pivotFields count="6">
    <pivotField axis="axisRow" showAll="0" measureFilter="1" sortType="descending">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autoSortScope>
        <pivotArea dataOnly="0" outline="0" fieldPosition="0">
          <references count="1">
            <reference field="4294967294" count="1" selected="0">
              <x v="0"/>
            </reference>
          </references>
        </pivotArea>
      </autoSortScope>
    </pivotField>
    <pivotField dataField="1" showAll="0">
      <items count="57">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42">
        <item x="39"/>
        <item x="35"/>
        <item x="37"/>
        <item x="38"/>
        <item x="32"/>
        <item x="36"/>
        <item x="33"/>
        <item x="24"/>
        <item x="28"/>
        <item x="30"/>
        <item x="29"/>
        <item x="31"/>
        <item x="18"/>
        <item x="34"/>
        <item x="26"/>
        <item x="19"/>
        <item x="27"/>
        <item x="23"/>
        <item x="20"/>
        <item x="16"/>
        <item x="25"/>
        <item x="17"/>
        <item x="22"/>
        <item x="21"/>
        <item x="11"/>
        <item x="14"/>
        <item x="13"/>
        <item x="15"/>
        <item x="8"/>
        <item x="12"/>
        <item x="6"/>
        <item x="5"/>
        <item x="7"/>
        <item x="10"/>
        <item x="3"/>
        <item x="9"/>
        <item x="4"/>
        <item x="2"/>
        <item x="1"/>
        <item x="0"/>
        <item x="40"/>
        <item t="default"/>
      </items>
    </pivotField>
    <pivotField numFmtId="164" showAll="0">
      <items count="36">
        <item x="34"/>
        <item x="27"/>
        <item x="20"/>
        <item x="25"/>
        <item x="21"/>
        <item x="22"/>
        <item x="11"/>
        <item x="19"/>
        <item x="7"/>
        <item x="9"/>
        <item x="12"/>
        <item x="3"/>
        <item x="29"/>
        <item x="33"/>
        <item x="28"/>
        <item x="32"/>
        <item x="16"/>
        <item x="18"/>
        <item x="15"/>
        <item x="31"/>
        <item x="2"/>
        <item x="5"/>
        <item x="8"/>
        <item x="0"/>
        <item x="6"/>
        <item x="30"/>
        <item x="1"/>
        <item x="13"/>
        <item x="24"/>
        <item x="14"/>
        <item x="10"/>
        <item x="23"/>
        <item x="4"/>
        <item x="17"/>
        <item x="26"/>
        <item t="default"/>
      </items>
    </pivotField>
    <pivotField showAll="0"/>
    <pivotField numFmtId="9" showAll="0"/>
  </pivotFields>
  <rowFields count="1">
    <field x="0"/>
  </rowFields>
  <rowItems count="11">
    <i>
      <x v="37"/>
    </i>
    <i>
      <x v="34"/>
    </i>
    <i>
      <x v="24"/>
    </i>
    <i>
      <x v="5"/>
    </i>
    <i>
      <x v="20"/>
    </i>
    <i>
      <x v="21"/>
    </i>
    <i>
      <x v="10"/>
    </i>
    <i>
      <x v="16"/>
    </i>
    <i>
      <x v="41"/>
    </i>
    <i>
      <x v="52"/>
    </i>
    <i t="grand">
      <x/>
    </i>
  </rowItems>
  <colItems count="1">
    <i/>
  </colItems>
  <dataFields count="1">
    <dataField name="Sum of positive" fld="1" baseField="0" baseItem="0"/>
  </dataFields>
  <chartFormats count="11">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37"/>
          </reference>
        </references>
      </pivotArea>
    </chartFormat>
    <chartFormat chart="2" format="14">
      <pivotArea type="data" outline="0" fieldPosition="0">
        <references count="2">
          <reference field="4294967294" count="1" selected="0">
            <x v="0"/>
          </reference>
          <reference field="0" count="1" selected="0">
            <x v="34"/>
          </reference>
        </references>
      </pivotArea>
    </chartFormat>
    <chartFormat chart="2" format="15">
      <pivotArea type="data" outline="0" fieldPosition="0">
        <references count="2">
          <reference field="4294967294" count="1" selected="0">
            <x v="0"/>
          </reference>
          <reference field="0" count="1" selected="0">
            <x v="24"/>
          </reference>
        </references>
      </pivotArea>
    </chartFormat>
    <chartFormat chart="2" format="16">
      <pivotArea type="data" outline="0" fieldPosition="0">
        <references count="2">
          <reference field="4294967294" count="1" selected="0">
            <x v="0"/>
          </reference>
          <reference field="0" count="1" selected="0">
            <x v="5"/>
          </reference>
        </references>
      </pivotArea>
    </chartFormat>
    <chartFormat chart="2" format="17">
      <pivotArea type="data" outline="0" fieldPosition="0">
        <references count="2">
          <reference field="4294967294" count="1" selected="0">
            <x v="0"/>
          </reference>
          <reference field="0" count="1" selected="0">
            <x v="20"/>
          </reference>
        </references>
      </pivotArea>
    </chartFormat>
    <chartFormat chart="2" format="18">
      <pivotArea type="data" outline="0" fieldPosition="0">
        <references count="2">
          <reference field="4294967294" count="1" selected="0">
            <x v="0"/>
          </reference>
          <reference field="0" count="1" selected="0">
            <x v="21"/>
          </reference>
        </references>
      </pivotArea>
    </chartFormat>
    <chartFormat chart="2" format="19">
      <pivotArea type="data" outline="0" fieldPosition="0">
        <references count="2">
          <reference field="4294967294" count="1" selected="0">
            <x v="0"/>
          </reference>
          <reference field="0" count="1" selected="0">
            <x v="10"/>
          </reference>
        </references>
      </pivotArea>
    </chartFormat>
    <chartFormat chart="2" format="20">
      <pivotArea type="data" outline="0" fieldPosition="0">
        <references count="2">
          <reference field="4294967294" count="1" selected="0">
            <x v="0"/>
          </reference>
          <reference field="0" count="1" selected="0">
            <x v="16"/>
          </reference>
        </references>
      </pivotArea>
    </chartFormat>
    <chartFormat chart="2" format="21">
      <pivotArea type="data" outline="0" fieldPosition="0">
        <references count="2">
          <reference field="4294967294" count="1" selected="0">
            <x v="0"/>
          </reference>
          <reference field="0" count="1" selected="0">
            <x v="41"/>
          </reference>
        </references>
      </pivotArea>
    </chartFormat>
    <chartFormat chart="2" format="22">
      <pivotArea type="data" outline="0" fieldPosition="0">
        <references count="2">
          <reference field="4294967294" count="1" selected="0">
            <x v="0"/>
          </reference>
          <reference field="0" count="1" selected="0">
            <x v="52"/>
          </reference>
        </references>
      </pivotArea>
    </chartFormat>
  </chartFormats>
  <pivotTableStyleInfo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3"/>
    <pivotTable tabId="2" name="PivotTable2"/>
  </pivotTables>
  <data>
    <tabular pivotCacheId="1">
      <items count="56">
        <i x="51" s="1"/>
        <i x="25" s="1"/>
        <i x="35" s="1"/>
        <i x="55" s="1"/>
        <i x="22" s="1"/>
        <i x="3" s="1"/>
        <i x="13" s="1"/>
        <i x="12" s="1"/>
        <i x="34" s="1"/>
        <i x="39" s="1"/>
        <i x="6" s="1"/>
        <i x="10" s="1"/>
        <i x="52" s="1"/>
        <i x="44" s="1"/>
        <i x="36" s="1"/>
        <i x="32" s="1"/>
        <i x="7" s="1"/>
        <i x="14" s="1"/>
        <i x="37" s="1"/>
        <i x="31" s="1"/>
        <i x="4" s="1"/>
        <i x="5" s="1"/>
        <i x="17" s="1"/>
        <i x="40" s="1"/>
        <i x="2" s="1"/>
        <i x="29" s="1"/>
        <i x="19" s="1"/>
        <i x="54" s="1"/>
        <i x="26" s="1"/>
        <i x="46" s="1"/>
        <i x="18" s="1"/>
        <i x="49" s="1"/>
        <i x="45" s="1"/>
        <i x="38" s="1"/>
        <i x="1" s="1"/>
        <i x="41" s="1"/>
        <i x="24" s="1"/>
        <i x="0" s="1"/>
        <i x="15" s="1"/>
        <i x="28" s="1"/>
        <i x="30" s="1"/>
        <i x="8" s="1"/>
        <i x="43" s="1"/>
        <i x="33" s="1"/>
        <i x="23" s="1"/>
        <i x="48" s="1"/>
        <i x="16" s="1"/>
        <i x="11" s="1"/>
        <i x="27" s="1"/>
        <i x="21" s="1"/>
        <i x="53" s="1"/>
        <i x="42" s="1"/>
        <i x="9" s="1"/>
        <i x="20" s="1"/>
        <i x="47" s="1"/>
        <i x="5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aths" sourceName="deaths">
  <pivotTables>
    <pivotTable tabId="2" name="PivotTable3"/>
    <pivotTable tabId="2" name="PivotTable2"/>
  </pivotTables>
  <data>
    <tabular pivotCacheId="1">
      <items count="41">
        <i x="39" s="1"/>
        <i x="35" s="1"/>
        <i x="37" s="1"/>
        <i x="38" s="1"/>
        <i x="32" s="1"/>
        <i x="36" s="1"/>
        <i x="33" s="1"/>
        <i x="24" s="1"/>
        <i x="28" s="1"/>
        <i x="30" s="1"/>
        <i x="29" s="1"/>
        <i x="31" s="1"/>
        <i x="18" s="1"/>
        <i x="34" s="1"/>
        <i x="26" s="1"/>
        <i x="19" s="1"/>
        <i x="27" s="1"/>
        <i x="23" s="1"/>
        <i x="20" s="1"/>
        <i x="16" s="1"/>
        <i x="25" s="1"/>
        <i x="17" s="1"/>
        <i x="22" s="1"/>
        <i x="21" s="1"/>
        <i x="11" s="1"/>
        <i x="14" s="1"/>
        <i x="13" s="1"/>
        <i x="15" s="1"/>
        <i x="8" s="1"/>
        <i x="12" s="1"/>
        <i x="6" s="1"/>
        <i x="5" s="1"/>
        <i x="7" s="1"/>
        <i x="10" s="1"/>
        <i x="3" s="1"/>
        <i x="9" s="1"/>
        <i x="4" s="1"/>
        <i x="2" s="1"/>
        <i x="1" s="1"/>
        <i x="0" s="1"/>
        <i x="4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ositive" sourceName="positive">
  <pivotTables>
    <pivotTable tabId="2" name="PivotTable3"/>
    <pivotTable tabId="2" name="PivotTable2"/>
  </pivotTables>
  <data>
    <tabular pivotCacheId="1">
      <items count="56">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columnCount="5" style="SlicerStyleLight6" rowHeight="234950"/>
  <slicer name="deaths" cache="Slicer_deaths" caption="deaths" style="SlicerStyleLight6" rowHeight="234950"/>
  <slicer name="positive" cache="Slicer_positive" caption="positive" style="SlicerStyleLight6" rowHeight="234950"/>
</slicers>
</file>

<file path=xl/tables/table1.xml><?xml version="1.0" encoding="utf-8"?>
<table xmlns="http://schemas.openxmlformats.org/spreadsheetml/2006/main" id="1" name="Table_1" displayName="Table_1" ref="B4:H60">
  <autoFilter ref="B4:H60"/>
  <tableColumns count="7">
    <tableColumn id="1" name="state"/>
    <tableColumn id="2" name="positive"/>
    <tableColumn id="3" name="deaths"/>
    <tableColumn id="4" name="modified"/>
    <tableColumn id="5" name="total"/>
    <tableColumn id="6" name="pos %"/>
    <tableColumn id="7" name="Recovered" dataDxfId="0">
      <calculatedColumnFormula>Table_1[[#This Row],[total]]-(Table_1[[#This Row],[deaths]]+Table_1[[#This Row],[positive]])</calculatedColumnFormula>
    </tableColumn>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modified" sourceName="modified">
  <pivotTables>
    <pivotTable tabId="2" name="PivotTable3"/>
    <pivotTable tabId="2" name="PivotTable2"/>
  </pivotTables>
  <state minimalRefreshVersion="6" lastRefreshVersion="6" pivotCacheId="1" filterType="unknown">
    <bounds startDate="2020-01-01T21:00:00" endDate="2021-01-01T14:45: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modified" cache="NativeTimeline_modified" caption="modified" showHeader="0" level="2" selectionLevel="2" scrollPosition="2020-01-01T00:00:00" style="TimeSlicerStyleLight6"/>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P1000"/>
  <sheetViews>
    <sheetView showGridLines="0" zoomScaleNormal="100" workbookViewId="0">
      <selection activeCell="O38" sqref="O38"/>
    </sheetView>
  </sheetViews>
  <sheetFormatPr defaultColWidth="14.44140625" defaultRowHeight="15" customHeight="1" x14ac:dyDescent="0.3"/>
  <cols>
    <col min="1" max="1" width="5.6640625" customWidth="1"/>
    <col min="2" max="2" width="7.6640625" customWidth="1"/>
    <col min="3" max="3" width="10.44140625" customWidth="1"/>
    <col min="4" max="4" width="9.33203125" customWidth="1"/>
    <col min="5" max="5" width="11.44140625" customWidth="1"/>
    <col min="6" max="6" width="7.44140625" customWidth="1"/>
    <col min="7" max="7" width="8.44140625" customWidth="1"/>
    <col min="8" max="8" width="13.21875" customWidth="1"/>
    <col min="9" max="9" width="9.88671875" customWidth="1"/>
    <col min="10" max="10" width="11.6640625" customWidth="1"/>
    <col min="11" max="11" width="8.6640625" customWidth="1"/>
    <col min="12" max="12" width="10" customWidth="1"/>
    <col min="13" max="13" width="10.21875" customWidth="1"/>
    <col min="14" max="14" width="8.6640625" customWidth="1"/>
    <col min="15" max="15" width="13.6640625" customWidth="1"/>
    <col min="16" max="16" width="13.44140625" customWidth="1"/>
    <col min="17" max="26" width="8.6640625" customWidth="1"/>
  </cols>
  <sheetData>
    <row r="2" spans="2:16" ht="14.4" x14ac:dyDescent="0.3">
      <c r="B2" s="1" t="s">
        <v>0</v>
      </c>
    </row>
    <row r="3" spans="2:16" ht="15" customHeight="1" x14ac:dyDescent="0.3">
      <c r="E3" s="23"/>
      <c r="J3" s="20"/>
    </row>
    <row r="4" spans="2:16" ht="14.4" x14ac:dyDescent="0.3">
      <c r="B4" s="2" t="s">
        <v>1</v>
      </c>
      <c r="C4" s="2" t="s">
        <v>2</v>
      </c>
      <c r="D4" s="2" t="s">
        <v>3</v>
      </c>
      <c r="E4" s="2" t="s">
        <v>4</v>
      </c>
      <c r="F4" s="2" t="s">
        <v>5</v>
      </c>
      <c r="G4" s="2" t="s">
        <v>6</v>
      </c>
      <c r="H4" t="s">
        <v>76</v>
      </c>
      <c r="I4" s="35"/>
      <c r="J4" s="30"/>
      <c r="L4" s="24" t="s">
        <v>7</v>
      </c>
      <c r="M4" s="25">
        <f>SUM(Sheet1!$F$5:$F$60)</f>
        <v>1267658</v>
      </c>
      <c r="O4" s="24" t="s">
        <v>7</v>
      </c>
      <c r="P4" s="25">
        <f>SUM(Sheet1!$F$5:$F$60)</f>
        <v>1267658</v>
      </c>
    </row>
    <row r="5" spans="2:16" ht="14.4" x14ac:dyDescent="0.3">
      <c r="B5" s="3" t="s">
        <v>8</v>
      </c>
      <c r="C5" s="2">
        <v>92381</v>
      </c>
      <c r="D5" s="2">
        <v>2373</v>
      </c>
      <c r="E5" s="4">
        <v>43923.40625</v>
      </c>
      <c r="F5" s="3">
        <v>238965</v>
      </c>
      <c r="G5" s="5">
        <f>Sheet1!$C5/Sheet1!$F5</f>
        <v>0.38658799405770722</v>
      </c>
      <c r="H5">
        <f>Table_1[[#This Row],[total]]-(Table_1[[#This Row],[deaths]]+Table_1[[#This Row],[positive]])</f>
        <v>144211</v>
      </c>
      <c r="I5" s="35"/>
      <c r="J5" s="30"/>
      <c r="L5" s="24" t="s">
        <v>9</v>
      </c>
      <c r="M5" s="25">
        <f>SUM(Sheet1!$C$5:$C$60)</f>
        <v>239009</v>
      </c>
      <c r="O5" s="24" t="s">
        <v>9</v>
      </c>
      <c r="P5" s="25">
        <f>SUM(Sheet1!$C$5:$C$60)</f>
        <v>239009</v>
      </c>
    </row>
    <row r="6" spans="2:16" ht="14.4" x14ac:dyDescent="0.3">
      <c r="B6" s="3" t="s">
        <v>10</v>
      </c>
      <c r="C6" s="2">
        <v>25590</v>
      </c>
      <c r="D6" s="2">
        <v>537</v>
      </c>
      <c r="E6" s="4">
        <v>43923.458333333336</v>
      </c>
      <c r="F6" s="3">
        <v>59110</v>
      </c>
      <c r="G6" s="5">
        <f>Sheet1!$C6/Sheet1!$F6</f>
        <v>0.43292167145998983</v>
      </c>
      <c r="H6">
        <f>Table_1[[#This Row],[total]]-(Table_1[[#This Row],[deaths]]+Table_1[[#This Row],[positive]])</f>
        <v>32983</v>
      </c>
      <c r="I6" s="35"/>
      <c r="J6" s="31"/>
      <c r="L6" s="24" t="s">
        <v>13</v>
      </c>
      <c r="M6" s="25">
        <f>SUM(Sheet1!$D$5:$D$60)</f>
        <v>5784</v>
      </c>
      <c r="N6" s="17"/>
      <c r="O6" s="24" t="s">
        <v>11</v>
      </c>
      <c r="P6" s="26">
        <f>P5/P4</f>
        <v>0.18854375549241198</v>
      </c>
    </row>
    <row r="7" spans="2:16" ht="14.4" x14ac:dyDescent="0.3">
      <c r="B7" s="3" t="s">
        <v>12</v>
      </c>
      <c r="C7" s="2">
        <v>10791</v>
      </c>
      <c r="D7" s="2">
        <v>417</v>
      </c>
      <c r="E7" s="4">
        <v>43923.375</v>
      </c>
      <c r="F7" s="3">
        <v>22684</v>
      </c>
      <c r="G7" s="5">
        <f>Sheet1!$C7/Sheet1!$F7</f>
        <v>0.47570975136660199</v>
      </c>
      <c r="H7">
        <f>Table_1[[#This Row],[total]]-(Table_1[[#This Row],[deaths]]+Table_1[[#This Row],[positive]])</f>
        <v>11476</v>
      </c>
      <c r="I7" s="35"/>
      <c r="J7" s="30"/>
      <c r="L7" s="14" t="s">
        <v>76</v>
      </c>
      <c r="M7" s="15">
        <f>SUM(Table_1[Recovered])</f>
        <v>1022865</v>
      </c>
      <c r="N7" s="17"/>
      <c r="O7" s="24" t="s">
        <v>13</v>
      </c>
      <c r="P7" s="25">
        <f>SUM(Sheet1!$D$5:$D$60)</f>
        <v>5784</v>
      </c>
    </row>
    <row r="8" spans="2:16" ht="14.4" x14ac:dyDescent="0.3">
      <c r="B8" s="3" t="s">
        <v>14</v>
      </c>
      <c r="C8" s="2">
        <v>9191</v>
      </c>
      <c r="D8" s="2">
        <v>203</v>
      </c>
      <c r="E8" s="4">
        <v>43922.916666666664</v>
      </c>
      <c r="F8" s="3">
        <v>33000</v>
      </c>
      <c r="G8" s="5">
        <f>Sheet1!$C8/Sheet1!$F8</f>
        <v>0.27851515151515149</v>
      </c>
      <c r="H8">
        <f>Table_1[[#This Row],[total]]-(Table_1[[#This Row],[deaths]]+Table_1[[#This Row],[positive]])</f>
        <v>23606</v>
      </c>
      <c r="I8" s="36"/>
      <c r="J8" s="32"/>
      <c r="M8" s="16"/>
      <c r="N8" s="17"/>
      <c r="O8" s="14" t="s">
        <v>76</v>
      </c>
      <c r="P8" s="15">
        <f>SUM(Table_1[Recovered])</f>
        <v>1022865</v>
      </c>
    </row>
    <row r="9" spans="2:16" ht="14.4" x14ac:dyDescent="0.3">
      <c r="B9" s="3" t="s">
        <v>15</v>
      </c>
      <c r="C9" s="2">
        <v>9150</v>
      </c>
      <c r="D9" s="2">
        <v>310</v>
      </c>
      <c r="E9" s="4">
        <v>43923.458333333336</v>
      </c>
      <c r="F9" s="3">
        <v>51086</v>
      </c>
      <c r="G9" s="5">
        <f>Sheet1!$C9/Sheet1!$F9</f>
        <v>0.17910973652272638</v>
      </c>
      <c r="H9">
        <f>Table_1[[#This Row],[total]]-(Table_1[[#This Row],[deaths]]+Table_1[[#This Row],[positive]])</f>
        <v>41626</v>
      </c>
      <c r="I9" s="35"/>
      <c r="J9" s="33"/>
      <c r="M9" s="18"/>
      <c r="N9" s="19"/>
      <c r="O9" s="24" t="s">
        <v>16</v>
      </c>
      <c r="P9" s="27">
        <f>MAX(Sheet1!$E$5:$E$60)</f>
        <v>43923.614583333336</v>
      </c>
    </row>
    <row r="10" spans="2:16" ht="14.4" x14ac:dyDescent="0.3">
      <c r="B10" s="3" t="s">
        <v>17</v>
      </c>
      <c r="C10" s="2">
        <v>8966</v>
      </c>
      <c r="D10" s="2">
        <v>154</v>
      </c>
      <c r="E10" s="4">
        <v>43923.583333333336</v>
      </c>
      <c r="F10" s="3">
        <v>56608</v>
      </c>
      <c r="G10" s="5">
        <f>Sheet1!$C10/Sheet1!$F10</f>
        <v>0.15838750706613905</v>
      </c>
      <c r="H10">
        <f>Table_1[[#This Row],[total]]-(Table_1[[#This Row],[deaths]]+Table_1[[#This Row],[positive]])</f>
        <v>47488</v>
      </c>
      <c r="I10" s="35"/>
      <c r="J10" s="33"/>
      <c r="M10" s="20"/>
      <c r="N10" s="20"/>
      <c r="O10" s="24" t="s">
        <v>18</v>
      </c>
      <c r="P10" s="27">
        <f>MIN(Sheet1!$E$5:$E$60)</f>
        <v>43920.875</v>
      </c>
    </row>
    <row r="11" spans="2:16" ht="14.4" x14ac:dyDescent="0.3">
      <c r="B11" s="3" t="s">
        <v>19</v>
      </c>
      <c r="C11" s="2">
        <v>8010</v>
      </c>
      <c r="D11" s="2">
        <v>128</v>
      </c>
      <c r="E11" s="4">
        <v>43923.375694444447</v>
      </c>
      <c r="F11" s="3">
        <v>77296</v>
      </c>
      <c r="G11" s="5">
        <f>Sheet1!$C11/Sheet1!$F11</f>
        <v>0.10362761333057338</v>
      </c>
      <c r="H11">
        <f>Table_1[[#This Row],[total]]-(Table_1[[#This Row],[deaths]]+Table_1[[#This Row],[positive]])</f>
        <v>69158</v>
      </c>
      <c r="I11" s="35"/>
      <c r="J11" s="34"/>
      <c r="O11" s="24" t="s">
        <v>20</v>
      </c>
      <c r="P11" s="28">
        <f>ROWS(Sheet1!$B$5:$G$60)</f>
        <v>56</v>
      </c>
    </row>
    <row r="12" spans="2:16" ht="14.4" x14ac:dyDescent="0.3">
      <c r="B12" s="3" t="s">
        <v>21</v>
      </c>
      <c r="C12" s="2">
        <v>7695</v>
      </c>
      <c r="D12" s="2">
        <v>157</v>
      </c>
      <c r="E12" s="4">
        <v>43922.916666666664</v>
      </c>
      <c r="F12" s="3">
        <v>43656</v>
      </c>
      <c r="G12" s="5">
        <f>Sheet1!$C12/Sheet1!$F12</f>
        <v>0.17626443100604727</v>
      </c>
      <c r="H12">
        <f>Table_1[[#This Row],[total]]-(Table_1[[#This Row],[deaths]]+Table_1[[#This Row],[positive]])</f>
        <v>35804</v>
      </c>
      <c r="I12" s="20"/>
      <c r="J12" s="20"/>
    </row>
    <row r="13" spans="2:16" ht="14.4" x14ac:dyDescent="0.3">
      <c r="B13" s="3" t="s">
        <v>22</v>
      </c>
      <c r="C13" s="2">
        <v>7016</v>
      </c>
      <c r="D13" s="2">
        <v>90</v>
      </c>
      <c r="E13" s="4">
        <v>43923.416666666664</v>
      </c>
      <c r="F13" s="3">
        <v>54714</v>
      </c>
      <c r="G13" s="5">
        <f>Sheet1!$C13/Sheet1!$F13</f>
        <v>0.1282304346236795</v>
      </c>
      <c r="H13">
        <f>Table_1[[#This Row],[total]]-(Table_1[[#This Row],[deaths]]+Table_1[[#This Row],[positive]])</f>
        <v>47608</v>
      </c>
      <c r="I13" s="29"/>
      <c r="J13" s="20"/>
    </row>
    <row r="14" spans="2:16" ht="14.4" x14ac:dyDescent="0.3">
      <c r="B14" s="3" t="s">
        <v>23</v>
      </c>
      <c r="C14" s="2">
        <v>5984</v>
      </c>
      <c r="D14" s="2">
        <v>247</v>
      </c>
      <c r="E14" s="4">
        <v>43922.75</v>
      </c>
      <c r="F14" s="3">
        <v>74798</v>
      </c>
      <c r="G14" s="5">
        <f>Sheet1!$C14/Sheet1!$F14</f>
        <v>8.0002139094628194E-2</v>
      </c>
      <c r="H14">
        <f>Table_1[[#This Row],[total]]-(Table_1[[#This Row],[deaths]]+Table_1[[#This Row],[positive]])</f>
        <v>68567</v>
      </c>
      <c r="I14" s="20"/>
    </row>
    <row r="15" spans="2:16" ht="14.4" x14ac:dyDescent="0.3">
      <c r="B15" s="3" t="s">
        <v>24</v>
      </c>
      <c r="C15" s="2">
        <v>5348</v>
      </c>
      <c r="D15" s="2">
        <v>163</v>
      </c>
      <c r="E15" s="4">
        <v>43923.394444444442</v>
      </c>
      <c r="F15" s="3">
        <v>22957</v>
      </c>
      <c r="G15" s="5">
        <f>Sheet1!$C15/Sheet1!$F15</f>
        <v>0.2329572679357059</v>
      </c>
      <c r="H15">
        <f>Table_1[[#This Row],[total]]-(Table_1[[#This Row],[deaths]]+Table_1[[#This Row],[positive]])</f>
        <v>17446</v>
      </c>
      <c r="I15" s="20"/>
    </row>
    <row r="16" spans="2:16" ht="14.4" x14ac:dyDescent="0.3">
      <c r="B16" s="3" t="s">
        <v>25</v>
      </c>
      <c r="C16" s="2">
        <v>4669</v>
      </c>
      <c r="D16" s="2">
        <v>70</v>
      </c>
      <c r="E16" s="4">
        <v>43922.791666666664</v>
      </c>
      <c r="F16" s="3">
        <v>50679</v>
      </c>
      <c r="G16" s="5">
        <f>Sheet1!$C16/Sheet1!$F16</f>
        <v>9.2128889678170442E-2</v>
      </c>
      <c r="H16">
        <f>Table_1[[#This Row],[total]]-(Table_1[[#This Row],[deaths]]+Table_1[[#This Row],[positive]])</f>
        <v>45940</v>
      </c>
      <c r="I16" s="20"/>
    </row>
    <row r="17" spans="2:9" ht="14.4" x14ac:dyDescent="0.3">
      <c r="B17" s="3" t="s">
        <v>26</v>
      </c>
      <c r="C17" s="2">
        <v>3824</v>
      </c>
      <c r="D17" s="2">
        <v>112</v>
      </c>
      <c r="E17" s="4">
        <v>43923.5625</v>
      </c>
      <c r="F17" s="3">
        <v>18300</v>
      </c>
      <c r="G17" s="5">
        <f>Sheet1!$C17/Sheet1!$F17</f>
        <v>0.20896174863387978</v>
      </c>
      <c r="H17">
        <f>Table_1[[#This Row],[total]]-(Table_1[[#This Row],[deaths]]+Table_1[[#This Row],[positive]])</f>
        <v>14364</v>
      </c>
      <c r="I17" s="20"/>
    </row>
    <row r="18" spans="2:9" ht="14.4" x14ac:dyDescent="0.3">
      <c r="B18" s="3" t="s">
        <v>27</v>
      </c>
      <c r="C18" s="2">
        <v>3342</v>
      </c>
      <c r="D18" s="2">
        <v>80</v>
      </c>
      <c r="E18" s="4">
        <v>43922.666666666664</v>
      </c>
      <c r="F18" s="3">
        <v>18645</v>
      </c>
      <c r="G18" s="5">
        <f>Sheet1!$C18/Sheet1!$F18</f>
        <v>0.17924376508447304</v>
      </c>
      <c r="H18">
        <f>Table_1[[#This Row],[total]]-(Table_1[[#This Row],[deaths]]+Table_1[[#This Row],[positive]])</f>
        <v>15223</v>
      </c>
    </row>
    <row r="19" spans="2:9" ht="14.4" x14ac:dyDescent="0.3">
      <c r="B19" s="3" t="s">
        <v>28</v>
      </c>
      <c r="C19" s="2">
        <v>3039</v>
      </c>
      <c r="D19" s="2">
        <v>78</v>
      </c>
      <c r="E19" s="4">
        <v>43922.915972222225</v>
      </c>
      <c r="F19" s="3">
        <v>16285</v>
      </c>
      <c r="G19" s="5">
        <f>Sheet1!$C19/Sheet1!$F19</f>
        <v>0.18661344795824378</v>
      </c>
      <c r="H19">
        <f>Table_1[[#This Row],[total]]-(Table_1[[#This Row],[deaths]]+Table_1[[#This Row],[positive]])</f>
        <v>13168</v>
      </c>
    </row>
    <row r="20" spans="2:9" ht="14.4" x14ac:dyDescent="0.3">
      <c r="B20" s="3" t="s">
        <v>29</v>
      </c>
      <c r="C20" s="2">
        <v>2902</v>
      </c>
      <c r="D20" s="2">
        <v>81</v>
      </c>
      <c r="E20" s="4">
        <v>43923.5</v>
      </c>
      <c r="F20" s="3">
        <v>34918</v>
      </c>
      <c r="G20" s="5">
        <f>Sheet1!$C20/Sheet1!$F20</f>
        <v>8.3108998224411479E-2</v>
      </c>
      <c r="H20">
        <f>Table_1[[#This Row],[total]]-(Table_1[[#This Row],[deaths]]+Table_1[[#This Row],[positive]])</f>
        <v>31935</v>
      </c>
    </row>
    <row r="21" spans="2:9" ht="15.75" customHeight="1" x14ac:dyDescent="0.3">
      <c r="B21" s="3" t="s">
        <v>30</v>
      </c>
      <c r="C21" s="2">
        <v>2845</v>
      </c>
      <c r="D21" s="2">
        <v>32</v>
      </c>
      <c r="E21" s="4">
        <v>43923.541666666664</v>
      </c>
      <c r="F21" s="3">
        <v>34611</v>
      </c>
      <c r="G21" s="5">
        <f>Sheet1!$C21/Sheet1!$F21</f>
        <v>8.2199300800323602E-2</v>
      </c>
      <c r="H21">
        <f>Table_1[[#This Row],[total]]-(Table_1[[#This Row],[deaths]]+Table_1[[#This Row],[positive]])</f>
        <v>31734</v>
      </c>
    </row>
    <row r="22" spans="2:9" ht="15.75" customHeight="1" x14ac:dyDescent="0.3">
      <c r="B22" s="3" t="s">
        <v>31</v>
      </c>
      <c r="C22" s="2">
        <v>2331</v>
      </c>
      <c r="D22" s="2">
        <v>36</v>
      </c>
      <c r="E22" s="4">
        <v>43923.333333333336</v>
      </c>
      <c r="F22" s="3">
        <v>21221</v>
      </c>
      <c r="G22" s="5">
        <f>Sheet1!$C22/Sheet1!$F22</f>
        <v>0.10984402243061119</v>
      </c>
      <c r="H22">
        <f>Table_1[[#This Row],[total]]-(Table_1[[#This Row],[deaths]]+Table_1[[#This Row],[positive]])</f>
        <v>18854</v>
      </c>
    </row>
    <row r="23" spans="2:9" ht="15.75" customHeight="1" x14ac:dyDescent="0.3">
      <c r="B23" s="3" t="s">
        <v>32</v>
      </c>
      <c r="C23" s="2">
        <v>1857</v>
      </c>
      <c r="D23" s="2">
        <v>16</v>
      </c>
      <c r="E23" s="4">
        <v>43923.5</v>
      </c>
      <c r="F23" s="3">
        <v>28679</v>
      </c>
      <c r="G23" s="5">
        <f>Sheet1!$C23/Sheet1!$F23</f>
        <v>6.4751211687994706E-2</v>
      </c>
      <c r="H23">
        <f>Table_1[[#This Row],[total]]-(Table_1[[#This Row],[deaths]]+Table_1[[#This Row],[positive]])</f>
        <v>26806</v>
      </c>
    </row>
    <row r="24" spans="2:9" ht="15.75" customHeight="1" x14ac:dyDescent="0.3">
      <c r="B24" s="3" t="s">
        <v>33</v>
      </c>
      <c r="C24" s="2">
        <v>1834</v>
      </c>
      <c r="D24" s="2">
        <v>19</v>
      </c>
      <c r="E24" s="4">
        <v>43923.541666666664</v>
      </c>
      <c r="F24" s="3">
        <v>19683</v>
      </c>
      <c r="G24" s="5">
        <f>Sheet1!$C24/Sheet1!$F24</f>
        <v>9.3176853121983441E-2</v>
      </c>
      <c r="H24">
        <f>Table_1[[#This Row],[total]]-(Table_1[[#This Row],[deaths]]+Table_1[[#This Row],[positive]])</f>
        <v>17830</v>
      </c>
    </row>
    <row r="25" spans="2:9" ht="15.75" customHeight="1" x14ac:dyDescent="0.3">
      <c r="B25" s="3" t="s">
        <v>34</v>
      </c>
      <c r="C25" s="2">
        <v>1730</v>
      </c>
      <c r="D25" s="2">
        <v>31</v>
      </c>
      <c r="E25" s="4">
        <v>43923.583333333336</v>
      </c>
      <c r="F25" s="3">
        <v>22047</v>
      </c>
      <c r="G25" s="5">
        <f>Sheet1!$C25/Sheet1!$F25</f>
        <v>7.8468725903751077E-2</v>
      </c>
      <c r="H25">
        <f>Table_1[[#This Row],[total]]-(Table_1[[#This Row],[deaths]]+Table_1[[#This Row],[positive]])</f>
        <v>20286</v>
      </c>
    </row>
    <row r="26" spans="2:9" ht="15.75" customHeight="1" x14ac:dyDescent="0.3">
      <c r="B26" s="3" t="s">
        <v>35</v>
      </c>
      <c r="C26" s="2">
        <v>1706</v>
      </c>
      <c r="D26" s="2">
        <v>41</v>
      </c>
      <c r="E26" s="4">
        <v>43923.291666666664</v>
      </c>
      <c r="F26" s="3">
        <v>17589</v>
      </c>
      <c r="G26" s="5">
        <f>Sheet1!$C26/Sheet1!$F26</f>
        <v>9.6992438455853092E-2</v>
      </c>
      <c r="H26">
        <f>Table_1[[#This Row],[total]]-(Table_1[[#This Row],[deaths]]+Table_1[[#This Row],[positive]])</f>
        <v>15842</v>
      </c>
    </row>
    <row r="27" spans="2:9" ht="15.75" customHeight="1" x14ac:dyDescent="0.3">
      <c r="B27" s="3" t="s">
        <v>36</v>
      </c>
      <c r="C27" s="2">
        <v>1598</v>
      </c>
      <c r="D27" s="2">
        <v>32</v>
      </c>
      <c r="E27" s="4">
        <v>43922.916666666664</v>
      </c>
      <c r="F27" s="3">
        <v>22709</v>
      </c>
      <c r="G27" s="5">
        <f>Sheet1!$C27/Sheet1!$F27</f>
        <v>7.0368576335373634E-2</v>
      </c>
      <c r="H27">
        <f>Table_1[[#This Row],[total]]-(Table_1[[#This Row],[deaths]]+Table_1[[#This Row],[positive]])</f>
        <v>21079</v>
      </c>
    </row>
    <row r="28" spans="2:9" ht="15.75" customHeight="1" x14ac:dyDescent="0.3">
      <c r="B28" s="3" t="s">
        <v>37</v>
      </c>
      <c r="C28" s="2">
        <v>1554</v>
      </c>
      <c r="D28" s="2">
        <v>31</v>
      </c>
      <c r="E28" s="4">
        <v>43923.586111111108</v>
      </c>
      <c r="F28" s="3">
        <v>6995</v>
      </c>
      <c r="G28" s="5">
        <f>Sheet1!$C28/Sheet1!$F28</f>
        <v>0.22215868477483916</v>
      </c>
      <c r="H28">
        <f>Table_1[[#This Row],[total]]-(Table_1[[#This Row],[deaths]]+Table_1[[#This Row],[positive]])</f>
        <v>5410</v>
      </c>
    </row>
    <row r="29" spans="2:9" ht="15.75" customHeight="1" x14ac:dyDescent="0.3">
      <c r="B29" s="3" t="s">
        <v>38</v>
      </c>
      <c r="C29" s="2">
        <v>1458</v>
      </c>
      <c r="D29" s="2">
        <v>38</v>
      </c>
      <c r="E29" s="4">
        <v>43923.3125</v>
      </c>
      <c r="F29" s="3">
        <v>14046</v>
      </c>
      <c r="G29" s="5">
        <f>Sheet1!$C29/Sheet1!$F29</f>
        <v>0.10380179410508329</v>
      </c>
      <c r="H29">
        <f>Table_1[[#This Row],[total]]-(Table_1[[#This Row],[deaths]]+Table_1[[#This Row],[positive]])</f>
        <v>12550</v>
      </c>
    </row>
    <row r="30" spans="2:9" ht="15.75" customHeight="1" x14ac:dyDescent="0.3">
      <c r="B30" s="3" t="s">
        <v>39</v>
      </c>
      <c r="C30" s="2">
        <v>1233</v>
      </c>
      <c r="D30" s="2">
        <v>32</v>
      </c>
      <c r="E30" s="4">
        <v>43922.916666666664</v>
      </c>
      <c r="F30" s="3">
        <v>8736</v>
      </c>
      <c r="G30" s="5">
        <f>Sheet1!$C30/Sheet1!$F30</f>
        <v>0.14114010989010989</v>
      </c>
      <c r="H30">
        <f>Table_1[[#This Row],[total]]-(Table_1[[#This Row],[deaths]]+Table_1[[#This Row],[positive]])</f>
        <v>7471</v>
      </c>
    </row>
    <row r="31" spans="2:9" ht="15.75" customHeight="1" x14ac:dyDescent="0.3">
      <c r="B31" s="3" t="s">
        <v>40</v>
      </c>
      <c r="C31" s="2">
        <v>1177</v>
      </c>
      <c r="D31" s="2">
        <v>26</v>
      </c>
      <c r="E31" s="4">
        <v>43922.708333333336</v>
      </c>
      <c r="F31" s="3">
        <v>5930</v>
      </c>
      <c r="G31" s="5">
        <f>Sheet1!$C31/Sheet1!$F31</f>
        <v>0.19848229342327151</v>
      </c>
      <c r="H31">
        <f>Table_1[[#This Row],[total]]-(Table_1[[#This Row],[deaths]]+Table_1[[#This Row],[positive]])</f>
        <v>4727</v>
      </c>
    </row>
    <row r="32" spans="2:9" ht="15.75" customHeight="1" x14ac:dyDescent="0.3">
      <c r="B32" s="3" t="s">
        <v>41</v>
      </c>
      <c r="C32" s="2">
        <v>1074</v>
      </c>
      <c r="D32" s="2">
        <v>7</v>
      </c>
      <c r="E32" s="4">
        <v>43923.541666666664</v>
      </c>
      <c r="F32" s="3">
        <v>21065</v>
      </c>
      <c r="G32" s="5">
        <f>Sheet1!$C32/Sheet1!$F32</f>
        <v>5.0985046285307381E-2</v>
      </c>
      <c r="H32">
        <f>Table_1[[#This Row],[total]]-(Table_1[[#This Row],[deaths]]+Table_1[[#This Row],[positive]])</f>
        <v>19984</v>
      </c>
    </row>
    <row r="33" spans="2:8" ht="15.75" customHeight="1" x14ac:dyDescent="0.3">
      <c r="B33" s="3" t="s">
        <v>42</v>
      </c>
      <c r="C33" s="2">
        <v>879</v>
      </c>
      <c r="D33" s="2">
        <v>34</v>
      </c>
      <c r="E33" s="4">
        <v>43922.25</v>
      </c>
      <c r="F33" s="3">
        <v>2144</v>
      </c>
      <c r="G33" s="5">
        <f>Sheet1!$C33/Sheet1!$F33</f>
        <v>0.4099813432835821</v>
      </c>
      <c r="H33">
        <f>Table_1[[#This Row],[total]]-(Table_1[[#This Row],[deaths]]+Table_1[[#This Row],[positive]])</f>
        <v>1231</v>
      </c>
    </row>
    <row r="34" spans="2:8" ht="15.75" customHeight="1" x14ac:dyDescent="0.3">
      <c r="B34" s="3" t="s">
        <v>43</v>
      </c>
      <c r="C34" s="2">
        <v>742</v>
      </c>
      <c r="D34" s="2">
        <v>18</v>
      </c>
      <c r="E34" s="4">
        <v>43923.416666666664</v>
      </c>
      <c r="F34" s="3">
        <v>22394</v>
      </c>
      <c r="G34" s="5">
        <f>Sheet1!$C34/Sheet1!$F34</f>
        <v>3.313387514512816E-2</v>
      </c>
      <c r="H34">
        <f>Table_1[[#This Row],[total]]-(Table_1[[#This Row],[deaths]]+Table_1[[#This Row],[positive]])</f>
        <v>21634</v>
      </c>
    </row>
    <row r="35" spans="2:8" ht="15.75" customHeight="1" x14ac:dyDescent="0.3">
      <c r="B35" s="3" t="s">
        <v>44</v>
      </c>
      <c r="C35" s="2">
        <v>736</v>
      </c>
      <c r="D35" s="2">
        <v>19</v>
      </c>
      <c r="E35" s="4">
        <v>43922.375</v>
      </c>
      <c r="F35" s="3">
        <v>14868</v>
      </c>
      <c r="G35" s="5">
        <f>Sheet1!$C35/Sheet1!$F35</f>
        <v>4.9502286790422387E-2</v>
      </c>
      <c r="H35">
        <f>Table_1[[#This Row],[total]]-(Table_1[[#This Row],[deaths]]+Table_1[[#This Row],[positive]])</f>
        <v>14113</v>
      </c>
    </row>
    <row r="36" spans="2:8" ht="15.75" customHeight="1" x14ac:dyDescent="0.3">
      <c r="B36" s="3" t="s">
        <v>45</v>
      </c>
      <c r="C36" s="2">
        <v>680</v>
      </c>
      <c r="D36" s="2">
        <v>20</v>
      </c>
      <c r="E36" s="4">
        <v>43922.625</v>
      </c>
      <c r="F36" s="3">
        <v>7900</v>
      </c>
      <c r="G36" s="5">
        <f>Sheet1!$C36/Sheet1!$F36</f>
        <v>8.6075949367088608E-2</v>
      </c>
      <c r="H36">
        <f>Table_1[[#This Row],[total]]-(Table_1[[#This Row],[deaths]]+Table_1[[#This Row],[positive]])</f>
        <v>7200</v>
      </c>
    </row>
    <row r="37" spans="2:8" ht="15.75" customHeight="1" x14ac:dyDescent="0.3">
      <c r="B37" s="3" t="s">
        <v>46</v>
      </c>
      <c r="C37" s="2">
        <v>669</v>
      </c>
      <c r="D37" s="2">
        <v>9</v>
      </c>
      <c r="E37" s="4">
        <v>43922.708333333336</v>
      </c>
      <c r="F37" s="3">
        <v>7282</v>
      </c>
      <c r="G37" s="5">
        <f>Sheet1!$C37/Sheet1!$F37</f>
        <v>9.1870365284262567E-2</v>
      </c>
      <c r="H37">
        <f>Table_1[[#This Row],[total]]-(Table_1[[#This Row],[deaths]]+Table_1[[#This Row],[positive]])</f>
        <v>6604</v>
      </c>
    </row>
    <row r="38" spans="2:8" ht="15.75" customHeight="1" x14ac:dyDescent="0.3">
      <c r="B38" s="3" t="s">
        <v>47</v>
      </c>
      <c r="C38" s="2">
        <v>657</v>
      </c>
      <c r="D38" s="2">
        <v>12</v>
      </c>
      <c r="E38" s="4">
        <v>43923.581944444442</v>
      </c>
      <c r="F38" s="3">
        <v>5069</v>
      </c>
      <c r="G38" s="5">
        <f>Sheet1!$C38/Sheet1!$F38</f>
        <v>0.12961136318800554</v>
      </c>
      <c r="H38">
        <f>Table_1[[#This Row],[total]]-(Table_1[[#This Row],[deaths]]+Table_1[[#This Row],[positive]])</f>
        <v>4400</v>
      </c>
    </row>
    <row r="39" spans="2:8" ht="15.75" customHeight="1" x14ac:dyDescent="0.3">
      <c r="B39" s="3" t="s">
        <v>48</v>
      </c>
      <c r="C39" s="2">
        <v>653</v>
      </c>
      <c r="D39" s="2">
        <v>12</v>
      </c>
      <c r="E39" s="4">
        <v>43923.291666666664</v>
      </c>
      <c r="F39" s="3">
        <v>5070</v>
      </c>
      <c r="G39" s="5">
        <f>Sheet1!$C39/Sheet1!$F39</f>
        <v>0.12879684418145956</v>
      </c>
      <c r="H39">
        <f>Table_1[[#This Row],[total]]-(Table_1[[#This Row],[deaths]]+Table_1[[#This Row],[positive]])</f>
        <v>4405</v>
      </c>
    </row>
    <row r="40" spans="2:8" ht="15.75" customHeight="1" x14ac:dyDescent="0.3">
      <c r="B40" s="3" t="s">
        <v>49</v>
      </c>
      <c r="C40" s="2">
        <v>643</v>
      </c>
      <c r="D40" s="2">
        <v>12</v>
      </c>
      <c r="E40" s="4">
        <v>43923.53125</v>
      </c>
      <c r="F40" s="3">
        <v>8523</v>
      </c>
      <c r="G40" s="5">
        <f>Sheet1!$C40/Sheet1!$F40</f>
        <v>7.5442919159920213E-2</v>
      </c>
      <c r="H40">
        <f>Table_1[[#This Row],[total]]-(Table_1[[#This Row],[deaths]]+Table_1[[#This Row],[positive]])</f>
        <v>7868</v>
      </c>
    </row>
    <row r="41" spans="2:8" ht="15.75" customHeight="1" x14ac:dyDescent="0.3">
      <c r="B41" s="3" t="s">
        <v>50</v>
      </c>
      <c r="C41" s="2">
        <v>614</v>
      </c>
      <c r="D41" s="2">
        <v>11</v>
      </c>
      <c r="E41" s="4">
        <v>43922.916666666664</v>
      </c>
      <c r="F41" s="3">
        <v>8668</v>
      </c>
      <c r="G41" s="5">
        <f>Sheet1!$C41/Sheet1!$F41</f>
        <v>7.0835256114443926E-2</v>
      </c>
      <c r="H41">
        <f>Table_1[[#This Row],[total]]-(Table_1[[#This Row],[deaths]]+Table_1[[#This Row],[positive]])</f>
        <v>8043</v>
      </c>
    </row>
    <row r="42" spans="2:8" ht="15.75" customHeight="1" x14ac:dyDescent="0.3">
      <c r="B42" s="3" t="s">
        <v>51</v>
      </c>
      <c r="C42" s="2">
        <v>552</v>
      </c>
      <c r="D42" s="2">
        <v>13</v>
      </c>
      <c r="E42" s="4">
        <v>43923.416666666664</v>
      </c>
      <c r="F42" s="3">
        <v>6611</v>
      </c>
      <c r="G42" s="5">
        <f>Sheet1!$C42/Sheet1!$F42</f>
        <v>8.3497201633640897E-2</v>
      </c>
      <c r="H42">
        <f>Table_1[[#This Row],[total]]-(Table_1[[#This Row],[deaths]]+Table_1[[#This Row],[positive]])</f>
        <v>6046</v>
      </c>
    </row>
    <row r="43" spans="2:8" ht="15.75" customHeight="1" x14ac:dyDescent="0.3">
      <c r="B43" s="3" t="s">
        <v>52</v>
      </c>
      <c r="C43" s="2">
        <v>415</v>
      </c>
      <c r="D43" s="2">
        <v>4</v>
      </c>
      <c r="E43" s="4">
        <v>43922.291666666664</v>
      </c>
      <c r="F43" s="3">
        <v>6493</v>
      </c>
      <c r="G43" s="5">
        <f>Sheet1!$C43/Sheet1!$F43</f>
        <v>6.391498536885877E-2</v>
      </c>
      <c r="H43">
        <f>Table_1[[#This Row],[total]]-(Table_1[[#This Row],[deaths]]+Table_1[[#This Row],[positive]])</f>
        <v>6074</v>
      </c>
    </row>
    <row r="44" spans="2:8" ht="15.75" customHeight="1" x14ac:dyDescent="0.3">
      <c r="B44" s="3" t="s">
        <v>53</v>
      </c>
      <c r="C44" s="2">
        <v>393</v>
      </c>
      <c r="D44" s="2">
        <v>12</v>
      </c>
      <c r="E44" s="4">
        <v>43923.614583333336</v>
      </c>
      <c r="F44" s="3">
        <v>4959</v>
      </c>
      <c r="G44" s="5">
        <f>Sheet1!$C44/Sheet1!$F44</f>
        <v>7.9249848759830613E-2</v>
      </c>
      <c r="H44">
        <f>Table_1[[#This Row],[total]]-(Table_1[[#This Row],[deaths]]+Table_1[[#This Row],[positive]])</f>
        <v>4554</v>
      </c>
    </row>
    <row r="45" spans="2:8" ht="15.75" customHeight="1" x14ac:dyDescent="0.3">
      <c r="B45" s="3" t="s">
        <v>54</v>
      </c>
      <c r="C45" s="2">
        <v>376</v>
      </c>
      <c r="D45" s="2">
        <v>7</v>
      </c>
      <c r="E45" s="4">
        <v>43923.333333333336</v>
      </c>
      <c r="F45" s="3">
        <v>6464</v>
      </c>
      <c r="G45" s="5">
        <f>Sheet1!$C45/Sheet1!$F45</f>
        <v>5.8168316831683171E-2</v>
      </c>
      <c r="H45">
        <f>Table_1[[#This Row],[total]]-(Table_1[[#This Row],[deaths]]+Table_1[[#This Row],[positive]])</f>
        <v>6081</v>
      </c>
    </row>
    <row r="46" spans="2:8" ht="15.75" customHeight="1" x14ac:dyDescent="0.3">
      <c r="B46" s="3" t="s">
        <v>55</v>
      </c>
      <c r="C46" s="2">
        <v>363</v>
      </c>
      <c r="D46" s="2">
        <v>6</v>
      </c>
      <c r="E46" s="4">
        <v>43921.916666666664</v>
      </c>
      <c r="F46" s="3">
        <v>14011</v>
      </c>
      <c r="G46" s="5">
        <f>Sheet1!$C46/Sheet1!$F46</f>
        <v>2.5908214973949038E-2</v>
      </c>
      <c r="H46">
        <f>Table_1[[#This Row],[total]]-(Table_1[[#This Row],[deaths]]+Table_1[[#This Row],[positive]])</f>
        <v>13642</v>
      </c>
    </row>
    <row r="47" spans="2:8" ht="15.75" customHeight="1" x14ac:dyDescent="0.3">
      <c r="B47" s="3" t="s">
        <v>56</v>
      </c>
      <c r="C47" s="2">
        <v>338</v>
      </c>
      <c r="D47" s="2">
        <v>17</v>
      </c>
      <c r="E47" s="4">
        <v>43923.458333333336</v>
      </c>
      <c r="F47" s="3">
        <v>5049</v>
      </c>
      <c r="G47" s="5">
        <f>Sheet1!$C47/Sheet1!$F47</f>
        <v>6.6943949296890473E-2</v>
      </c>
      <c r="H47">
        <f>Table_1[[#This Row],[total]]-(Table_1[[#This Row],[deaths]]+Table_1[[#This Row],[positive]])</f>
        <v>4694</v>
      </c>
    </row>
    <row r="48" spans="2:8" ht="15.75" customHeight="1" x14ac:dyDescent="0.3">
      <c r="B48" s="3" t="s">
        <v>57</v>
      </c>
      <c r="C48" s="2">
        <v>316</v>
      </c>
      <c r="D48" s="2">
        <v>12</v>
      </c>
      <c r="E48" s="4">
        <v>43923.208333333336</v>
      </c>
      <c r="F48" s="3">
        <v>1920</v>
      </c>
      <c r="G48" s="5">
        <f>Sheet1!$C48/Sheet1!$F48</f>
        <v>0.16458333333333333</v>
      </c>
      <c r="H48">
        <f>Table_1[[#This Row],[total]]-(Table_1[[#This Row],[deaths]]+Table_1[[#This Row],[positive]])</f>
        <v>1592</v>
      </c>
    </row>
    <row r="49" spans="2:8" ht="15.75" customHeight="1" x14ac:dyDescent="0.3">
      <c r="B49" s="3" t="s">
        <v>58</v>
      </c>
      <c r="C49" s="2">
        <v>258</v>
      </c>
      <c r="D49" s="2">
        <v>1</v>
      </c>
      <c r="E49" s="4">
        <v>43922.666666666664</v>
      </c>
      <c r="F49" s="3">
        <v>10464</v>
      </c>
      <c r="G49" s="5">
        <f>Sheet1!$C49/Sheet1!$F49</f>
        <v>2.4655963302752295E-2</v>
      </c>
      <c r="H49">
        <f>Table_1[[#This Row],[total]]-(Table_1[[#This Row],[deaths]]+Table_1[[#This Row],[positive]])</f>
        <v>10205</v>
      </c>
    </row>
    <row r="50" spans="2:8" ht="15.75" customHeight="1" x14ac:dyDescent="0.3">
      <c r="B50" s="3" t="s">
        <v>59</v>
      </c>
      <c r="C50" s="2">
        <v>246</v>
      </c>
      <c r="D50" s="2">
        <v>5</v>
      </c>
      <c r="E50" s="4">
        <v>43923.5</v>
      </c>
      <c r="F50" s="3">
        <v>4224</v>
      </c>
      <c r="G50" s="5">
        <f>Sheet1!$C50/Sheet1!$F50</f>
        <v>5.823863636363636E-2</v>
      </c>
      <c r="H50">
        <f>Table_1[[#This Row],[total]]-(Table_1[[#This Row],[deaths]]+Table_1[[#This Row],[positive]])</f>
        <v>3973</v>
      </c>
    </row>
    <row r="51" spans="2:8" ht="15.75" customHeight="1" x14ac:dyDescent="0.3">
      <c r="B51" s="3" t="s">
        <v>60</v>
      </c>
      <c r="C51" s="2">
        <v>227</v>
      </c>
      <c r="D51" s="2">
        <v>5</v>
      </c>
      <c r="E51" s="4">
        <v>43923.333333333336</v>
      </c>
      <c r="F51" s="3">
        <v>5320</v>
      </c>
      <c r="G51" s="5">
        <f>Sheet1!$C51/Sheet1!$F51</f>
        <v>4.2669172932330829E-2</v>
      </c>
      <c r="H51">
        <f>Table_1[[#This Row],[total]]-(Table_1[[#This Row],[deaths]]+Table_1[[#This Row],[positive]])</f>
        <v>5088</v>
      </c>
    </row>
    <row r="52" spans="2:8" ht="15.75" customHeight="1" x14ac:dyDescent="0.3">
      <c r="B52" s="3" t="s">
        <v>61</v>
      </c>
      <c r="C52" s="2">
        <v>217</v>
      </c>
      <c r="D52" s="2">
        <v>2</v>
      </c>
      <c r="E52" s="4">
        <v>43922.928472222222</v>
      </c>
      <c r="F52" s="3">
        <v>5493</v>
      </c>
      <c r="G52" s="5">
        <f>Sheet1!$C52/Sheet1!$F52</f>
        <v>3.9504824321864189E-2</v>
      </c>
      <c r="H52">
        <f>Table_1[[#This Row],[total]]-(Table_1[[#This Row],[deaths]]+Table_1[[#This Row],[positive]])</f>
        <v>5274</v>
      </c>
    </row>
    <row r="53" spans="2:8" ht="15.75" customHeight="1" x14ac:dyDescent="0.3">
      <c r="B53" s="3" t="s">
        <v>62</v>
      </c>
      <c r="C53" s="2">
        <v>165</v>
      </c>
      <c r="D53" s="2">
        <v>2</v>
      </c>
      <c r="E53" s="4">
        <v>43922.666666666664</v>
      </c>
      <c r="F53" s="3">
        <v>4382</v>
      </c>
      <c r="G53" s="5">
        <f>Sheet1!$C53/Sheet1!$F53</f>
        <v>3.7654039251483341E-2</v>
      </c>
      <c r="H53">
        <f>Table_1[[#This Row],[total]]-(Table_1[[#This Row],[deaths]]+Table_1[[#This Row],[positive]])</f>
        <v>4215</v>
      </c>
    </row>
    <row r="54" spans="2:8" ht="15.75" customHeight="1" x14ac:dyDescent="0.3">
      <c r="B54" s="3" t="s">
        <v>63</v>
      </c>
      <c r="C54" s="2">
        <v>159</v>
      </c>
      <c r="D54" s="2">
        <v>3</v>
      </c>
      <c r="E54" s="4">
        <v>43923.455555555556</v>
      </c>
      <c r="F54" s="3">
        <v>4980</v>
      </c>
      <c r="G54" s="5">
        <f>Sheet1!$C54/Sheet1!$F54</f>
        <v>3.1927710843373494E-2</v>
      </c>
      <c r="H54">
        <f>Table_1[[#This Row],[total]]-(Table_1[[#This Row],[deaths]]+Table_1[[#This Row],[positive]])</f>
        <v>4818</v>
      </c>
    </row>
    <row r="55" spans="2:8" ht="15.75" customHeight="1" x14ac:dyDescent="0.3">
      <c r="B55" s="3" t="s">
        <v>64</v>
      </c>
      <c r="C55" s="2">
        <v>150</v>
      </c>
      <c r="D55" s="2">
        <v>0</v>
      </c>
      <c r="E55" s="4">
        <v>43923.354166666664</v>
      </c>
      <c r="F55" s="3">
        <v>2589</v>
      </c>
      <c r="G55" s="5">
        <f>Sheet1!$C55/Sheet1!$F55</f>
        <v>5.7937427578215531E-2</v>
      </c>
      <c r="H55">
        <f>Table_1[[#This Row],[total]]-(Table_1[[#This Row],[deaths]]+Table_1[[#This Row],[positive]])</f>
        <v>2439</v>
      </c>
    </row>
    <row r="56" spans="2:8" ht="15.75" customHeight="1" x14ac:dyDescent="0.3">
      <c r="B56" s="3" t="s">
        <v>65</v>
      </c>
      <c r="C56" s="2">
        <v>143</v>
      </c>
      <c r="D56" s="2">
        <v>3</v>
      </c>
      <c r="E56" s="4">
        <v>43922.791666666664</v>
      </c>
      <c r="F56" s="3">
        <v>5022</v>
      </c>
      <c r="G56" s="5">
        <f>Sheet1!$C56/Sheet1!$F56</f>
        <v>2.8474711270410194E-2</v>
      </c>
      <c r="H56">
        <f>Table_1[[#This Row],[total]]-(Table_1[[#This Row],[deaths]]+Table_1[[#This Row],[positive]])</f>
        <v>4876</v>
      </c>
    </row>
    <row r="57" spans="2:8" ht="15.75" customHeight="1" x14ac:dyDescent="0.3">
      <c r="B57" s="3" t="s">
        <v>66</v>
      </c>
      <c r="C57" s="2">
        <v>82</v>
      </c>
      <c r="D57" s="2">
        <v>3</v>
      </c>
      <c r="E57" s="4">
        <v>43923.270833333336</v>
      </c>
      <c r="F57" s="3">
        <v>524</v>
      </c>
      <c r="G57" s="5">
        <f>Sheet1!$C57/Sheet1!$F57</f>
        <v>0.15648854961832062</v>
      </c>
      <c r="H57">
        <f>Table_1[[#This Row],[total]]-(Table_1[[#This Row],[deaths]]+Table_1[[#This Row],[positive]])</f>
        <v>439</v>
      </c>
    </row>
    <row r="58" spans="2:8" ht="15.75" customHeight="1" x14ac:dyDescent="0.3">
      <c r="B58" s="3" t="s">
        <v>67</v>
      </c>
      <c r="C58" s="2">
        <v>33</v>
      </c>
      <c r="D58" s="2"/>
      <c r="E58" s="4">
        <v>43923.3125</v>
      </c>
      <c r="F58" s="3">
        <v>182</v>
      </c>
      <c r="G58" s="5">
        <f>Sheet1!$C58/Sheet1!$F58</f>
        <v>0.18131868131868131</v>
      </c>
      <c r="H58">
        <f>Table_1[[#This Row],[total]]-(Table_1[[#This Row],[deaths]]+Table_1[[#This Row],[positive]])</f>
        <v>149</v>
      </c>
    </row>
    <row r="59" spans="2:8" ht="15.75" customHeight="1" x14ac:dyDescent="0.3">
      <c r="B59" s="3" t="s">
        <v>68</v>
      </c>
      <c r="C59" s="2">
        <v>8</v>
      </c>
      <c r="D59" s="2">
        <v>1</v>
      </c>
      <c r="E59" s="4">
        <v>43923.041666666664</v>
      </c>
      <c r="F59" s="3">
        <v>21</v>
      </c>
      <c r="G59" s="5">
        <f>Sheet1!$C59/Sheet1!$F59</f>
        <v>0.38095238095238093</v>
      </c>
      <c r="H59">
        <f>Table_1[[#This Row],[total]]-(Table_1[[#This Row],[deaths]]+Table_1[[#This Row],[positive]])</f>
        <v>12</v>
      </c>
    </row>
    <row r="60" spans="2:8" ht="15.75" customHeight="1" x14ac:dyDescent="0.3">
      <c r="B60" s="3" t="s">
        <v>69</v>
      </c>
      <c r="C60" s="2">
        <v>0</v>
      </c>
      <c r="D60" s="2">
        <v>0</v>
      </c>
      <c r="E60" s="4">
        <v>43920.875</v>
      </c>
      <c r="F60" s="3">
        <v>20</v>
      </c>
      <c r="G60" s="5">
        <f>Sheet1!$C60/Sheet1!$F60</f>
        <v>0</v>
      </c>
      <c r="H60">
        <f>Table_1[[#This Row],[total]]-(Table_1[[#This Row],[deaths]]+Table_1[[#This Row],[positive]])</f>
        <v>20</v>
      </c>
    </row>
    <row r="61" spans="2:8" ht="15.75" customHeight="1" x14ac:dyDescent="0.3"/>
    <row r="62" spans="2:8" ht="15.75" customHeight="1" x14ac:dyDescent="0.3"/>
    <row r="63" spans="2:8" ht="15.75" customHeight="1" x14ac:dyDescent="0.3"/>
    <row r="64" spans="2:8"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r:id="rId1"/>
  <ignoredErrors>
    <ignoredError sqref="M5" formula="1"/>
  </ignoredErrors>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
  <sheetViews>
    <sheetView tabSelected="1" zoomScaleNormal="100" workbookViewId="0">
      <selection activeCell="E28" sqref="E28"/>
    </sheetView>
  </sheetViews>
  <sheetFormatPr defaultRowHeight="14.4" x14ac:dyDescent="0.3"/>
  <cols>
    <col min="1" max="1" width="12.44140625" bestFit="1" customWidth="1"/>
    <col min="2" max="2" width="15.88671875" bestFit="1" customWidth="1"/>
  </cols>
  <sheetData>
    <row r="2" spans="1:2" x14ac:dyDescent="0.3">
      <c r="A2" s="37" t="s">
        <v>78</v>
      </c>
      <c r="B2" s="37"/>
    </row>
    <row r="3" spans="1:2" x14ac:dyDescent="0.3">
      <c r="A3" s="6" t="s">
        <v>70</v>
      </c>
      <c r="B3" s="7" t="s">
        <v>77</v>
      </c>
    </row>
    <row r="4" spans="1:2" x14ac:dyDescent="0.3">
      <c r="A4" s="8" t="s">
        <v>8</v>
      </c>
      <c r="B4" s="9">
        <v>144211</v>
      </c>
    </row>
    <row r="5" spans="1:2" x14ac:dyDescent="0.3">
      <c r="A5" s="10" t="s">
        <v>19</v>
      </c>
      <c r="B5" s="11">
        <v>69158</v>
      </c>
    </row>
    <row r="6" spans="1:2" x14ac:dyDescent="0.3">
      <c r="A6" s="10" t="s">
        <v>23</v>
      </c>
      <c r="B6" s="11">
        <v>68567</v>
      </c>
    </row>
    <row r="7" spans="1:2" x14ac:dyDescent="0.3">
      <c r="A7" s="10" t="s">
        <v>22</v>
      </c>
      <c r="B7" s="11">
        <v>47608</v>
      </c>
    </row>
    <row r="8" spans="1:2" x14ac:dyDescent="0.3">
      <c r="A8" s="10" t="s">
        <v>17</v>
      </c>
      <c r="B8" s="11">
        <v>47488</v>
      </c>
    </row>
    <row r="9" spans="1:2" x14ac:dyDescent="0.3">
      <c r="A9" s="10" t="s">
        <v>25</v>
      </c>
      <c r="B9" s="11">
        <v>45940</v>
      </c>
    </row>
    <row r="10" spans="1:2" x14ac:dyDescent="0.3">
      <c r="A10" s="10" t="s">
        <v>15</v>
      </c>
      <c r="B10" s="11">
        <v>41626</v>
      </c>
    </row>
    <row r="11" spans="1:2" x14ac:dyDescent="0.3">
      <c r="A11" s="10" t="s">
        <v>21</v>
      </c>
      <c r="B11" s="11">
        <v>35804</v>
      </c>
    </row>
    <row r="12" spans="1:2" x14ac:dyDescent="0.3">
      <c r="A12" s="10" t="s">
        <v>10</v>
      </c>
      <c r="B12" s="11">
        <v>32983</v>
      </c>
    </row>
    <row r="13" spans="1:2" x14ac:dyDescent="0.3">
      <c r="A13" s="10" t="s">
        <v>29</v>
      </c>
      <c r="B13" s="11">
        <v>31935</v>
      </c>
    </row>
    <row r="14" spans="1:2" x14ac:dyDescent="0.3">
      <c r="A14" s="12" t="s">
        <v>71</v>
      </c>
      <c r="B14" s="13">
        <v>565320</v>
      </c>
    </row>
  </sheetData>
  <mergeCells count="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7"/>
  <sheetViews>
    <sheetView workbookViewId="0">
      <selection activeCell="I12" sqref="I12"/>
    </sheetView>
  </sheetViews>
  <sheetFormatPr defaultRowHeight="14.4" x14ac:dyDescent="0.3"/>
  <cols>
    <col min="1" max="1" width="12.44140625" bestFit="1" customWidth="1"/>
    <col min="2" max="2" width="13.5546875" customWidth="1"/>
    <col min="7" max="7" width="12.44140625" bestFit="1" customWidth="1"/>
    <col min="8" max="8" width="11" bestFit="1" customWidth="1"/>
  </cols>
  <sheetData>
    <row r="3" spans="1:9" x14ac:dyDescent="0.3">
      <c r="A3" s="38" t="s">
        <v>74</v>
      </c>
      <c r="B3" s="38"/>
      <c r="C3" s="38"/>
      <c r="G3" s="38" t="s">
        <v>75</v>
      </c>
      <c r="H3" s="38"/>
      <c r="I3" s="38"/>
    </row>
    <row r="4" spans="1:9" x14ac:dyDescent="0.3">
      <c r="A4" s="6" t="s">
        <v>70</v>
      </c>
      <c r="B4" s="7" t="s">
        <v>72</v>
      </c>
      <c r="G4" s="6" t="s">
        <v>70</v>
      </c>
      <c r="H4" s="7" t="s">
        <v>73</v>
      </c>
    </row>
    <row r="5" spans="1:9" x14ac:dyDescent="0.3">
      <c r="A5" s="8" t="s">
        <v>8</v>
      </c>
      <c r="B5" s="9">
        <v>92381</v>
      </c>
      <c r="G5" s="8" t="s">
        <v>29</v>
      </c>
      <c r="H5" s="9">
        <v>34918</v>
      </c>
    </row>
    <row r="6" spans="1:9" x14ac:dyDescent="0.3">
      <c r="A6" s="10" t="s">
        <v>10</v>
      </c>
      <c r="B6" s="11">
        <v>25590</v>
      </c>
      <c r="G6" s="10" t="s">
        <v>21</v>
      </c>
      <c r="H6" s="11">
        <v>43656</v>
      </c>
    </row>
    <row r="7" spans="1:9" x14ac:dyDescent="0.3">
      <c r="A7" s="10" t="s">
        <v>12</v>
      </c>
      <c r="B7" s="11">
        <v>10791</v>
      </c>
      <c r="G7" s="10" t="s">
        <v>25</v>
      </c>
      <c r="H7" s="11">
        <v>50679</v>
      </c>
    </row>
    <row r="8" spans="1:9" x14ac:dyDescent="0.3">
      <c r="A8" s="10" t="s">
        <v>14</v>
      </c>
      <c r="B8" s="11">
        <v>9191</v>
      </c>
      <c r="G8" s="10" t="s">
        <v>15</v>
      </c>
      <c r="H8" s="11">
        <v>51086</v>
      </c>
    </row>
    <row r="9" spans="1:9" x14ac:dyDescent="0.3">
      <c r="A9" s="10" t="s">
        <v>15</v>
      </c>
      <c r="B9" s="11">
        <v>9150</v>
      </c>
      <c r="G9" s="10" t="s">
        <v>22</v>
      </c>
      <c r="H9" s="11">
        <v>54714</v>
      </c>
    </row>
    <row r="10" spans="1:9" x14ac:dyDescent="0.3">
      <c r="A10" s="10" t="s">
        <v>17</v>
      </c>
      <c r="B10" s="11">
        <v>8966</v>
      </c>
      <c r="G10" s="10" t="s">
        <v>17</v>
      </c>
      <c r="H10" s="11">
        <v>56608</v>
      </c>
    </row>
    <row r="11" spans="1:9" x14ac:dyDescent="0.3">
      <c r="A11" s="10" t="s">
        <v>19</v>
      </c>
      <c r="B11" s="11">
        <v>8010</v>
      </c>
      <c r="G11" s="10" t="s">
        <v>10</v>
      </c>
      <c r="H11" s="11">
        <v>59110</v>
      </c>
    </row>
    <row r="12" spans="1:9" x14ac:dyDescent="0.3">
      <c r="A12" s="10" t="s">
        <v>21</v>
      </c>
      <c r="B12" s="11">
        <v>7695</v>
      </c>
      <c r="G12" s="10" t="s">
        <v>23</v>
      </c>
      <c r="H12" s="11">
        <v>74798</v>
      </c>
    </row>
    <row r="13" spans="1:9" x14ac:dyDescent="0.3">
      <c r="A13" s="10" t="s">
        <v>22</v>
      </c>
      <c r="B13" s="11">
        <v>7016</v>
      </c>
      <c r="G13" s="10" t="s">
        <v>19</v>
      </c>
      <c r="H13" s="11">
        <v>77296</v>
      </c>
    </row>
    <row r="14" spans="1:9" x14ac:dyDescent="0.3">
      <c r="A14" s="10" t="s">
        <v>23</v>
      </c>
      <c r="B14" s="11">
        <v>5984</v>
      </c>
      <c r="G14" s="10" t="s">
        <v>8</v>
      </c>
      <c r="H14" s="11">
        <v>238965</v>
      </c>
    </row>
    <row r="15" spans="1:9" x14ac:dyDescent="0.3">
      <c r="A15" s="12" t="s">
        <v>71</v>
      </c>
      <c r="B15" s="13">
        <v>184774</v>
      </c>
      <c r="G15" s="12" t="s">
        <v>71</v>
      </c>
      <c r="H15" s="13">
        <v>741830</v>
      </c>
    </row>
    <row r="62" spans="1:1" x14ac:dyDescent="0.3">
      <c r="A62" s="21"/>
    </row>
    <row r="63" spans="1:1" x14ac:dyDescent="0.3">
      <c r="A63" s="21"/>
    </row>
    <row r="64" spans="1:1" x14ac:dyDescent="0.3">
      <c r="A64" s="21"/>
    </row>
    <row r="65" spans="1:1" x14ac:dyDescent="0.3">
      <c r="A65" s="21"/>
    </row>
    <row r="66" spans="1:1" x14ac:dyDescent="0.3">
      <c r="A66" s="21"/>
    </row>
    <row r="67" spans="1:1" x14ac:dyDescent="0.3">
      <c r="A67" s="21"/>
    </row>
    <row r="68" spans="1:1" x14ac:dyDescent="0.3">
      <c r="A68" s="21"/>
    </row>
    <row r="69" spans="1:1" x14ac:dyDescent="0.3">
      <c r="A69" s="21"/>
    </row>
    <row r="70" spans="1:1" x14ac:dyDescent="0.3">
      <c r="A70" s="21"/>
    </row>
    <row r="71" spans="1:1" x14ac:dyDescent="0.3">
      <c r="A71" s="21"/>
    </row>
    <row r="72" spans="1:1" x14ac:dyDescent="0.3">
      <c r="A72" s="21"/>
    </row>
    <row r="73" spans="1:1" x14ac:dyDescent="0.3">
      <c r="A73" s="21"/>
    </row>
    <row r="74" spans="1:1" x14ac:dyDescent="0.3">
      <c r="A74" s="21"/>
    </row>
    <row r="75" spans="1:1" x14ac:dyDescent="0.3">
      <c r="A75" s="21"/>
    </row>
    <row r="76" spans="1:1" x14ac:dyDescent="0.3">
      <c r="A76" s="21"/>
    </row>
    <row r="77" spans="1:1" x14ac:dyDescent="0.3">
      <c r="A77" s="22"/>
    </row>
  </sheetData>
  <mergeCells count="2">
    <mergeCell ref="A3:C3"/>
    <mergeCell ref="G3:I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workbookViewId="0">
      <selection activeCell="S4" sqref="S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Pivot Table2</vt:lpstr>
      <vt:lpstr>Pivot Table</vt:lpstr>
      <vt:lpstr>Dashboard</vt:lpstr>
      <vt:lpstr>Sheet1!ExternalData_1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2024-03-06T15:17:16Z</dcterms:modified>
</cp:coreProperties>
</file>