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67C28CD1-461D-4348-80F2-DC6B85C59CD2}" xr6:coauthVersionLast="47" xr6:coauthVersionMax="47" xr10:uidLastSave="{00000000-0000-0000-0000-000000000000}"/>
  <bookViews>
    <workbookView xWindow="-120" yWindow="-120" windowWidth="20730" windowHeight="111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Grades">'Minif &amp; Maxif'!$C$5:$C$54</definedName>
    <definedName name="region">SUMIF!$C$4:$C$9</definedName>
    <definedName name="Revenue">SUMIF!$F$4:$F$9</definedName>
    <definedName name="Scores">Averageif!$I$5:$I$25</definedName>
    <definedName name="Scores1">'Minif &amp; Maxif'!$B$5:$B$54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C6" i="3"/>
  <c r="C5" i="3"/>
  <c r="B11" i="2"/>
  <c r="B10" i="2"/>
  <c r="B9" i="2"/>
  <c r="F28" i="4"/>
  <c r="F27" i="4"/>
  <c r="F26" i="4"/>
  <c r="F25" i="4"/>
  <c r="F24" i="4"/>
  <c r="E28" i="4"/>
  <c r="E27" i="4"/>
  <c r="E26" i="4"/>
  <c r="E25" i="4"/>
  <c r="E24" i="4"/>
  <c r="E19" i="4"/>
  <c r="F19" i="4"/>
  <c r="F18" i="4"/>
  <c r="F17" i="4"/>
  <c r="F16" i="4"/>
  <c r="F15" i="4"/>
  <c r="E18" i="4"/>
  <c r="E17" i="4"/>
  <c r="E16" i="4"/>
  <c r="E15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9" i="3" l="1"/>
  <c r="I5" i="3"/>
  <c r="H6" i="3"/>
  <c r="I8" i="3"/>
  <c r="I7" i="3"/>
  <c r="H8" i="3"/>
  <c r="I6" i="3"/>
  <c r="H7" i="3"/>
  <c r="H9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<sst xmlns="http://schemas.openxmlformats.org/spreadsheetml/2006/main" count="128" uniqueCount="84">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</sst>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workbookViewId="0">
      <selection activeCell="F29" sqref="F29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SUMIF(builder,"Doug",units)</f>
        <v>8</v>
      </c>
      <c r="F15" s="34">
        <f>SUMIF(builder,"Doug",Revenue)</f>
        <v>3112</v>
      </c>
      <c r="H15" s="30"/>
    </row>
    <row r="16" spans="1:8" ht="15.75" x14ac:dyDescent="0.25">
      <c r="D16" s="20" t="s">
        <v>74</v>
      </c>
      <c r="E16" s="34">
        <f>SUMIF(builder,"Dave",units)</f>
        <v>13</v>
      </c>
      <c r="F16" s="34">
        <f>SUMIF(builder,"Dave",Revenue)</f>
        <v>6163</v>
      </c>
      <c r="H16" s="30"/>
    </row>
    <row r="17" spans="2:8" ht="15.75" x14ac:dyDescent="0.25">
      <c r="D17" s="20" t="s">
        <v>77</v>
      </c>
      <c r="E17" s="34">
        <f>SUMIF(builder,"Brian",units)</f>
        <v>13</v>
      </c>
      <c r="F17" s="34">
        <f>SUMIF(builder,"Brian",Revenue)</f>
        <v>7405</v>
      </c>
      <c r="H17" s="30"/>
    </row>
    <row r="18" spans="2:8" ht="15.75" x14ac:dyDescent="0.25">
      <c r="D18" s="20" t="s">
        <v>79</v>
      </c>
      <c r="E18" s="34">
        <f>SUMIF(builder,"Larry",units)</f>
        <v>10</v>
      </c>
      <c r="F18" s="34">
        <f>SUMIF(builder,"Larry",Revenue)</f>
        <v>5740</v>
      </c>
      <c r="H18" s="30"/>
    </row>
    <row r="19" spans="2:8" ht="15.75" x14ac:dyDescent="0.25">
      <c r="D19" s="20" t="s">
        <v>80</v>
      </c>
      <c r="E19" s="34">
        <f>SUM(units)</f>
        <v>44</v>
      </c>
      <c r="F19" s="34">
        <f>SUM(Revenue)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SUMIFS(units,region,"Central",builder,"Doug")</f>
        <v>8</v>
      </c>
      <c r="F24" s="34">
        <f>SUMIFS(Revenue,region,"Central",builder,"Doug")</f>
        <v>3112</v>
      </c>
    </row>
    <row r="25" spans="2:8" ht="15.75" x14ac:dyDescent="0.25">
      <c r="B25" s="25"/>
      <c r="D25" s="20" t="s">
        <v>74</v>
      </c>
      <c r="E25" s="34">
        <f>SUMIFS(units,region,"Central",builder,"Dave")</f>
        <v>0</v>
      </c>
      <c r="F25" s="34">
        <f>SUMIFS(Revenue,region,"Central",builder,"Dave")</f>
        <v>0</v>
      </c>
    </row>
    <row r="26" spans="2:8" ht="15.75" x14ac:dyDescent="0.25">
      <c r="B26" s="25"/>
      <c r="D26" s="20" t="s">
        <v>77</v>
      </c>
      <c r="E26" s="34">
        <f>SUMIFS(units,region,"Central",builder,"Brian")</f>
        <v>8</v>
      </c>
      <c r="F26" s="34">
        <f>SUMIFS(Revenue,region,"Central",builder,"Brian")</f>
        <v>5840</v>
      </c>
    </row>
    <row r="27" spans="2:8" ht="15.75" x14ac:dyDescent="0.25">
      <c r="B27" s="25"/>
      <c r="D27" s="20" t="s">
        <v>79</v>
      </c>
      <c r="E27" s="34">
        <f>SUMIFS(units,region,"Central",builder,"Larry")</f>
        <v>0</v>
      </c>
      <c r="F27" s="34">
        <f>SUMIFS(Revenue,region,"Central",builder,"Larry")</f>
        <v>0</v>
      </c>
    </row>
    <row r="28" spans="2:8" ht="15.75" x14ac:dyDescent="0.25">
      <c r="B28" s="25"/>
      <c r="D28" s="20" t="s">
        <v>80</v>
      </c>
      <c r="E28" s="34">
        <f>SUMIFS(units,region,"Central")</f>
        <v>16</v>
      </c>
      <c r="F28" s="34">
        <f>SUMIFS(Revenue,region,"Central")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2" sqref="B12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AVERAGEIF(H5:H25,H5,Scores)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AVERAGEIF(H5:H25,H13,Scores)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AVERAGEIF(H5:H25,H16,Scores)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F10" sqref="F10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_xlfn.MINIFS(Scores1,Grades,"A")</f>
        <v>90</v>
      </c>
      <c r="I5" s="12">
        <f>_xlfn.MAXIFS(Scores1,Grades,"A")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>IF(AND(B6&lt;=100,B6&gt;=90),$J$5,IF(AND(B6&lt;90,B6&gt;=80),$J$6,IF(AND(B6&lt;80,B6&gt;=51),$J$7,IF(AND(B6&lt;=500,B6&gt;=41),$J$8,IF(B6&lt;=40,$J$9)))))</f>
        <v>A</v>
      </c>
      <c r="H6" s="12">
        <f>_xlfn.MINIFS(Scores1,Grades,"B")</f>
        <v>81</v>
      </c>
      <c r="I6" s="12">
        <f>_xlfn.MAXIFS(Scores1,Grades,"B")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ref="C6:C54" si="0">IF(AND(B7&lt;=100,B7&gt;=90),$J$5,IF(AND(B7&lt;90,B7&gt;=80),$J$6,IF(AND(B7&lt;80,B7&gt;=51),$J$7,IF(AND(B7&lt;=500,B7&gt;=41),$J$8,IF(B7&lt;=40,$J$9)))))</f>
        <v>C</v>
      </c>
      <c r="H7" s="12">
        <f>_xlfn.MINIFS(Scores1,Grades,"C")</f>
        <v>51</v>
      </c>
      <c r="I7" s="12">
        <f>_xlfn.MAXIFS(Scores1,Grades,"C")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_xlfn.MINIFS(Scores1,Grades,"D")</f>
        <v>44</v>
      </c>
      <c r="I8" s="12">
        <f>_xlfn.MAXIFS(Scores1,Grades,"D")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_xlfn.MINIFS(Scores1,Grades,"F")</f>
        <v>31</v>
      </c>
      <c r="I9" s="12">
        <f>_xlfn.MAXIFS(Scores1,Grades,"F")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SUMIF</vt:lpstr>
      <vt:lpstr>Averageif</vt:lpstr>
      <vt:lpstr>Minif &amp; Maxif</vt:lpstr>
      <vt:lpstr>builder</vt:lpstr>
      <vt:lpstr>Grades</vt:lpstr>
      <vt:lpstr>region</vt:lpstr>
      <vt:lpstr>Revenue</vt:lpstr>
      <vt:lpstr>Scores</vt:lpstr>
      <vt:lpstr>Scores1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2022-11-30T09:51:19Z</dcterms:modified>
</cp:coreProperties>
</file>