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8415" windowHeight="6435" firstSheet="2" activeTab="2"/>
  </bookViews>
  <sheets>
    <sheet name="Sheet1" sheetId="1" state="hidden" r:id="rId1"/>
    <sheet name="Sheet2" sheetId="2" state="hidden" r:id="rId2"/>
    <sheet name="Jun 2013" sheetId="12" r:id="rId3"/>
  </sheets>
  <calcPr calcId="145621"/>
</workbook>
</file>

<file path=xl/calcChain.xml><?xml version="1.0" encoding="utf-8"?>
<calcChain xmlns="http://schemas.openxmlformats.org/spreadsheetml/2006/main">
  <c r="B43" i="12" l="1"/>
  <c r="C41" i="12"/>
  <c r="D41" i="12" s="1"/>
  <c r="C38" i="12"/>
  <c r="D38" i="12"/>
  <c r="C22" i="12"/>
  <c r="C29" i="12" s="1"/>
  <c r="C42" i="12"/>
  <c r="D42" i="12" s="1"/>
  <c r="C40" i="12"/>
  <c r="D40" i="12" s="1"/>
  <c r="C39" i="12"/>
  <c r="D39" i="12" s="1"/>
  <c r="G38" i="12"/>
  <c r="C35" i="12"/>
  <c r="D36" i="12" s="1"/>
  <c r="G34" i="12"/>
  <c r="C28" i="12"/>
  <c r="B28" i="12"/>
  <c r="D25" i="12"/>
  <c r="D24" i="12"/>
  <c r="D28" i="12" s="1"/>
  <c r="B22" i="12"/>
  <c r="D18" i="12"/>
  <c r="D17" i="12"/>
  <c r="D16" i="12"/>
  <c r="D15" i="12"/>
  <c r="D22" i="12"/>
  <c r="D29" i="12" l="1"/>
  <c r="D43" i="12"/>
  <c r="C46" i="12" s="1"/>
  <c r="D48" i="12" s="1"/>
  <c r="F50" i="12" s="1"/>
  <c r="B29" i="12"/>
  <c r="C43" i="12"/>
</calcChain>
</file>

<file path=xl/sharedStrings.xml><?xml version="1.0" encoding="utf-8"?>
<sst xmlns="http://schemas.openxmlformats.org/spreadsheetml/2006/main" count="70" uniqueCount="65">
  <si>
    <t>DETAILS</t>
  </si>
  <si>
    <t>TOTAL INCOME OF MONTH</t>
  </si>
  <si>
    <t>TOTAL</t>
  </si>
  <si>
    <t>WORKSHOP</t>
  </si>
  <si>
    <t>NO. OF TRACTORS</t>
  </si>
  <si>
    <t>TOTAL SALE FOR THE MONTH</t>
  </si>
  <si>
    <t>TOTA L INSTALLATION</t>
  </si>
  <si>
    <t>TOTAL PDI DONE</t>
  </si>
  <si>
    <t>DOOR STEP</t>
  </si>
  <si>
    <t>Free Service</t>
  </si>
  <si>
    <t>Paid Service</t>
  </si>
  <si>
    <t>Warranty Job</t>
  </si>
  <si>
    <t>Post Warranty</t>
  </si>
  <si>
    <t>Accidental Job</t>
  </si>
  <si>
    <t>GRAND TOTAL</t>
  </si>
  <si>
    <t>TOTAL SALE  ( In Rs.)</t>
  </si>
  <si>
    <t>SPARE PARTS  ( In Rs.)</t>
  </si>
  <si>
    <t>TOTAL LABOUR ( In Rs.)</t>
  </si>
  <si>
    <t>TOTAL SALE  ( In Litrs)</t>
  </si>
  <si>
    <t>Workshop Sale  ( In Rs.)</t>
  </si>
  <si>
    <t>Counter  Sale ( In Rs.)</t>
  </si>
  <si>
    <t>Door Step ( In  Rs.)</t>
  </si>
  <si>
    <t>Work shop Rent</t>
  </si>
  <si>
    <t>Salary for Workshop + Spare persons</t>
  </si>
  <si>
    <t>Communication ( Telephone + Mobile)</t>
  </si>
  <si>
    <t xml:space="preserve">Electricity </t>
  </si>
  <si>
    <t xml:space="preserve">Water </t>
  </si>
  <si>
    <t>Workshop Walfare (Tea, Coffee)</t>
  </si>
  <si>
    <t>Municipal Tax ( Monthy basis)</t>
  </si>
  <si>
    <t>Other Expenditure ( In Rs.)</t>
  </si>
  <si>
    <t>TOTAL EXPENDITURE ( In Rs.)</t>
  </si>
  <si>
    <t>INCOME DURING THE MONTH</t>
  </si>
  <si>
    <t>EXPENDITURE DURING MONTH</t>
  </si>
  <si>
    <t>TOTAL REVENUE                 ( In Rs.)</t>
  </si>
  <si>
    <t>AMOUNT (In Rs.)</t>
  </si>
  <si>
    <t>SCRAP AMOUNT ( In Rs.)</t>
  </si>
  <si>
    <t>Inventory Carrying Cost</t>
  </si>
  <si>
    <t>Spare Parts Stock ( In Rs.)</t>
  </si>
  <si>
    <t>Lubes Stock ( In Rs.)</t>
  </si>
  <si>
    <t xml:space="preserve">Counter Sale Engine Oil  (In Litrs) </t>
  </si>
  <si>
    <t>OIL &amp; LUBS</t>
  </si>
  <si>
    <t>Counter Sale Transmission Oil</t>
  </si>
  <si>
    <t>Total Amount Invested In Parts &amp; Lubes (Rs.)</t>
  </si>
  <si>
    <t>Grease (In Kg)</t>
  </si>
  <si>
    <t>Transmission &amp; Hydraulic Oil (in Litrs)</t>
  </si>
  <si>
    <t>Engine Oil (In Litrs)</t>
  </si>
  <si>
    <t>OTHERS (In Rs.)</t>
  </si>
  <si>
    <t>Note :-</t>
  </si>
  <si>
    <t>1. Engine oil margin ( In %)</t>
  </si>
  <si>
    <t>3. Grease margin ( in %)</t>
  </si>
  <si>
    <t>2. Trans &amp; Hyd oil margin (in %)</t>
  </si>
  <si>
    <t xml:space="preserve">DEALER WORKSHOP REVENUE SHEET </t>
  </si>
  <si>
    <t>Free Service (Labor Earned from ITL )</t>
  </si>
  <si>
    <t>Tractors Installed ( Earning @500/ tr from ITL )</t>
  </si>
  <si>
    <t>PDI done ( Earning @Rs100/tr from ITL )</t>
  </si>
  <si>
    <t>17.5 % PROFIT ON SPARE   (MRP-23.1%+vat 5.25% +2% freight )</t>
  </si>
  <si>
    <t>17.5 % PROFIT ON OIL   (MRP-27.2%+vat 13.1 )</t>
  </si>
  <si>
    <t>17.5 % PROFIT ON OIL  (MRP-27.2%+vat 13.1 )</t>
  </si>
  <si>
    <t xml:space="preserve">DEALER PROFITABILITY = TOTAL INCOME - TOTAL EXPENDITURE  ( In Rs.)  =  </t>
  </si>
  <si>
    <t>DEALER PROFITABILITY  ( ACTUAL DEALER VIBALITY ) - In Rs. =</t>
  </si>
  <si>
    <t>D.E-VAC-DE-KAR</t>
  </si>
  <si>
    <t>H.Q.   : RAICHUR</t>
  </si>
  <si>
    <t>DEALER  :  Manjushree Tractors,Gangavati</t>
  </si>
  <si>
    <t>DEALER CODE :- 5646</t>
  </si>
  <si>
    <t>MONTH  :- jun.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</si>
</sst>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17"/>
      <name val="Calibri"/>
      <family val="2"/>
    </font>
    <font>
      <b/>
      <i/>
      <sz val="11"/>
      <name val="Calibri"/>
      <family val="2"/>
    </font>
    <font>
      <b/>
      <i/>
      <sz val="18"/>
      <name val="Calibri"/>
      <family val="2"/>
    </font>
    <font>
      <b/>
      <i/>
      <sz val="14"/>
      <name val="Calibri"/>
      <family val="2"/>
    </font>
    <font>
      <b/>
      <sz val="14"/>
      <name val="Calibri"/>
      <family val="2"/>
    </font>
    <font>
      <b/>
      <i/>
      <sz val="12"/>
      <name val="Calibri"/>
      <family val="2"/>
    </font>
    <font>
      <b/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1" fontId="4" fillId="2" borderId="10" xfId="0" applyNumberFormat="1" applyFont="1" applyFill="1" applyBorder="1" applyAlignment="1">
      <alignment horizontal="center" vertical="center" wrapText="1"/>
    </xf>
    <xf numFmtId="17" fontId="5" fillId="3" borderId="18" xfId="0" applyNumberFormat="1" applyFont="1" applyFill="1" applyBorder="1" applyAlignment="1">
      <alignment horizontal="left" vertical="center" wrapText="1"/>
    </xf>
    <xf numFmtId="17" fontId="5" fillId="3" borderId="19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quotePrefix="1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center" vertical="center" wrapText="1"/>
    </xf>
    <xf numFmtId="0" fontId="5" fillId="2" borderId="10" xfId="0" quotePrefix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3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1" fontId="5" fillId="0" borderId="31" xfId="0" applyNumberFormat="1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1" fontId="9" fillId="2" borderId="43" xfId="0" applyNumberFormat="1" applyFont="1" applyFill="1" applyBorder="1" applyAlignment="1">
      <alignment horizontal="center" vertical="center" wrapText="1"/>
    </xf>
    <xf numFmtId="1" fontId="9" fillId="2" borderId="45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609600</xdr:colOff>
      <xdr:row>1</xdr:row>
      <xdr:rowOff>38100</xdr:rowOff>
    </xdr:to>
    <xdr:pic>
      <xdr:nvPicPr>
        <xdr:cNvPr id="8232" name="Picture 1" descr="Picture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0"/>
          <a:ext cx="5143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10" sqref="B10"/>
    </sheetView>
  </sheetViews>
  <sheetFormatPr defaultRowHeight="12.75" x14ac:dyDescent="0.2"/>
  <sheetData>
    <row r="2" spans="1:1" x14ac:dyDescent="0.2">
      <c r="A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F20" sqref="F20"/>
    </sheetView>
  </sheetViews>
  <sheetFormatPr defaultRowHeight="12.75" x14ac:dyDescent="0.2"/>
  <cols>
    <col min="8" max="8" width="9.140625" style="57"/>
  </cols>
  <sheetData/>
  <mergeCells count="1">
    <mergeCell ref="H1:H104857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8" workbookViewId="0">
      <selection activeCell="A23" sqref="A23:D23"/>
    </sheetView>
  </sheetViews>
  <sheetFormatPr defaultRowHeight="15" x14ac:dyDescent="0.2"/>
  <cols>
    <col min="1" max="1" width="41.7109375" style="8" customWidth="1"/>
    <col min="2" max="2" width="13.85546875" style="2" customWidth="1"/>
    <col min="3" max="3" width="35.7109375" style="2" customWidth="1"/>
    <col min="4" max="4" width="16.85546875" style="2" customWidth="1"/>
    <col min="5" max="5" width="7.140625" style="2" customWidth="1"/>
    <col min="6" max="6" width="47.140625" style="2" customWidth="1"/>
    <col min="7" max="7" width="13.140625" style="2" customWidth="1"/>
    <col min="8" max="9" width="11.5703125" style="2" bestFit="1" customWidth="1"/>
    <col min="10" max="16384" width="9.140625" style="2"/>
  </cols>
  <sheetData>
    <row r="1" spans="1:7" ht="42" customHeight="1" x14ac:dyDescent="0.2">
      <c r="A1" s="92" t="s">
        <v>51</v>
      </c>
      <c r="B1" s="93"/>
      <c r="C1" s="93"/>
      <c r="D1" s="93"/>
      <c r="E1" s="93"/>
      <c r="F1" s="93"/>
      <c r="G1" s="94"/>
    </row>
    <row r="2" spans="1:7" ht="9.75" customHeight="1" x14ac:dyDescent="0.2">
      <c r="A2" s="11"/>
      <c r="B2" s="3"/>
      <c r="C2" s="3"/>
      <c r="D2" s="3"/>
      <c r="E2" s="3"/>
      <c r="F2" s="3"/>
      <c r="G2" s="12"/>
    </row>
    <row r="3" spans="1:7" ht="18" customHeight="1" x14ac:dyDescent="0.2">
      <c r="A3" s="11"/>
      <c r="B3" s="3"/>
      <c r="C3" s="3"/>
      <c r="D3" s="3"/>
      <c r="E3" s="3"/>
      <c r="F3" s="95" t="s">
        <v>62</v>
      </c>
      <c r="G3" s="96"/>
    </row>
    <row r="4" spans="1:7" ht="18" customHeight="1" x14ac:dyDescent="0.2">
      <c r="A4" s="97" t="s">
        <v>60</v>
      </c>
      <c r="B4" s="98"/>
      <c r="C4" s="3"/>
      <c r="D4" s="3"/>
      <c r="E4" s="3"/>
      <c r="F4" s="95" t="s">
        <v>63</v>
      </c>
      <c r="G4" s="96"/>
    </row>
    <row r="5" spans="1:7" ht="18" customHeight="1" x14ac:dyDescent="0.2">
      <c r="A5" s="99" t="s">
        <v>61</v>
      </c>
      <c r="B5" s="100"/>
      <c r="C5" s="3"/>
      <c r="D5" s="3"/>
      <c r="E5" s="3"/>
      <c r="F5" s="27" t="s">
        <v>64</v>
      </c>
      <c r="G5" s="28"/>
    </row>
    <row r="6" spans="1:7" x14ac:dyDescent="0.2">
      <c r="A6" s="11"/>
      <c r="B6" s="3"/>
      <c r="C6" s="3"/>
      <c r="D6" s="3"/>
      <c r="E6" s="3"/>
      <c r="F6" s="3"/>
      <c r="G6" s="12"/>
    </row>
    <row r="7" spans="1:7" ht="15" customHeight="1" x14ac:dyDescent="0.2">
      <c r="A7" s="18" t="s">
        <v>5</v>
      </c>
      <c r="B7" s="19">
        <v>5</v>
      </c>
      <c r="C7" s="3"/>
      <c r="D7" s="3"/>
      <c r="E7" s="3"/>
      <c r="F7" s="3"/>
      <c r="G7" s="12"/>
    </row>
    <row r="8" spans="1:7" ht="15" customHeight="1" x14ac:dyDescent="0.2">
      <c r="A8" s="18" t="s">
        <v>6</v>
      </c>
      <c r="B8" s="19">
        <v>5</v>
      </c>
      <c r="C8" s="3"/>
      <c r="D8" s="3"/>
      <c r="E8" s="3"/>
      <c r="F8" s="3"/>
      <c r="G8" s="12"/>
    </row>
    <row r="9" spans="1:7" ht="15" customHeight="1" x14ac:dyDescent="0.2">
      <c r="A9" s="18" t="s">
        <v>7</v>
      </c>
      <c r="B9" s="19">
        <v>12</v>
      </c>
      <c r="C9" s="3"/>
      <c r="D9" s="3"/>
      <c r="E9" s="3"/>
      <c r="F9" s="3"/>
      <c r="G9" s="12"/>
    </row>
    <row r="10" spans="1:7" ht="7.5" customHeight="1" x14ac:dyDescent="0.2">
      <c r="A10" s="11"/>
      <c r="B10" s="3"/>
      <c r="C10" s="3"/>
      <c r="D10" s="3"/>
      <c r="E10" s="3"/>
      <c r="F10" s="3"/>
      <c r="G10" s="12"/>
    </row>
    <row r="11" spans="1:7" ht="22.5" customHeight="1" thickBot="1" x14ac:dyDescent="0.25">
      <c r="A11" s="79" t="s">
        <v>31</v>
      </c>
      <c r="B11" s="80"/>
      <c r="C11" s="80"/>
      <c r="D11" s="80"/>
      <c r="E11" s="3"/>
      <c r="F11" s="81" t="s">
        <v>32</v>
      </c>
      <c r="G11" s="82"/>
    </row>
    <row r="12" spans="1:7" ht="14.25" customHeight="1" x14ac:dyDescent="0.2">
      <c r="A12" s="83" t="s">
        <v>0</v>
      </c>
      <c r="B12" s="85" t="s">
        <v>4</v>
      </c>
      <c r="C12" s="85" t="s">
        <v>17</v>
      </c>
      <c r="D12" s="87" t="s">
        <v>33</v>
      </c>
      <c r="E12" s="3"/>
      <c r="F12" s="89" t="s">
        <v>0</v>
      </c>
      <c r="G12" s="87" t="s">
        <v>34</v>
      </c>
    </row>
    <row r="13" spans="1:7" ht="36.75" customHeight="1" thickBot="1" x14ac:dyDescent="0.25">
      <c r="A13" s="84"/>
      <c r="B13" s="86"/>
      <c r="C13" s="86"/>
      <c r="D13" s="88"/>
      <c r="E13" s="3"/>
      <c r="F13" s="90"/>
      <c r="G13" s="91"/>
    </row>
    <row r="14" spans="1:7" x14ac:dyDescent="0.2">
      <c r="A14" s="66" t="s">
        <v>3</v>
      </c>
      <c r="B14" s="67"/>
      <c r="C14" s="67"/>
      <c r="D14" s="68"/>
      <c r="E14" s="3"/>
      <c r="F14" s="9"/>
      <c r="G14" s="47"/>
    </row>
    <row r="15" spans="1:7" ht="18" customHeight="1" x14ac:dyDescent="0.2">
      <c r="A15" s="50" t="s">
        <v>52</v>
      </c>
      <c r="B15" s="29">
        <v>11</v>
      </c>
      <c r="C15" s="29">
        <v>150</v>
      </c>
      <c r="D15" s="30">
        <f>C15*B15</f>
        <v>1650</v>
      </c>
      <c r="E15" s="31"/>
      <c r="F15" s="23" t="s">
        <v>22</v>
      </c>
      <c r="G15" s="42">
        <v>5000</v>
      </c>
    </row>
    <row r="16" spans="1:7" ht="18.75" customHeight="1" x14ac:dyDescent="0.2">
      <c r="A16" s="101" t="s">
        <v>53</v>
      </c>
      <c r="B16" s="102">
        <v>5</v>
      </c>
      <c r="C16" s="102">
        <v>500</v>
      </c>
      <c r="D16" s="103">
        <f>C16*B16</f>
        <v>2500</v>
      </c>
      <c r="E16" s="31"/>
      <c r="F16" s="23"/>
      <c r="G16" s="42"/>
    </row>
    <row r="17" spans="1:7" ht="18" customHeight="1" x14ac:dyDescent="0.2">
      <c r="A17" s="50" t="s">
        <v>54</v>
      </c>
      <c r="B17" s="29">
        <v>12</v>
      </c>
      <c r="C17" s="29">
        <v>100</v>
      </c>
      <c r="D17" s="30">
        <f>C17*B17</f>
        <v>1200</v>
      </c>
      <c r="E17" s="31"/>
      <c r="F17" s="23"/>
      <c r="G17" s="42"/>
    </row>
    <row r="18" spans="1:7" ht="18" customHeight="1" x14ac:dyDescent="0.2">
      <c r="A18" s="50" t="s">
        <v>10</v>
      </c>
      <c r="B18" s="29">
        <v>8</v>
      </c>
      <c r="C18" s="29">
        <v>150</v>
      </c>
      <c r="D18" s="30">
        <f>C18*B18</f>
        <v>1200</v>
      </c>
      <c r="E18" s="31"/>
      <c r="F18" s="23"/>
      <c r="G18" s="5"/>
    </row>
    <row r="19" spans="1:7" ht="18" customHeight="1" x14ac:dyDescent="0.2">
      <c r="A19" s="101" t="s">
        <v>11</v>
      </c>
      <c r="B19" s="102">
        <v>18</v>
      </c>
      <c r="C19" s="102">
        <v>0</v>
      </c>
      <c r="D19" s="103">
        <v>0</v>
      </c>
      <c r="E19" s="31"/>
      <c r="F19" s="23" t="s">
        <v>23</v>
      </c>
      <c r="G19" s="5">
        <v>36000</v>
      </c>
    </row>
    <row r="20" spans="1:7" ht="18" customHeight="1" x14ac:dyDescent="0.2">
      <c r="A20" s="51" t="s">
        <v>12</v>
      </c>
      <c r="B20" s="29">
        <v>8</v>
      </c>
      <c r="C20" s="29">
        <v>500</v>
      </c>
      <c r="D20" s="30">
        <v>2500</v>
      </c>
      <c r="E20" s="31"/>
      <c r="F20" s="23"/>
      <c r="G20" s="5"/>
    </row>
    <row r="21" spans="1:7" ht="18" customHeight="1" x14ac:dyDescent="0.2">
      <c r="A21" s="51" t="s">
        <v>13</v>
      </c>
      <c r="B21" s="29">
        <v>0</v>
      </c>
      <c r="C21" s="29">
        <v>0</v>
      </c>
      <c r="D21" s="30">
        <v>0</v>
      </c>
      <c r="E21" s="31"/>
      <c r="F21" s="23" t="s">
        <v>24</v>
      </c>
      <c r="G21" s="5">
        <v>1000</v>
      </c>
    </row>
    <row r="22" spans="1:7" ht="18" customHeight="1" x14ac:dyDescent="0.2">
      <c r="A22" s="51" t="s">
        <v>2</v>
      </c>
      <c r="B22" s="29">
        <f>SUM(B15:B21)</f>
        <v>62</v>
      </c>
      <c r="C22" s="29">
        <f>SUM(C15:C21)</f>
        <v>1400</v>
      </c>
      <c r="D22" s="30">
        <f>SUM(D15:D21)</f>
        <v>9050</v>
      </c>
      <c r="E22" s="31"/>
      <c r="F22" s="23"/>
      <c r="G22" s="5"/>
    </row>
    <row r="23" spans="1:7" ht="18" customHeight="1" x14ac:dyDescent="0.2">
      <c r="A23" s="69" t="s">
        <v>8</v>
      </c>
      <c r="B23" s="70"/>
      <c r="C23" s="70"/>
      <c r="D23" s="71"/>
      <c r="E23" s="31"/>
      <c r="F23" s="23" t="s">
        <v>25</v>
      </c>
      <c r="G23" s="5">
        <v>750</v>
      </c>
    </row>
    <row r="24" spans="1:7" ht="18" customHeight="1" x14ac:dyDescent="0.2">
      <c r="A24" s="50" t="s">
        <v>9</v>
      </c>
      <c r="B24" s="29">
        <v>1</v>
      </c>
      <c r="C24" s="29">
        <v>0</v>
      </c>
      <c r="D24" s="30">
        <f>C24*B24</f>
        <v>0</v>
      </c>
      <c r="E24" s="31"/>
      <c r="F24" s="23"/>
      <c r="G24" s="5"/>
    </row>
    <row r="25" spans="1:7" ht="18" customHeight="1" x14ac:dyDescent="0.2">
      <c r="A25" s="50" t="s">
        <v>10</v>
      </c>
      <c r="B25" s="29">
        <v>2</v>
      </c>
      <c r="C25" s="29">
        <v>150</v>
      </c>
      <c r="D25" s="30">
        <f>C25*B25</f>
        <v>300</v>
      </c>
      <c r="E25" s="31"/>
      <c r="F25" s="23" t="s">
        <v>26</v>
      </c>
      <c r="G25" s="5">
        <v>0</v>
      </c>
    </row>
    <row r="26" spans="1:7" ht="18" customHeight="1" x14ac:dyDescent="0.2">
      <c r="A26" s="50" t="s">
        <v>11</v>
      </c>
      <c r="B26" s="29">
        <v>2</v>
      </c>
      <c r="C26" s="29">
        <v>0</v>
      </c>
      <c r="D26" s="30">
        <v>0</v>
      </c>
      <c r="E26" s="31"/>
      <c r="F26" s="23"/>
      <c r="G26" s="5"/>
    </row>
    <row r="27" spans="1:7" ht="18" customHeight="1" x14ac:dyDescent="0.2">
      <c r="A27" s="51" t="s">
        <v>12</v>
      </c>
      <c r="B27" s="29">
        <v>0</v>
      </c>
      <c r="C27" s="29">
        <v>0</v>
      </c>
      <c r="D27" s="30">
        <v>0</v>
      </c>
      <c r="E27" s="31"/>
      <c r="F27" s="23" t="s">
        <v>27</v>
      </c>
      <c r="G27" s="5">
        <v>1600</v>
      </c>
    </row>
    <row r="28" spans="1:7" ht="18" customHeight="1" thickBot="1" x14ac:dyDescent="0.25">
      <c r="A28" s="53" t="s">
        <v>2</v>
      </c>
      <c r="B28" s="32">
        <f>SUM(B24:B27)</f>
        <v>5</v>
      </c>
      <c r="C28" s="32">
        <f>SUM(C24:C27)</f>
        <v>150</v>
      </c>
      <c r="D28" s="33">
        <f>SUM(D24:D27)</f>
        <v>300</v>
      </c>
      <c r="E28" s="31"/>
      <c r="F28" s="23"/>
      <c r="G28" s="5"/>
    </row>
    <row r="29" spans="1:7" ht="18" customHeight="1" thickBot="1" x14ac:dyDescent="0.25">
      <c r="A29" s="54" t="s">
        <v>14</v>
      </c>
      <c r="B29" s="34">
        <f>B22+B28</f>
        <v>67</v>
      </c>
      <c r="C29" s="34">
        <f>C28+C22</f>
        <v>1550</v>
      </c>
      <c r="D29" s="34">
        <f>D28+D22</f>
        <v>9350</v>
      </c>
      <c r="E29" s="31"/>
      <c r="F29" s="23" t="s">
        <v>28</v>
      </c>
      <c r="G29" s="5">
        <v>0</v>
      </c>
    </row>
    <row r="30" spans="1:7" ht="18" customHeight="1" thickBot="1" x14ac:dyDescent="0.25">
      <c r="A30" s="35"/>
      <c r="B30" s="36"/>
      <c r="C30" s="31"/>
      <c r="D30" s="36"/>
      <c r="E30" s="31"/>
      <c r="F30" s="23"/>
      <c r="G30" s="5"/>
    </row>
    <row r="31" spans="1:7" ht="18" customHeight="1" x14ac:dyDescent="0.2">
      <c r="A31" s="72" t="s">
        <v>16</v>
      </c>
      <c r="B31" s="73"/>
      <c r="C31" s="73"/>
      <c r="D31" s="74"/>
      <c r="E31" s="31"/>
      <c r="F31" s="23" t="s">
        <v>29</v>
      </c>
      <c r="G31" s="5">
        <v>2500</v>
      </c>
    </row>
    <row r="32" spans="1:7" ht="18" customHeight="1" x14ac:dyDescent="0.2">
      <c r="A32" s="51" t="s">
        <v>19</v>
      </c>
      <c r="B32" s="32"/>
      <c r="C32" s="29">
        <v>35000</v>
      </c>
      <c r="D32" s="30">
        <v>34000</v>
      </c>
      <c r="E32" s="31"/>
      <c r="F32" s="10"/>
      <c r="G32" s="43"/>
    </row>
    <row r="33" spans="1:7" ht="18" customHeight="1" thickBot="1" x14ac:dyDescent="0.25">
      <c r="A33" s="51" t="s">
        <v>20</v>
      </c>
      <c r="B33" s="32"/>
      <c r="C33" s="29">
        <v>25000</v>
      </c>
      <c r="D33" s="30">
        <v>16000</v>
      </c>
      <c r="E33" s="31"/>
      <c r="F33" s="10" t="s">
        <v>36</v>
      </c>
      <c r="G33" s="43">
        <v>9600</v>
      </c>
    </row>
    <row r="34" spans="1:7" ht="18" customHeight="1" thickBot="1" x14ac:dyDescent="0.25">
      <c r="A34" s="51" t="s">
        <v>21</v>
      </c>
      <c r="B34" s="32"/>
      <c r="C34" s="29">
        <v>6000</v>
      </c>
      <c r="D34" s="30"/>
      <c r="E34" s="31"/>
      <c r="F34" s="17" t="s">
        <v>30</v>
      </c>
      <c r="G34" s="48">
        <f>G31+G29+G27+G25+G23+G21+G19+G15+G33</f>
        <v>56450</v>
      </c>
    </row>
    <row r="35" spans="1:7" ht="18" customHeight="1" thickBot="1" x14ac:dyDescent="0.25">
      <c r="A35" s="55" t="s">
        <v>15</v>
      </c>
      <c r="B35" s="32"/>
      <c r="C35" s="32">
        <f>SUM(C32:C34)</f>
        <v>66000</v>
      </c>
      <c r="D35" s="33">
        <v>42800</v>
      </c>
      <c r="E35" s="31"/>
      <c r="F35" s="6"/>
      <c r="G35" s="12"/>
    </row>
    <row r="36" spans="1:7" ht="28.5" customHeight="1" thickBot="1" x14ac:dyDescent="0.25">
      <c r="A36" s="52" t="s">
        <v>55</v>
      </c>
      <c r="B36" s="37"/>
      <c r="C36" s="37"/>
      <c r="D36" s="37">
        <f>C35*17.5/100</f>
        <v>11550</v>
      </c>
      <c r="E36" s="31"/>
      <c r="F36" s="15" t="s">
        <v>37</v>
      </c>
      <c r="G36" s="44">
        <v>1058512</v>
      </c>
    </row>
    <row r="37" spans="1:7" ht="15.75" thickBot="1" x14ac:dyDescent="0.25">
      <c r="A37" s="72" t="s">
        <v>40</v>
      </c>
      <c r="B37" s="73"/>
      <c r="C37" s="73"/>
      <c r="D37" s="74"/>
      <c r="E37" s="31"/>
      <c r="F37" s="7" t="s">
        <v>38</v>
      </c>
      <c r="G37" s="45">
        <v>41480</v>
      </c>
    </row>
    <row r="38" spans="1:7" ht="15.75" customHeight="1" thickBot="1" x14ac:dyDescent="0.25">
      <c r="A38" s="51" t="s">
        <v>45</v>
      </c>
      <c r="B38" s="38">
        <v>140</v>
      </c>
      <c r="C38" s="38">
        <f>B38*245</f>
        <v>34300</v>
      </c>
      <c r="D38" s="39">
        <f>C38*17.5/100</f>
        <v>6002.5</v>
      </c>
      <c r="E38" s="31"/>
      <c r="F38" s="21" t="s">
        <v>42</v>
      </c>
      <c r="G38" s="49">
        <f>G36+G37</f>
        <v>1099992</v>
      </c>
    </row>
    <row r="39" spans="1:7" ht="15.75" thickBot="1" x14ac:dyDescent="0.25">
      <c r="A39" s="51" t="s">
        <v>44</v>
      </c>
      <c r="B39" s="38">
        <v>50</v>
      </c>
      <c r="C39" s="38">
        <f>B39*254</f>
        <v>12700</v>
      </c>
      <c r="D39" s="39">
        <f>C39*17.5/100</f>
        <v>2222.5</v>
      </c>
      <c r="E39" s="31"/>
      <c r="F39" s="6"/>
      <c r="G39" s="12"/>
    </row>
    <row r="40" spans="1:7" ht="15.75" customHeight="1" thickBot="1" x14ac:dyDescent="0.25">
      <c r="A40" s="51" t="s">
        <v>43</v>
      </c>
      <c r="B40" s="38">
        <v>14</v>
      </c>
      <c r="C40" s="38">
        <f>B40*252</f>
        <v>3528</v>
      </c>
      <c r="D40" s="39">
        <f>C40*27.2/100</f>
        <v>959.61599999999987</v>
      </c>
      <c r="E40" s="31"/>
      <c r="F40" s="22" t="s">
        <v>47</v>
      </c>
      <c r="G40" s="16"/>
    </row>
    <row r="41" spans="1:7" ht="75.75" customHeight="1" thickBot="1" x14ac:dyDescent="0.25">
      <c r="A41" s="51" t="s">
        <v>39</v>
      </c>
      <c r="B41" s="38">
        <v>0</v>
      </c>
      <c r="C41" s="38">
        <f>B41*245</f>
        <v>0</v>
      </c>
      <c r="D41" s="39">
        <f>C41*17.5/100</f>
        <v>0</v>
      </c>
      <c r="E41" s="31"/>
      <c r="F41" s="23" t="s">
        <v>48</v>
      </c>
      <c r="G41" s="52" t="s">
        <v>56</v>
      </c>
    </row>
    <row r="42" spans="1:7" ht="77.25" customHeight="1" thickBot="1" x14ac:dyDescent="0.25">
      <c r="A42" s="51" t="s">
        <v>41</v>
      </c>
      <c r="B42" s="38">
        <v>0</v>
      </c>
      <c r="C42" s="38">
        <f>B42*254</f>
        <v>0</v>
      </c>
      <c r="D42" s="39">
        <f>C42*27.2/100</f>
        <v>0</v>
      </c>
      <c r="E42" s="31"/>
      <c r="F42" s="23" t="s">
        <v>50</v>
      </c>
      <c r="G42" s="52" t="s">
        <v>57</v>
      </c>
    </row>
    <row r="43" spans="1:7" ht="18" customHeight="1" thickBot="1" x14ac:dyDescent="0.25">
      <c r="A43" s="56" t="s">
        <v>18</v>
      </c>
      <c r="B43" s="38">
        <f>SUM(B38:B42)</f>
        <v>204</v>
      </c>
      <c r="C43" s="38">
        <f>SUM(C37:C41)</f>
        <v>50528</v>
      </c>
      <c r="D43" s="39">
        <f>SUM(D38:D42)</f>
        <v>9184.616</v>
      </c>
      <c r="E43" s="31"/>
      <c r="F43" s="20" t="s">
        <v>49</v>
      </c>
      <c r="G43" s="46">
        <v>13</v>
      </c>
    </row>
    <row r="44" spans="1:7" x14ac:dyDescent="0.2">
      <c r="A44" s="51" t="s">
        <v>35</v>
      </c>
      <c r="B44" s="29"/>
      <c r="C44" s="29"/>
      <c r="D44" s="39">
        <v>0</v>
      </c>
      <c r="E44" s="31"/>
      <c r="F44" s="6"/>
      <c r="G44" s="12"/>
    </row>
    <row r="45" spans="1:7" ht="15.75" thickBot="1" x14ac:dyDescent="0.25">
      <c r="A45" s="53" t="s">
        <v>46</v>
      </c>
      <c r="B45" s="40"/>
      <c r="C45" s="40"/>
      <c r="D45" s="41">
        <v>0</v>
      </c>
      <c r="E45" s="31"/>
      <c r="F45" s="6"/>
      <c r="G45" s="12"/>
    </row>
    <row r="46" spans="1:7" ht="18" customHeight="1" thickBot="1" x14ac:dyDescent="0.25">
      <c r="A46" s="75" t="s">
        <v>1</v>
      </c>
      <c r="B46" s="76"/>
      <c r="C46" s="77">
        <f>D45+D44+D43+D36+D29</f>
        <v>30084.616000000002</v>
      </c>
      <c r="D46" s="78"/>
      <c r="E46" s="31"/>
      <c r="F46" s="6"/>
      <c r="G46" s="12"/>
    </row>
    <row r="47" spans="1:7" x14ac:dyDescent="0.2">
      <c r="A47" s="35"/>
      <c r="B47" s="31"/>
      <c r="C47" s="31"/>
      <c r="D47" s="31"/>
      <c r="E47" s="31"/>
      <c r="F47" s="4"/>
      <c r="G47" s="13"/>
    </row>
    <row r="48" spans="1:7" ht="24" customHeight="1" x14ac:dyDescent="0.2">
      <c r="A48" s="58" t="s">
        <v>58</v>
      </c>
      <c r="B48" s="59"/>
      <c r="C48" s="60"/>
      <c r="D48" s="61">
        <f>C46-G34</f>
        <v>-26365.383999999998</v>
      </c>
      <c r="E48" s="62"/>
      <c r="F48" s="3"/>
      <c r="G48" s="12"/>
    </row>
    <row r="49" spans="1:7" ht="9" customHeight="1" thickBot="1" x14ac:dyDescent="0.25">
      <c r="A49" s="11"/>
      <c r="B49" s="6"/>
      <c r="C49" s="6"/>
      <c r="D49" s="6"/>
      <c r="E49" s="6"/>
      <c r="F49" s="3"/>
      <c r="G49" s="12"/>
    </row>
    <row r="50" spans="1:7" ht="24" customHeight="1" thickBot="1" x14ac:dyDescent="0.25">
      <c r="A50" s="63" t="s">
        <v>59</v>
      </c>
      <c r="B50" s="64"/>
      <c r="C50" s="64"/>
      <c r="D50" s="64"/>
      <c r="E50" s="65"/>
      <c r="F50" s="26">
        <f>D48</f>
        <v>-26365.383999999998</v>
      </c>
      <c r="G50" s="12"/>
    </row>
    <row r="51" spans="1:7" ht="15.75" thickBot="1" x14ac:dyDescent="0.25">
      <c r="A51" s="24"/>
      <c r="B51" s="25"/>
      <c r="C51" s="25"/>
      <c r="D51" s="25"/>
      <c r="E51" s="25"/>
      <c r="F51" s="25"/>
      <c r="G51" s="14"/>
    </row>
  </sheetData>
  <mergeCells count="22">
    <mergeCell ref="A1:G1"/>
    <mergeCell ref="F3:G3"/>
    <mergeCell ref="A4:B4"/>
    <mergeCell ref="F4:G4"/>
    <mergeCell ref="A5:B5"/>
    <mergeCell ref="A11:D11"/>
    <mergeCell ref="F11:G11"/>
    <mergeCell ref="A12:A13"/>
    <mergeCell ref="B12:B13"/>
    <mergeCell ref="C12:C13"/>
    <mergeCell ref="D12:D13"/>
    <mergeCell ref="F12:F13"/>
    <mergeCell ref="G12:G13"/>
    <mergeCell ref="A48:C48"/>
    <mergeCell ref="D48:E48"/>
    <mergeCell ref="A50:E50"/>
    <mergeCell ref="A14:D14"/>
    <mergeCell ref="A23:D23"/>
    <mergeCell ref="A31:D31"/>
    <mergeCell ref="A37:D37"/>
    <mergeCell ref="A46:B46"/>
    <mergeCell ref="C46:D46"/>
  </mergeCells>
  <phoneticPr fontId="0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Jun 2013</vt:lpstr>
    </vt:vector>
  </TitlesOfParts>
  <Company>MAN-MANDIR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MAN-MANDIR</dc:creator>
  <cp:lastModifiedBy>Vishwa Shambhulingappa</cp:lastModifiedBy>
  <cp:lastPrinted>2012-04-28T06:34:48Z</cp:lastPrinted>
  <dcterms:created xsi:type="dcterms:W3CDTF">2004-02-07T06:40:38Z</dcterms:created>
  <dcterms:modified xsi:type="dcterms:W3CDTF">2014-02-13T18:22:40Z</dcterms:modified>
</cp:coreProperties>
</file>