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5"/>
  </bookViews>
  <sheets>
    <sheet name="01.10.2022" sheetId="1" r:id="rId1"/>
    <sheet name="02.10.202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44525"/>
</workbook>
</file>

<file path=xl/sharedStrings.xml><?xml version="1.0" encoding="utf-8"?>
<sst xmlns="http://schemas.openxmlformats.org/spreadsheetml/2006/main" count="1334" uniqueCount="100">
  <si>
    <t>Omega Fishmeal and Oil Private Limited</t>
  </si>
  <si>
    <t>Doc. No. : OFMO/PRD/R01</t>
  </si>
  <si>
    <t>Quality and Feed Safety Management System</t>
  </si>
  <si>
    <t>Rev. No. : 2.0</t>
  </si>
  <si>
    <t>Production Report</t>
  </si>
  <si>
    <t>Prod. Date</t>
  </si>
  <si>
    <t>Report Date</t>
  </si>
  <si>
    <t xml:space="preserve">date </t>
  </si>
  <si>
    <t>fish</t>
  </si>
  <si>
    <t>net wt</t>
  </si>
  <si>
    <t>FM Code</t>
  </si>
  <si>
    <t>Bag Qty.</t>
  </si>
  <si>
    <t>FM QTY IN KGS</t>
  </si>
  <si>
    <t>Total RM Qty (Kg)</t>
  </si>
  <si>
    <t>OIL QTY (Kg)</t>
  </si>
  <si>
    <t>FM Yield (%)</t>
  </si>
  <si>
    <t>FO CODE</t>
  </si>
  <si>
    <t>FO Yield (%)</t>
  </si>
  <si>
    <t>LS</t>
  </si>
  <si>
    <t>FM22K01</t>
  </si>
  <si>
    <t>FO22K01</t>
  </si>
  <si>
    <t>Sr. No.</t>
  </si>
  <si>
    <t>RM Species</t>
  </si>
  <si>
    <t>UOM</t>
  </si>
  <si>
    <t>QTY</t>
  </si>
  <si>
    <t>Indian oil Sardine</t>
  </si>
  <si>
    <t>KG</t>
  </si>
  <si>
    <t>Lesser Sardine</t>
  </si>
  <si>
    <t>Mackerel</t>
  </si>
  <si>
    <t>Other Fish</t>
  </si>
  <si>
    <t>Total Raw material processed</t>
  </si>
  <si>
    <t>Batch No</t>
  </si>
  <si>
    <t>Nos</t>
  </si>
  <si>
    <t>Kg</t>
  </si>
  <si>
    <t>Yield</t>
  </si>
  <si>
    <t>Bags packed</t>
  </si>
  <si>
    <t>Oil Produced</t>
  </si>
  <si>
    <t>Prepared By :</t>
  </si>
  <si>
    <t>Verified By :</t>
  </si>
  <si>
    <t>FM22K02</t>
  </si>
  <si>
    <t>FO22K02</t>
  </si>
  <si>
    <t>FM22K03</t>
  </si>
  <si>
    <t>FO22K03</t>
  </si>
  <si>
    <t>FM22K04</t>
  </si>
  <si>
    <t>FO22K04</t>
  </si>
  <si>
    <t>FM22K05</t>
  </si>
  <si>
    <t>FO22K05</t>
  </si>
  <si>
    <t>FM22K06</t>
  </si>
  <si>
    <t>FO22K06</t>
  </si>
  <si>
    <t>FM22K07</t>
  </si>
  <si>
    <t>FO22K07</t>
  </si>
  <si>
    <t>FM22K08</t>
  </si>
  <si>
    <t>FO22K08</t>
  </si>
  <si>
    <t>FM22K09</t>
  </si>
  <si>
    <t>FO22K09</t>
  </si>
  <si>
    <t>FM22K10</t>
  </si>
  <si>
    <t>FO22K10</t>
  </si>
  <si>
    <t>FM22K11</t>
  </si>
  <si>
    <t>FO22K11</t>
  </si>
  <si>
    <t>FM22K12</t>
  </si>
  <si>
    <t>FO22K12</t>
  </si>
  <si>
    <t>FM22K13</t>
  </si>
  <si>
    <t>FM22K14</t>
  </si>
  <si>
    <t>FO22K14</t>
  </si>
  <si>
    <t>FM22K15</t>
  </si>
  <si>
    <t>FO22K15</t>
  </si>
  <si>
    <t>FM22K16</t>
  </si>
  <si>
    <t>FO22K16</t>
  </si>
  <si>
    <t>FM22K17</t>
  </si>
  <si>
    <t>FO22K17</t>
  </si>
  <si>
    <t>FM22K18</t>
  </si>
  <si>
    <t>FO22K18</t>
  </si>
  <si>
    <t>FM22K19</t>
  </si>
  <si>
    <t>FO22K19</t>
  </si>
  <si>
    <t>FM22K20</t>
  </si>
  <si>
    <t>FO22K20</t>
  </si>
  <si>
    <t>FM22K21</t>
  </si>
  <si>
    <t>FO22K21</t>
  </si>
  <si>
    <t>FM22K22</t>
  </si>
  <si>
    <t>FO22K22</t>
  </si>
  <si>
    <t>FM22K23</t>
  </si>
  <si>
    <t>FO22K23</t>
  </si>
  <si>
    <t>FM22K24</t>
  </si>
  <si>
    <t>FO22K24</t>
  </si>
  <si>
    <t>FM22K25</t>
  </si>
  <si>
    <t>FO22K25</t>
  </si>
  <si>
    <t>FM22K26</t>
  </si>
  <si>
    <t>FO22K26</t>
  </si>
  <si>
    <t>FM22K27</t>
  </si>
  <si>
    <t>FO22K27</t>
  </si>
  <si>
    <t>FM22K28</t>
  </si>
  <si>
    <t>FO22K28</t>
  </si>
  <si>
    <t>FM22K29</t>
  </si>
  <si>
    <t>FO22K29</t>
  </si>
  <si>
    <t>FM22K30</t>
  </si>
  <si>
    <t>FO22K30</t>
  </si>
  <si>
    <t>31.10.2022</t>
  </si>
  <si>
    <t>FM22K31</t>
  </si>
  <si>
    <t>FO22K31</t>
  </si>
  <si>
    <t>31.10.2023</t>
  </si>
</sst>
</file>

<file path=xl/styles.xml><?xml version="1.0" encoding="utf-8"?>
<styleSheet xmlns="http://schemas.openxmlformats.org/spreadsheetml/2006/main">
  <numFmts count="7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.00_ ;[Red]\-0.00\ "/>
    <numFmt numFmtId="182" formatCode="0.0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0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2"/>
      <color theme="1"/>
      <name val="Calibri"/>
      <charset val="0"/>
      <scheme val="minor"/>
    </font>
    <font>
      <sz val="11"/>
      <color theme="0"/>
      <name val="Calibri"/>
      <charset val="134"/>
      <scheme val="minor"/>
    </font>
    <font>
      <sz val="10"/>
      <color theme="0"/>
      <name val="Times New Roman"/>
      <charset val="134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8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/>
    <xf numFmtId="180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180" fontId="2" fillId="0" borderId="1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1" fillId="0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81" fontId="7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180" fontId="6" fillId="2" borderId="0" xfId="0" applyNumberFormat="1" applyFont="1" applyFill="1" applyBorder="1" applyAlignment="1"/>
    <xf numFmtId="182" fontId="7" fillId="2" borderId="0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topLeftCell="B1"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44835</v>
      </c>
      <c r="C5" s="8" t="s">
        <v>6</v>
      </c>
      <c r="D5" s="9">
        <f>H7</f>
        <v>44836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44835</v>
      </c>
      <c r="I6" s="11" t="s">
        <v>18</v>
      </c>
      <c r="J6" s="11">
        <v>7999</v>
      </c>
      <c r="K6" s="26" t="s">
        <v>19</v>
      </c>
      <c r="L6" s="26">
        <v>1997</v>
      </c>
      <c r="M6" s="27">
        <f>L6*50</f>
        <v>99850</v>
      </c>
      <c r="N6" s="27">
        <f>M6*100/P6</f>
        <v>410061.60164271</v>
      </c>
      <c r="O6" s="27">
        <f>N6*R6/100</f>
        <v>35306.3039014374</v>
      </c>
      <c r="P6" s="28">
        <v>24.35</v>
      </c>
      <c r="Q6" s="26" t="s">
        <v>20</v>
      </c>
      <c r="R6" s="29">
        <v>8.61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44836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236397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173665</v>
      </c>
      <c r="E10" s="13"/>
      <c r="H10" s="16"/>
      <c r="I10" s="16"/>
      <c r="J10" s="16"/>
    </row>
    <row r="11" s="1" customFormat="1" ht="22.5" customHeight="1" spans="1:12">
      <c r="A11" s="14">
        <v>4</v>
      </c>
      <c r="B11" s="14" t="s">
        <v>29</v>
      </c>
      <c r="C11" s="15" t="s">
        <v>26</v>
      </c>
      <c r="D11" s="17"/>
      <c r="E11" s="18"/>
      <c r="H11" s="33"/>
      <c r="I11" s="33"/>
      <c r="J11" s="33"/>
      <c r="K11" s="33"/>
      <c r="L11" s="33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410062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FM22K01</v>
      </c>
      <c r="C15" s="15">
        <f>L6</f>
        <v>1997</v>
      </c>
      <c r="D15" s="15">
        <f>M6</f>
        <v>99850</v>
      </c>
      <c r="E15" s="15">
        <f>P6</f>
        <v>24.35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FO22K01</v>
      </c>
      <c r="C16" s="23"/>
      <c r="D16" s="24">
        <f>O6</f>
        <v>35306.3039014374</v>
      </c>
      <c r="E16" s="15">
        <f>R6</f>
        <v>8.61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44844</v>
      </c>
      <c r="C5" s="8" t="s">
        <v>6</v>
      </c>
      <c r="D5" s="9">
        <f>H7</f>
        <v>44845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44844</v>
      </c>
      <c r="I6" s="11" t="s">
        <v>18</v>
      </c>
      <c r="J6" s="11">
        <v>7999</v>
      </c>
      <c r="K6" s="26" t="s">
        <v>55</v>
      </c>
      <c r="L6" s="26">
        <v>2299</v>
      </c>
      <c r="M6" s="27">
        <f>L6*50</f>
        <v>114950</v>
      </c>
      <c r="N6" s="27">
        <f>M6*100/P6</f>
        <v>488940.876222884</v>
      </c>
      <c r="O6" s="27">
        <f>N6*R6/100</f>
        <v>41657.7626541897</v>
      </c>
      <c r="P6" s="28">
        <v>23.51</v>
      </c>
      <c r="Q6" s="26" t="s">
        <v>56</v>
      </c>
      <c r="R6" s="29">
        <v>8.52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44845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292528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196413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488941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FM22K10</v>
      </c>
      <c r="C15" s="15">
        <f>L6</f>
        <v>2299</v>
      </c>
      <c r="D15" s="15">
        <f>M6</f>
        <v>114950</v>
      </c>
      <c r="E15" s="15">
        <f>P6</f>
        <v>23.51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FO22K10</v>
      </c>
      <c r="C16" s="23"/>
      <c r="D16" s="24">
        <f>O6</f>
        <v>41657.7626541897</v>
      </c>
      <c r="E16" s="15">
        <f>R6</f>
        <v>8.52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44845</v>
      </c>
      <c r="C5" s="8" t="s">
        <v>6</v>
      </c>
      <c r="D5" s="9">
        <f>H7</f>
        <v>44846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44845</v>
      </c>
      <c r="I6" s="11" t="s">
        <v>18</v>
      </c>
      <c r="J6" s="11">
        <v>7999</v>
      </c>
      <c r="K6" s="26" t="s">
        <v>57</v>
      </c>
      <c r="L6" s="26">
        <v>2325</v>
      </c>
      <c r="M6" s="27">
        <f>L6*50</f>
        <v>116250</v>
      </c>
      <c r="N6" s="27">
        <f>M6*100/P6</f>
        <v>477020.927369717</v>
      </c>
      <c r="O6" s="27">
        <f>N6*R6/100</f>
        <v>40546.7788264259</v>
      </c>
      <c r="P6" s="28">
        <v>24.37</v>
      </c>
      <c r="Q6" s="26" t="s">
        <v>58</v>
      </c>
      <c r="R6" s="29">
        <v>8.5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44846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285327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191694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477021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FM22K11</v>
      </c>
      <c r="C15" s="15">
        <f>L6</f>
        <v>2325</v>
      </c>
      <c r="D15" s="15">
        <f>M6</f>
        <v>116250</v>
      </c>
      <c r="E15" s="15">
        <f>P6</f>
        <v>24.37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FO22K11</v>
      </c>
      <c r="C16" s="23"/>
      <c r="D16" s="24">
        <f>O6</f>
        <v>40546.7788264259</v>
      </c>
      <c r="E16" s="15">
        <f>R6</f>
        <v>8.5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44846</v>
      </c>
      <c r="C5" s="8" t="s">
        <v>6</v>
      </c>
      <c r="D5" s="9">
        <f>H7</f>
        <v>44847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44846</v>
      </c>
      <c r="I6" s="11" t="s">
        <v>18</v>
      </c>
      <c r="J6" s="11">
        <v>7999</v>
      </c>
      <c r="K6" s="26" t="s">
        <v>59</v>
      </c>
      <c r="L6" s="26">
        <v>1145</v>
      </c>
      <c r="M6" s="27">
        <f>L6*50</f>
        <v>57250</v>
      </c>
      <c r="N6" s="27">
        <f>M6*100/P6</f>
        <v>242996.604414261</v>
      </c>
      <c r="O6" s="27">
        <f>N6*R6/100</f>
        <v>20897.7079796265</v>
      </c>
      <c r="P6" s="28">
        <v>23.56</v>
      </c>
      <c r="Q6" s="26" t="s">
        <v>60</v>
      </c>
      <c r="R6" s="29">
        <v>8.6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44847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79012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147985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226997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FM22K12</v>
      </c>
      <c r="C15" s="15">
        <f>L6</f>
        <v>1145</v>
      </c>
      <c r="D15" s="15">
        <f>M6</f>
        <v>57250</v>
      </c>
      <c r="E15" s="15">
        <f>P6</f>
        <v>23.56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FO22K12</v>
      </c>
      <c r="C16" s="23"/>
      <c r="D16" s="24">
        <f>O6</f>
        <v>20897.7079796265</v>
      </c>
      <c r="E16" s="15">
        <f>R6</f>
        <v>8.6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44847</v>
      </c>
      <c r="C5" s="8" t="s">
        <v>6</v>
      </c>
      <c r="D5" s="9">
        <f>H7</f>
        <v>44848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44847</v>
      </c>
      <c r="I6" s="11" t="s">
        <v>18</v>
      </c>
      <c r="J6" s="11">
        <v>7999</v>
      </c>
      <c r="K6" s="26" t="s">
        <v>61</v>
      </c>
      <c r="L6" s="26">
        <v>919</v>
      </c>
      <c r="M6" s="27">
        <f>L6*50</f>
        <v>45950</v>
      </c>
      <c r="N6" s="27">
        <f>M6*100/P6</f>
        <v>189954.526663911</v>
      </c>
      <c r="O6" s="27">
        <f>N6*R6/100</f>
        <v>16393.0756510955</v>
      </c>
      <c r="P6" s="28">
        <v>24.19</v>
      </c>
      <c r="Q6" s="26" t="s">
        <v>60</v>
      </c>
      <c r="R6" s="29">
        <v>8.63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44848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69000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120955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189955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FM22K13</v>
      </c>
      <c r="C15" s="15">
        <f>L6</f>
        <v>919</v>
      </c>
      <c r="D15" s="15">
        <f>M6</f>
        <v>45950</v>
      </c>
      <c r="E15" s="15">
        <f>P6</f>
        <v>24.19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FO22K12</v>
      </c>
      <c r="C16" s="23"/>
      <c r="D16" s="24">
        <f>O6</f>
        <v>16393.0756510955</v>
      </c>
      <c r="E16" s="15">
        <f>R6</f>
        <v>8.63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44848</v>
      </c>
      <c r="C5" s="8" t="s">
        <v>6</v>
      </c>
      <c r="D5" s="9">
        <f>H7</f>
        <v>44849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44848</v>
      </c>
      <c r="I6" s="11" t="s">
        <v>18</v>
      </c>
      <c r="J6" s="11">
        <v>7999</v>
      </c>
      <c r="K6" s="26" t="s">
        <v>62</v>
      </c>
      <c r="L6" s="26">
        <v>970</v>
      </c>
      <c r="M6" s="27">
        <f>L6*50</f>
        <v>48500</v>
      </c>
      <c r="N6" s="27">
        <f>M6*100/P6</f>
        <v>203013.813311009</v>
      </c>
      <c r="O6" s="27">
        <f>N6*R6/100</f>
        <v>17662.2017580578</v>
      </c>
      <c r="P6" s="28">
        <v>23.89</v>
      </c>
      <c r="Q6" s="26" t="s">
        <v>63</v>
      </c>
      <c r="R6" s="29">
        <v>8.7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44849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82996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120018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203014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FM22K14</v>
      </c>
      <c r="C15" s="15">
        <f>L6</f>
        <v>970</v>
      </c>
      <c r="D15" s="15">
        <f>M6</f>
        <v>48500</v>
      </c>
      <c r="E15" s="15">
        <f>P6</f>
        <v>23.89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FO22K14</v>
      </c>
      <c r="C16" s="23"/>
      <c r="D16" s="24">
        <f>O6</f>
        <v>17662.2017580578</v>
      </c>
      <c r="E16" s="15">
        <f>R6</f>
        <v>8.7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44849</v>
      </c>
      <c r="C5" s="8" t="s">
        <v>6</v>
      </c>
      <c r="D5" s="9">
        <f>H7</f>
        <v>44850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44849</v>
      </c>
      <c r="I6" s="11" t="s">
        <v>18</v>
      </c>
      <c r="J6" s="11">
        <v>7999</v>
      </c>
      <c r="K6" s="26" t="s">
        <v>64</v>
      </c>
      <c r="L6" s="26">
        <v>820</v>
      </c>
      <c r="M6" s="27">
        <f>L6*50</f>
        <v>41000</v>
      </c>
      <c r="N6" s="27">
        <f>M6*100/P6</f>
        <v>177105.831533477</v>
      </c>
      <c r="O6" s="27">
        <f>N6*R6/100</f>
        <v>15266.5226781857</v>
      </c>
      <c r="P6" s="28">
        <v>23.15</v>
      </c>
      <c r="Q6" s="26" t="s">
        <v>65</v>
      </c>
      <c r="R6" s="29">
        <v>8.62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44850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73831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103275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177106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FM22K15</v>
      </c>
      <c r="C15" s="15">
        <f>L6</f>
        <v>820</v>
      </c>
      <c r="D15" s="15">
        <f>M6</f>
        <v>41000</v>
      </c>
      <c r="E15" s="15">
        <f>P6</f>
        <v>23.15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FO22K15</v>
      </c>
      <c r="C16" s="23"/>
      <c r="D16" s="24">
        <f>O6</f>
        <v>15266.5226781857</v>
      </c>
      <c r="E16" s="15">
        <f>R6</f>
        <v>8.62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44850</v>
      </c>
      <c r="C5" s="8" t="s">
        <v>6</v>
      </c>
      <c r="D5" s="9">
        <f>H7</f>
        <v>44851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44850</v>
      </c>
      <c r="I6" s="11" t="s">
        <v>18</v>
      </c>
      <c r="J6" s="11">
        <v>7999</v>
      </c>
      <c r="K6" s="26" t="s">
        <v>66</v>
      </c>
      <c r="L6" s="26">
        <v>554</v>
      </c>
      <c r="M6" s="27">
        <f>L6*50</f>
        <v>27700</v>
      </c>
      <c r="N6" s="27">
        <f>M6*100/P6</f>
        <v>117972.742759796</v>
      </c>
      <c r="O6" s="27">
        <f>N6*R6/100</f>
        <v>10310.8177172061</v>
      </c>
      <c r="P6" s="28">
        <v>23.48</v>
      </c>
      <c r="Q6" s="26" t="s">
        <v>67</v>
      </c>
      <c r="R6" s="29">
        <v>8.74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44851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72167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45806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117973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FM22K16</v>
      </c>
      <c r="C15" s="15">
        <f>L6</f>
        <v>554</v>
      </c>
      <c r="D15" s="15">
        <f>M6</f>
        <v>27700</v>
      </c>
      <c r="E15" s="15">
        <f>P6</f>
        <v>23.48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FO22K16</v>
      </c>
      <c r="C16" s="23"/>
      <c r="D16" s="24">
        <f>O6</f>
        <v>10310.8177172061</v>
      </c>
      <c r="E16" s="15">
        <f>R6</f>
        <v>8.74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44851</v>
      </c>
      <c r="C5" s="8" t="s">
        <v>6</v>
      </c>
      <c r="D5" s="9">
        <f>H7</f>
        <v>44852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44851</v>
      </c>
      <c r="I6" s="11" t="s">
        <v>18</v>
      </c>
      <c r="J6" s="11">
        <v>7999</v>
      </c>
      <c r="K6" s="26" t="s">
        <v>68</v>
      </c>
      <c r="L6" s="26">
        <v>591</v>
      </c>
      <c r="M6" s="27">
        <f>L6*50</f>
        <v>29550</v>
      </c>
      <c r="N6" s="27">
        <f>M6*100/P6</f>
        <v>124003.357112883</v>
      </c>
      <c r="O6" s="27">
        <f>N6*R6/100</f>
        <v>11160.3021401595</v>
      </c>
      <c r="P6" s="28">
        <v>23.83</v>
      </c>
      <c r="Q6" s="26" t="s">
        <v>69</v>
      </c>
      <c r="R6" s="29">
        <v>9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44852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62538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61465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124003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FM22K17</v>
      </c>
      <c r="C15" s="15">
        <f>L6</f>
        <v>591</v>
      </c>
      <c r="D15" s="15">
        <f>M6</f>
        <v>29550</v>
      </c>
      <c r="E15" s="15">
        <f>P6</f>
        <v>23.83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FO22K17</v>
      </c>
      <c r="C16" s="23"/>
      <c r="D16" s="24">
        <f>O6</f>
        <v>11160.3021401595</v>
      </c>
      <c r="E16" s="15">
        <f>R6</f>
        <v>9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44852</v>
      </c>
      <c r="C5" s="8" t="s">
        <v>6</v>
      </c>
      <c r="D5" s="9">
        <f>H7</f>
        <v>44853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44852</v>
      </c>
      <c r="I6" s="11" t="s">
        <v>18</v>
      </c>
      <c r="J6" s="11">
        <v>7999</v>
      </c>
      <c r="K6" s="26" t="s">
        <v>70</v>
      </c>
      <c r="L6" s="26">
        <v>530</v>
      </c>
      <c r="M6" s="27">
        <f>L6*50</f>
        <v>26500</v>
      </c>
      <c r="N6" s="27">
        <f>M6*100/P6</f>
        <v>109008.638420403</v>
      </c>
      <c r="O6" s="27">
        <f>N6*R6/100</f>
        <v>9647.26450020568</v>
      </c>
      <c r="P6" s="28">
        <v>24.31</v>
      </c>
      <c r="Q6" s="26" t="s">
        <v>71</v>
      </c>
      <c r="R6" s="29">
        <v>8.85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44853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38007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71002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109009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FM22K18</v>
      </c>
      <c r="C15" s="15">
        <f>L6</f>
        <v>530</v>
      </c>
      <c r="D15" s="15">
        <f>M6</f>
        <v>26500</v>
      </c>
      <c r="E15" s="15">
        <f>P6</f>
        <v>24.31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FO22K18</v>
      </c>
      <c r="C16" s="23"/>
      <c r="D16" s="24">
        <f>O6</f>
        <v>9647.26450020568</v>
      </c>
      <c r="E16" s="15">
        <f>R6</f>
        <v>8.85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44853</v>
      </c>
      <c r="C5" s="8" t="s">
        <v>6</v>
      </c>
      <c r="D5" s="9">
        <f>H7</f>
        <v>44854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44853</v>
      </c>
      <c r="I6" s="11" t="s">
        <v>18</v>
      </c>
      <c r="J6" s="11">
        <v>7999</v>
      </c>
      <c r="K6" s="26" t="s">
        <v>72</v>
      </c>
      <c r="L6" s="26">
        <v>991</v>
      </c>
      <c r="M6" s="27">
        <f>L6*50</f>
        <v>49550</v>
      </c>
      <c r="N6" s="27">
        <f>M6*100/P6</f>
        <v>207062.264939407</v>
      </c>
      <c r="O6" s="27">
        <f>N6*R6/100</f>
        <v>18055.8295027163</v>
      </c>
      <c r="P6" s="28">
        <v>23.93</v>
      </c>
      <c r="Q6" s="26" t="s">
        <v>73</v>
      </c>
      <c r="R6" s="29">
        <v>8.72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44854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116588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90474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207062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FM22K19</v>
      </c>
      <c r="C15" s="15">
        <f>L6</f>
        <v>991</v>
      </c>
      <c r="D15" s="15">
        <f>M6</f>
        <v>49550</v>
      </c>
      <c r="E15" s="15">
        <f>P6</f>
        <v>23.93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FO22K19</v>
      </c>
      <c r="C16" s="23"/>
      <c r="D16" s="24">
        <f>O6</f>
        <v>18055.8295027163</v>
      </c>
      <c r="E16" s="15">
        <f>R6</f>
        <v>8.72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44836</v>
      </c>
      <c r="C5" s="8" t="s">
        <v>6</v>
      </c>
      <c r="D5" s="9">
        <f>H7</f>
        <v>44837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44836</v>
      </c>
      <c r="I6" s="11" t="s">
        <v>18</v>
      </c>
      <c r="J6" s="11">
        <v>7999</v>
      </c>
      <c r="K6" s="26" t="s">
        <v>39</v>
      </c>
      <c r="L6" s="26">
        <v>2423</v>
      </c>
      <c r="M6" s="27">
        <f>L6*50</f>
        <v>121150</v>
      </c>
      <c r="N6" s="27">
        <f>M6*100/P6</f>
        <v>506903.765690377</v>
      </c>
      <c r="O6" s="27">
        <f>N6*R6/100</f>
        <v>44100.6276150628</v>
      </c>
      <c r="P6" s="28">
        <v>23.9</v>
      </c>
      <c r="Q6" s="26" t="s">
        <v>40</v>
      </c>
      <c r="R6" s="29">
        <v>8.7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44837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300524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206380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506904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FM22K02</v>
      </c>
      <c r="C15" s="15">
        <f>L6</f>
        <v>2423</v>
      </c>
      <c r="D15" s="15">
        <f>M6</f>
        <v>121150</v>
      </c>
      <c r="E15" s="15">
        <f>P6</f>
        <v>23.9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FO22K02</v>
      </c>
      <c r="C16" s="23"/>
      <c r="D16" s="24">
        <f>O6</f>
        <v>44100.6276150628</v>
      </c>
      <c r="E16" s="15">
        <f>R6</f>
        <v>8.7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44824</v>
      </c>
      <c r="C5" s="8" t="s">
        <v>6</v>
      </c>
      <c r="D5" s="9">
        <f>H7</f>
        <v>44825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44824</v>
      </c>
      <c r="I6" s="11" t="s">
        <v>18</v>
      </c>
      <c r="J6" s="11">
        <v>7999</v>
      </c>
      <c r="K6" s="26" t="s">
        <v>74</v>
      </c>
      <c r="L6" s="26">
        <v>1086</v>
      </c>
      <c r="M6" s="27">
        <f>L6*50</f>
        <v>54300</v>
      </c>
      <c r="N6" s="27">
        <f>M6*100/P6</f>
        <v>222997.94661191</v>
      </c>
      <c r="O6" s="27">
        <f>N6*R6/100</f>
        <v>19021.7248459959</v>
      </c>
      <c r="P6" s="28">
        <v>24.35</v>
      </c>
      <c r="Q6" s="26" t="s">
        <v>75</v>
      </c>
      <c r="R6" s="29">
        <v>8.53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44825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91267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131731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222998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FM22K20</v>
      </c>
      <c r="C15" s="15">
        <f>L6</f>
        <v>1086</v>
      </c>
      <c r="D15" s="15">
        <f>M6</f>
        <v>54300</v>
      </c>
      <c r="E15" s="15">
        <f>P6</f>
        <v>24.35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FO22K20</v>
      </c>
      <c r="C16" s="23"/>
      <c r="D16" s="24">
        <f>O6</f>
        <v>19021.7248459959</v>
      </c>
      <c r="E16" s="15">
        <f>R6</f>
        <v>8.53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44825</v>
      </c>
      <c r="C5" s="8" t="s">
        <v>6</v>
      </c>
      <c r="D5" s="9">
        <f>H7</f>
        <v>44826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44825</v>
      </c>
      <c r="I6" s="11" t="s">
        <v>18</v>
      </c>
      <c r="J6" s="11">
        <v>7999</v>
      </c>
      <c r="K6" s="26" t="s">
        <v>76</v>
      </c>
      <c r="L6" s="26">
        <v>564</v>
      </c>
      <c r="M6" s="27">
        <f>L6*50</f>
        <v>28200</v>
      </c>
      <c r="N6" s="27">
        <f>M6*100/P6</f>
        <v>117991.631799163</v>
      </c>
      <c r="O6" s="27">
        <v>10406.8619246862</v>
      </c>
      <c r="P6" s="28">
        <v>23.9</v>
      </c>
      <c r="Q6" s="29" t="s">
        <v>77</v>
      </c>
      <c r="R6" s="29">
        <v>8.82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44826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236397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173665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410062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FM22K21</v>
      </c>
      <c r="C15" s="15">
        <f>L6</f>
        <v>564</v>
      </c>
      <c r="D15" s="15">
        <f>M6</f>
        <v>28200</v>
      </c>
      <c r="E15" s="15">
        <f>P6</f>
        <v>23.9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32" t="str">
        <f>Q6</f>
        <v>FO22K21</v>
      </c>
      <c r="C16" s="23"/>
      <c r="D16" s="24">
        <f>O6</f>
        <v>10406.8619246862</v>
      </c>
      <c r="E16" s="15">
        <f>R6</f>
        <v>8.82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44856</v>
      </c>
      <c r="C5" s="8" t="s">
        <v>6</v>
      </c>
      <c r="D5" s="9">
        <f>H7</f>
        <v>44857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44856</v>
      </c>
      <c r="I6" s="11" t="s">
        <v>18</v>
      </c>
      <c r="J6" s="11">
        <v>7999</v>
      </c>
      <c r="K6" s="26" t="s">
        <v>78</v>
      </c>
      <c r="L6" s="26">
        <v>1019</v>
      </c>
      <c r="M6" s="27">
        <f>L6*50</f>
        <v>50950</v>
      </c>
      <c r="N6" s="27">
        <f>M6*100/P6</f>
        <v>216993.185689949</v>
      </c>
      <c r="O6" s="27">
        <f>N6*R6/100</f>
        <v>18921.8057921635</v>
      </c>
      <c r="P6" s="28">
        <v>23.48</v>
      </c>
      <c r="Q6" s="26" t="s">
        <v>79</v>
      </c>
      <c r="R6" s="29">
        <v>8.72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44857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76854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140139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216993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FM22K22</v>
      </c>
      <c r="C15" s="15">
        <f>L6</f>
        <v>1019</v>
      </c>
      <c r="D15" s="15">
        <f>M6</f>
        <v>50950</v>
      </c>
      <c r="E15" s="15">
        <f>P6</f>
        <v>23.48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FO22K22</v>
      </c>
      <c r="C16" s="23"/>
      <c r="D16" s="24">
        <f>O6</f>
        <v>18921.8057921635</v>
      </c>
      <c r="E16" s="15">
        <f>R6</f>
        <v>8.72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44857</v>
      </c>
      <c r="C5" s="8" t="s">
        <v>6</v>
      </c>
      <c r="D5" s="9">
        <f>H7</f>
        <v>44858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44857</v>
      </c>
      <c r="I6" s="11" t="s">
        <v>18</v>
      </c>
      <c r="J6" s="11">
        <v>7999</v>
      </c>
      <c r="K6" s="26" t="s">
        <v>80</v>
      </c>
      <c r="L6" s="26">
        <v>901</v>
      </c>
      <c r="M6" s="27">
        <f>L6*50</f>
        <v>45050</v>
      </c>
      <c r="N6" s="27">
        <f>M6*100/P6</f>
        <v>189047.419219471</v>
      </c>
      <c r="O6" s="27">
        <f>N6*R6/100</f>
        <v>16541.6491817037</v>
      </c>
      <c r="P6" s="28">
        <v>23.83</v>
      </c>
      <c r="Q6" s="26" t="s">
        <v>81</v>
      </c>
      <c r="R6" s="29">
        <v>8.75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44858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72732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112405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185137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FM22K23</v>
      </c>
      <c r="C15" s="15">
        <f>L6</f>
        <v>901</v>
      </c>
      <c r="D15" s="15">
        <f>M6</f>
        <v>45050</v>
      </c>
      <c r="E15" s="15">
        <f>P6</f>
        <v>23.83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FO22K23</v>
      </c>
      <c r="C16" s="23"/>
      <c r="D16" s="24">
        <f>O6</f>
        <v>16541.6491817037</v>
      </c>
      <c r="E16" s="15">
        <f>R6</f>
        <v>8.75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44858</v>
      </c>
      <c r="C5" s="8" t="s">
        <v>6</v>
      </c>
      <c r="D5" s="9">
        <f>H7</f>
        <v>44859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44858</v>
      </c>
      <c r="I6" s="11" t="s">
        <v>18</v>
      </c>
      <c r="J6" s="11">
        <v>7999</v>
      </c>
      <c r="K6" s="26" t="s">
        <v>82</v>
      </c>
      <c r="L6" s="26">
        <v>943</v>
      </c>
      <c r="M6" s="27">
        <f>L6*50</f>
        <v>47150</v>
      </c>
      <c r="N6" s="27">
        <f>M6*100/P6</f>
        <v>193953.105717812</v>
      </c>
      <c r="O6" s="27">
        <f>N6*R6/100</f>
        <v>17455.779514603</v>
      </c>
      <c r="P6" s="28">
        <v>24.31</v>
      </c>
      <c r="Q6" s="26" t="s">
        <v>83</v>
      </c>
      <c r="R6" s="29">
        <v>9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44859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72784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121169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193953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FM22K24</v>
      </c>
      <c r="C15" s="15">
        <f>L6</f>
        <v>943</v>
      </c>
      <c r="D15" s="15">
        <f>M6</f>
        <v>47150</v>
      </c>
      <c r="E15" s="15">
        <f>P6</f>
        <v>24.31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FO22K24</v>
      </c>
      <c r="C16" s="23"/>
      <c r="D16" s="24">
        <f>O6</f>
        <v>17455.779514603</v>
      </c>
      <c r="E16" s="15">
        <f>R6</f>
        <v>9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44859</v>
      </c>
      <c r="C5" s="8" t="s">
        <v>6</v>
      </c>
      <c r="D5" s="9">
        <f>H7</f>
        <v>44860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44859</v>
      </c>
      <c r="I6" s="11" t="s">
        <v>18</v>
      </c>
      <c r="J6" s="11">
        <v>7999</v>
      </c>
      <c r="K6" s="26" t="s">
        <v>84</v>
      </c>
      <c r="L6" s="26">
        <v>593</v>
      </c>
      <c r="M6" s="27">
        <f>L6*50</f>
        <v>29650</v>
      </c>
      <c r="N6" s="27">
        <f>M6*100/P6</f>
        <v>123903.050564145</v>
      </c>
      <c r="O6" s="27">
        <f>N6*R6/100</f>
        <v>110397.618052654</v>
      </c>
      <c r="P6" s="28">
        <v>23.93</v>
      </c>
      <c r="Q6" s="26" t="s">
        <v>85</v>
      </c>
      <c r="R6" s="31">
        <v>89.1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44860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53521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70382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123903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FM22K25</v>
      </c>
      <c r="C15" s="15">
        <f>L6</f>
        <v>593</v>
      </c>
      <c r="D15" s="15">
        <f>M6</f>
        <v>29650</v>
      </c>
      <c r="E15" s="15">
        <f>P6</f>
        <v>23.93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FO22K25</v>
      </c>
      <c r="C16" s="23"/>
      <c r="D16" s="24">
        <f>O6</f>
        <v>110397.618052654</v>
      </c>
      <c r="E16" s="15">
        <f>R6</f>
        <v>89.1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44860</v>
      </c>
      <c r="C5" s="8" t="s">
        <v>6</v>
      </c>
      <c r="D5" s="9">
        <f>H7</f>
        <v>44861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44860</v>
      </c>
      <c r="I6" s="11" t="s">
        <v>18</v>
      </c>
      <c r="J6" s="11">
        <v>7999</v>
      </c>
      <c r="K6" s="26" t="s">
        <v>86</v>
      </c>
      <c r="L6" s="26">
        <v>545</v>
      </c>
      <c r="M6" s="27">
        <f>L6*50</f>
        <v>27250</v>
      </c>
      <c r="N6" s="27">
        <f>M6*100/P6</f>
        <v>111909.650924025</v>
      </c>
      <c r="O6" s="27">
        <f>N6*R6/100</f>
        <v>95347.022587269</v>
      </c>
      <c r="P6" s="28">
        <v>24.35</v>
      </c>
      <c r="Q6" s="26" t="s">
        <v>87</v>
      </c>
      <c r="R6" s="31">
        <v>85.2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44861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47344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64566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111910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FM22K26</v>
      </c>
      <c r="C15" s="15">
        <f>L6</f>
        <v>545</v>
      </c>
      <c r="D15" s="15">
        <f>M6</f>
        <v>27250</v>
      </c>
      <c r="E15" s="15">
        <f>P6</f>
        <v>24.35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FO22K26</v>
      </c>
      <c r="C16" s="23"/>
      <c r="D16" s="24">
        <f>O6</f>
        <v>95347.022587269</v>
      </c>
      <c r="E16" s="15">
        <f>R6</f>
        <v>85.2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44861</v>
      </c>
      <c r="C5" s="8" t="s">
        <v>6</v>
      </c>
      <c r="D5" s="9">
        <f>H7</f>
        <v>44862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44861</v>
      </c>
      <c r="I6" s="11" t="s">
        <v>18</v>
      </c>
      <c r="J6" s="11">
        <v>7999</v>
      </c>
      <c r="K6" s="26" t="s">
        <v>88</v>
      </c>
      <c r="L6" s="26">
        <v>550</v>
      </c>
      <c r="M6" s="27">
        <f>L6*50</f>
        <v>27500</v>
      </c>
      <c r="N6" s="27">
        <f>M6*100/P6</f>
        <v>115062.761506276</v>
      </c>
      <c r="O6" s="27">
        <f>N6*R6/100</f>
        <v>98953.9748953975</v>
      </c>
      <c r="P6" s="28">
        <v>23.9</v>
      </c>
      <c r="Q6" s="26" t="s">
        <v>89</v>
      </c>
      <c r="R6" s="31">
        <v>86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44862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55631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59432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115063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FM22K27</v>
      </c>
      <c r="C15" s="15">
        <f>L6</f>
        <v>550</v>
      </c>
      <c r="D15" s="15">
        <f>M6</f>
        <v>27500</v>
      </c>
      <c r="E15" s="15">
        <f>P6</f>
        <v>23.9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FO22K27</v>
      </c>
      <c r="C16" s="23"/>
      <c r="D16" s="24">
        <f>O6</f>
        <v>98953.9748953975</v>
      </c>
      <c r="E16" s="15">
        <f>R6</f>
        <v>86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44862</v>
      </c>
      <c r="C5" s="8" t="s">
        <v>6</v>
      </c>
      <c r="D5" s="9">
        <f>H7</f>
        <v>44863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44862</v>
      </c>
      <c r="I6" s="11" t="s">
        <v>18</v>
      </c>
      <c r="J6" s="11">
        <v>7999</v>
      </c>
      <c r="K6" s="26" t="s">
        <v>90</v>
      </c>
      <c r="L6" s="26">
        <v>424</v>
      </c>
      <c r="M6" s="27">
        <f>L6*50</f>
        <v>21200</v>
      </c>
      <c r="N6" s="27">
        <f>M6*100/P6</f>
        <v>89000.8396305626</v>
      </c>
      <c r="O6" s="27">
        <f>N6*R6/100</f>
        <v>77430.7304785894</v>
      </c>
      <c r="P6" s="28">
        <v>23.82</v>
      </c>
      <c r="Q6" s="26" t="s">
        <v>91</v>
      </c>
      <c r="R6" s="31">
        <v>87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44863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34035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54966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89001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FM22K28</v>
      </c>
      <c r="C15" s="15">
        <f>L6</f>
        <v>424</v>
      </c>
      <c r="D15" s="15">
        <f>M6</f>
        <v>21200</v>
      </c>
      <c r="E15" s="15">
        <f>P6</f>
        <v>23.82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FO22K28</v>
      </c>
      <c r="C16" s="23"/>
      <c r="D16" s="24">
        <f>O6</f>
        <v>77430.7304785894</v>
      </c>
      <c r="E16" s="15">
        <f>R6</f>
        <v>87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44863</v>
      </c>
      <c r="C5" s="8" t="s">
        <v>6</v>
      </c>
      <c r="D5" s="9">
        <f>H7</f>
        <v>44864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44863</v>
      </c>
      <c r="I6" s="11"/>
      <c r="J6" s="11"/>
      <c r="K6" s="26" t="s">
        <v>92</v>
      </c>
      <c r="L6" s="26">
        <v>516</v>
      </c>
      <c r="M6" s="27">
        <f>L6*50</f>
        <v>25800</v>
      </c>
      <c r="N6" s="27">
        <f>M6*100/P6</f>
        <v>107009.53961012</v>
      </c>
      <c r="O6" s="27">
        <f>N6*R6/100</f>
        <v>9438.24139361261</v>
      </c>
      <c r="P6" s="28">
        <v>24.11</v>
      </c>
      <c r="Q6" s="26" t="s">
        <v>93</v>
      </c>
      <c r="R6" s="29">
        <v>8.82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44864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53348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53662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107010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FM22K29</v>
      </c>
      <c r="C15" s="15">
        <f>L6</f>
        <v>516</v>
      </c>
      <c r="D15" s="15">
        <f>M6</f>
        <v>25800</v>
      </c>
      <c r="E15" s="15">
        <f>P6</f>
        <v>24.11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FO22K29</v>
      </c>
      <c r="C16" s="23"/>
      <c r="D16" s="24">
        <f>O6</f>
        <v>9438.24139361261</v>
      </c>
      <c r="E16" s="15">
        <f>R6</f>
        <v>8.82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44837</v>
      </c>
      <c r="C5" s="8" t="s">
        <v>6</v>
      </c>
      <c r="D5" s="9">
        <f>H7</f>
        <v>44838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44837</v>
      </c>
      <c r="I6" s="11" t="s">
        <v>18</v>
      </c>
      <c r="J6" s="11">
        <v>7999</v>
      </c>
      <c r="K6" s="26" t="s">
        <v>41</v>
      </c>
      <c r="L6" s="26">
        <v>2549</v>
      </c>
      <c r="M6" s="27">
        <f>L6*50</f>
        <v>127450</v>
      </c>
      <c r="N6" s="27">
        <f>M6*100/P6</f>
        <v>535054.575986566</v>
      </c>
      <c r="O6" s="27">
        <f>N6*R6/100</f>
        <v>46014.6935348447</v>
      </c>
      <c r="P6" s="28">
        <v>23.82</v>
      </c>
      <c r="Q6" s="26" t="s">
        <v>42</v>
      </c>
      <c r="R6" s="29">
        <v>8.6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44838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318573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216482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535055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FM22K03</v>
      </c>
      <c r="C15" s="15">
        <f>L6</f>
        <v>2549</v>
      </c>
      <c r="D15" s="15">
        <f>M6</f>
        <v>127450</v>
      </c>
      <c r="E15" s="15">
        <f>P6</f>
        <v>23.82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FO22K03</v>
      </c>
      <c r="C16" s="23"/>
      <c r="D16" s="24">
        <f>O6</f>
        <v>46014.6935348447</v>
      </c>
      <c r="E16" s="15">
        <f>R6</f>
        <v>8.6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44864</v>
      </c>
      <c r="C5" s="8" t="s">
        <v>6</v>
      </c>
      <c r="D5" s="9">
        <f>H7</f>
        <v>44865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44864</v>
      </c>
      <c r="I6" s="11" t="s">
        <v>18</v>
      </c>
      <c r="J6" s="11">
        <v>7999</v>
      </c>
      <c r="K6" s="26" t="s">
        <v>94</v>
      </c>
      <c r="L6" s="26">
        <v>469</v>
      </c>
      <c r="M6" s="27">
        <f>L6*50</f>
        <v>23450</v>
      </c>
      <c r="N6" s="27">
        <f>M6*100/P6</f>
        <v>97101.4492753623</v>
      </c>
      <c r="O6" s="27">
        <f>N6*R6/100</f>
        <v>8350.72463768116</v>
      </c>
      <c r="P6" s="28">
        <v>24.15</v>
      </c>
      <c r="Q6" s="26" t="s">
        <v>95</v>
      </c>
      <c r="R6" s="29">
        <v>8.6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44865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48219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48882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97101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FM22K30</v>
      </c>
      <c r="C15" s="15">
        <f>L6</f>
        <v>469</v>
      </c>
      <c r="D15" s="15">
        <f>M6</f>
        <v>23450</v>
      </c>
      <c r="E15" s="15">
        <f>P6</f>
        <v>24.15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FO22K30</v>
      </c>
      <c r="C16" s="23"/>
      <c r="D16" s="24">
        <f>O6</f>
        <v>8350.72463768116</v>
      </c>
      <c r="E16" s="15">
        <f>R6</f>
        <v>8.6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 t="str">
        <f>H6</f>
        <v>31.10.2022</v>
      </c>
      <c r="C5" s="8" t="s">
        <v>6</v>
      </c>
      <c r="D5" s="9" t="str">
        <f>H7</f>
        <v>31.10.2023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 t="s">
        <v>96</v>
      </c>
      <c r="I6" s="11" t="s">
        <v>18</v>
      </c>
      <c r="J6" s="11">
        <v>7999</v>
      </c>
      <c r="K6" s="26" t="s">
        <v>97</v>
      </c>
      <c r="L6" s="26">
        <v>486</v>
      </c>
      <c r="M6" s="27">
        <f>L6*50</f>
        <v>24300</v>
      </c>
      <c r="N6" s="27">
        <f>M6*100/P6</f>
        <v>101972.303818716</v>
      </c>
      <c r="O6" s="27">
        <f>N6*R6/100</f>
        <v>8983.75996642887</v>
      </c>
      <c r="P6" s="28">
        <v>23.83</v>
      </c>
      <c r="Q6" s="26" t="s">
        <v>98</v>
      </c>
      <c r="R6" s="29">
        <v>8.81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11" t="s">
        <v>99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49620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52352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101972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FM22K31</v>
      </c>
      <c r="C15" s="15">
        <f>L6</f>
        <v>486</v>
      </c>
      <c r="D15" s="15">
        <f>M6</f>
        <v>24300</v>
      </c>
      <c r="E15" s="15">
        <f>P6</f>
        <v>23.83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FO22K31</v>
      </c>
      <c r="C16" s="23"/>
      <c r="D16" s="24">
        <f>O6</f>
        <v>8983.75996642887</v>
      </c>
      <c r="E16" s="15">
        <f>R6</f>
        <v>8.81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44838</v>
      </c>
      <c r="C5" s="8" t="s">
        <v>6</v>
      </c>
      <c r="D5" s="9">
        <f>H7</f>
        <v>44839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44838</v>
      </c>
      <c r="I6" s="11" t="s">
        <v>18</v>
      </c>
      <c r="J6" s="11">
        <v>7999</v>
      </c>
      <c r="K6" s="26" t="s">
        <v>43</v>
      </c>
      <c r="L6" s="26">
        <v>2459</v>
      </c>
      <c r="M6" s="27">
        <f>L6*50</f>
        <v>122950</v>
      </c>
      <c r="N6" s="27">
        <f>M6*100/P6</f>
        <v>509954.375777686</v>
      </c>
      <c r="O6" s="27">
        <f>N6*R6/100</f>
        <v>43346.1219411033</v>
      </c>
      <c r="P6" s="28">
        <v>24.11</v>
      </c>
      <c r="Q6" s="26" t="s">
        <v>44</v>
      </c>
      <c r="R6" s="29">
        <v>8.5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44839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313270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196684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509954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FM22K04</v>
      </c>
      <c r="C15" s="15">
        <f>L6</f>
        <v>2459</v>
      </c>
      <c r="D15" s="15">
        <f>M6</f>
        <v>122950</v>
      </c>
      <c r="E15" s="15">
        <f>P6</f>
        <v>24.11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FO22K04</v>
      </c>
      <c r="C16" s="23"/>
      <c r="D16" s="24">
        <f>O6</f>
        <v>43346.1219411033</v>
      </c>
      <c r="E16" s="15">
        <f>R6</f>
        <v>8.5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44839</v>
      </c>
      <c r="C5" s="8" t="s">
        <v>6</v>
      </c>
      <c r="D5" s="9">
        <f>H7</f>
        <v>44840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44839</v>
      </c>
      <c r="I6" s="11" t="s">
        <v>18</v>
      </c>
      <c r="J6" s="11">
        <v>7999</v>
      </c>
      <c r="K6" s="26" t="s">
        <v>45</v>
      </c>
      <c r="L6" s="26">
        <v>2193</v>
      </c>
      <c r="M6" s="27">
        <f>L6*50</f>
        <v>109650</v>
      </c>
      <c r="N6" s="27">
        <f>M6*100/P6</f>
        <v>454037.267080745</v>
      </c>
      <c r="O6" s="27">
        <f>N6*R6/100</f>
        <v>40046.0869565217</v>
      </c>
      <c r="P6" s="28">
        <v>24.15</v>
      </c>
      <c r="Q6" s="26" t="s">
        <v>46</v>
      </c>
      <c r="R6" s="29">
        <v>8.82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44840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275604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178433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454037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FM22K05</v>
      </c>
      <c r="C15" s="15">
        <f>L6</f>
        <v>2193</v>
      </c>
      <c r="D15" s="15">
        <f>M6</f>
        <v>109650</v>
      </c>
      <c r="E15" s="15">
        <f>P6</f>
        <v>24.15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FO22K05</v>
      </c>
      <c r="C16" s="23"/>
      <c r="D16" s="24">
        <f>O6</f>
        <v>40046.0869565217</v>
      </c>
      <c r="E16" s="15">
        <f>R6</f>
        <v>8.82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tabSelected="1"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44840</v>
      </c>
      <c r="C5" s="8" t="s">
        <v>6</v>
      </c>
      <c r="D5" s="9">
        <f>H7</f>
        <v>44841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44840</v>
      </c>
      <c r="I6" s="11" t="s">
        <v>18</v>
      </c>
      <c r="J6" s="11">
        <v>7999</v>
      </c>
      <c r="K6" s="26" t="s">
        <v>47</v>
      </c>
      <c r="L6" s="26">
        <v>2035</v>
      </c>
      <c r="M6" s="27">
        <f>L6*50</f>
        <v>101750</v>
      </c>
      <c r="N6" s="27">
        <f>M6*100/P6</f>
        <v>426982.794796475</v>
      </c>
      <c r="O6" s="27">
        <f>N6*R6/100</f>
        <v>37147.5031472933</v>
      </c>
      <c r="P6" s="28">
        <v>23.83</v>
      </c>
      <c r="Q6" s="26" t="s">
        <v>48</v>
      </c>
      <c r="R6" s="29">
        <v>8.7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44841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253001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173982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426983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FM22K06</v>
      </c>
      <c r="C15" s="15">
        <f>L6</f>
        <v>2035</v>
      </c>
      <c r="D15" s="15">
        <f>M6</f>
        <v>101750</v>
      </c>
      <c r="E15" s="15">
        <f>P6</f>
        <v>23.83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FO22K06</v>
      </c>
      <c r="C16" s="23"/>
      <c r="D16" s="24">
        <f>O6</f>
        <v>37147.5031472933</v>
      </c>
      <c r="E16" s="15">
        <f>R6</f>
        <v>8.7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44841</v>
      </c>
      <c r="C5" s="8" t="s">
        <v>6</v>
      </c>
      <c r="D5" s="9">
        <f>H7</f>
        <v>44842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44841</v>
      </c>
      <c r="I6" s="11" t="s">
        <v>18</v>
      </c>
      <c r="J6" s="11">
        <v>7999</v>
      </c>
      <c r="K6" s="26" t="s">
        <v>49</v>
      </c>
      <c r="L6" s="26">
        <v>929</v>
      </c>
      <c r="M6" s="27">
        <f>L6*50</f>
        <v>46450</v>
      </c>
      <c r="N6" s="27">
        <f>M6*100/P6</f>
        <v>191073.632250103</v>
      </c>
      <c r="O6" s="27">
        <f>N6*R6/100</f>
        <v>16680.728095434</v>
      </c>
      <c r="P6" s="28">
        <v>24.31</v>
      </c>
      <c r="Q6" s="26" t="s">
        <v>50</v>
      </c>
      <c r="R6" s="29">
        <v>8.73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44842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112122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78952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191074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FM22K07</v>
      </c>
      <c r="C15" s="15">
        <f>L6</f>
        <v>929</v>
      </c>
      <c r="D15" s="15">
        <f>M6</f>
        <v>46450</v>
      </c>
      <c r="E15" s="15">
        <f>P6</f>
        <v>24.31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FO22K07</v>
      </c>
      <c r="C16" s="23"/>
      <c r="D16" s="24">
        <f>O6</f>
        <v>16680.728095434</v>
      </c>
      <c r="E16" s="15">
        <f>R6</f>
        <v>8.73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44842</v>
      </c>
      <c r="C5" s="8" t="s">
        <v>6</v>
      </c>
      <c r="D5" s="9">
        <f>H7</f>
        <v>44843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44842</v>
      </c>
      <c r="I6" s="11" t="s">
        <v>18</v>
      </c>
      <c r="J6" s="11">
        <v>7999</v>
      </c>
      <c r="K6" s="26" t="s">
        <v>51</v>
      </c>
      <c r="L6" s="26">
        <v>2250</v>
      </c>
      <c r="M6" s="27">
        <f>L6*50</f>
        <v>112500</v>
      </c>
      <c r="N6" s="27">
        <f>M6*100/P6</f>
        <v>472093.999160722</v>
      </c>
      <c r="O6" s="27">
        <f>N6*R6/100</f>
        <v>42488.459924465</v>
      </c>
      <c r="P6" s="28">
        <v>23.83</v>
      </c>
      <c r="Q6" s="26" t="s">
        <v>52</v>
      </c>
      <c r="R6" s="29">
        <v>9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44843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286332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185762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472094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FM22K08</v>
      </c>
      <c r="C15" s="15">
        <f>L6</f>
        <v>2250</v>
      </c>
      <c r="D15" s="15">
        <f>M6</f>
        <v>112500</v>
      </c>
      <c r="E15" s="15">
        <f>P6</f>
        <v>23.83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FO22K08</v>
      </c>
      <c r="C16" s="23"/>
      <c r="D16" s="24">
        <f>O6</f>
        <v>42488.459924465</v>
      </c>
      <c r="E16" s="15">
        <f>R6</f>
        <v>9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O15" sqref="O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4</v>
      </c>
      <c r="C4" s="2"/>
      <c r="D4" s="5"/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5</v>
      </c>
      <c r="B5" s="7">
        <f>H6</f>
        <v>44843</v>
      </c>
      <c r="C5" s="8" t="s">
        <v>6</v>
      </c>
      <c r="D5" s="9">
        <f>H7</f>
        <v>44844</v>
      </c>
      <c r="E5" s="9"/>
      <c r="G5" s="6"/>
      <c r="H5" s="10" t="s">
        <v>7</v>
      </c>
      <c r="I5" s="10" t="s">
        <v>8</v>
      </c>
      <c r="J5" s="10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30">
        <v>44843</v>
      </c>
      <c r="I6" s="11" t="s">
        <v>18</v>
      </c>
      <c r="J6" s="11">
        <v>7999</v>
      </c>
      <c r="K6" s="26" t="s">
        <v>53</v>
      </c>
      <c r="L6" s="26">
        <v>2517</v>
      </c>
      <c r="M6" s="27">
        <f>L6*50</f>
        <v>125850</v>
      </c>
      <c r="N6" s="27">
        <f>M6*100/P6</f>
        <v>515990.159901599</v>
      </c>
      <c r="O6" s="27">
        <f>N6*R6/100</f>
        <v>45407.1340713407</v>
      </c>
      <c r="P6" s="28">
        <v>24.39</v>
      </c>
      <c r="Q6" s="26" t="s">
        <v>54</v>
      </c>
      <c r="R6" s="29">
        <v>8.8</v>
      </c>
      <c r="S6" s="6"/>
    </row>
    <row r="7" s="1" customFormat="1" ht="22.5" customHeight="1" spans="1:19">
      <c r="A7" s="2" t="s">
        <v>21</v>
      </c>
      <c r="B7" s="2" t="s">
        <v>22</v>
      </c>
      <c r="C7" s="2" t="s">
        <v>23</v>
      </c>
      <c r="D7" s="12" t="s">
        <v>24</v>
      </c>
      <c r="E7" s="13"/>
      <c r="G7" s="6"/>
      <c r="H7" s="30">
        <v>44844</v>
      </c>
      <c r="I7" s="11"/>
      <c r="J7" s="11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25</v>
      </c>
      <c r="C8" s="15" t="s">
        <v>26</v>
      </c>
      <c r="D8" s="12">
        <v>309597</v>
      </c>
      <c r="E8" s="13"/>
      <c r="G8" s="6"/>
      <c r="H8" s="11"/>
      <c r="I8" s="11"/>
      <c r="J8" s="11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27</v>
      </c>
      <c r="C9" s="15" t="s">
        <v>26</v>
      </c>
      <c r="D9" s="12"/>
      <c r="E9" s="13"/>
      <c r="H9" s="16"/>
      <c r="I9" s="16"/>
      <c r="J9" s="16"/>
    </row>
    <row r="10" s="1" customFormat="1" ht="22.5" customHeight="1" spans="1:10">
      <c r="A10" s="14">
        <v>3</v>
      </c>
      <c r="B10" s="14" t="s">
        <v>28</v>
      </c>
      <c r="C10" s="15" t="s">
        <v>26</v>
      </c>
      <c r="D10" s="12">
        <v>206393</v>
      </c>
      <c r="E10" s="13"/>
      <c r="H10" s="16"/>
      <c r="I10" s="16"/>
      <c r="J10" s="16"/>
    </row>
    <row r="11" s="1" customFormat="1" ht="22.5" customHeight="1" spans="1:10">
      <c r="A11" s="14">
        <v>4</v>
      </c>
      <c r="B11" s="14" t="s">
        <v>29</v>
      </c>
      <c r="C11" s="15" t="s">
        <v>26</v>
      </c>
      <c r="D11" s="17"/>
      <c r="E11" s="18"/>
      <c r="H11" s="16"/>
      <c r="I11" s="16"/>
      <c r="J11" s="16"/>
    </row>
    <row r="12" s="1" customFormat="1" ht="22.5" customHeight="1" spans="1:10">
      <c r="A12" s="19" t="s">
        <v>30</v>
      </c>
      <c r="B12" s="19"/>
      <c r="C12" s="15" t="s">
        <v>26</v>
      </c>
      <c r="D12" s="20">
        <f>SUM(D8:E11)</f>
        <v>515990</v>
      </c>
      <c r="E12" s="19"/>
      <c r="F12" s="21"/>
      <c r="H12" s="16"/>
      <c r="I12" s="16"/>
      <c r="J12" s="16"/>
    </row>
    <row r="13" s="1" customFormat="1" ht="22.5" customHeight="1" spans="1:10">
      <c r="A13" s="15"/>
      <c r="B13" s="15"/>
      <c r="C13" s="15"/>
      <c r="D13" s="15"/>
      <c r="E13" s="15"/>
      <c r="F13" s="21"/>
      <c r="H13" s="16"/>
      <c r="I13" s="16"/>
      <c r="J13" s="16"/>
    </row>
    <row r="14" s="1" customFormat="1" ht="22.5" customHeight="1" spans="1:10">
      <c r="A14" s="15"/>
      <c r="B14" s="19" t="s">
        <v>31</v>
      </c>
      <c r="C14" s="19" t="s">
        <v>32</v>
      </c>
      <c r="D14" s="19" t="s">
        <v>33</v>
      </c>
      <c r="E14" s="19" t="s">
        <v>34</v>
      </c>
      <c r="F14" s="22"/>
      <c r="H14" s="16"/>
      <c r="I14" s="16"/>
      <c r="J14" s="16"/>
    </row>
    <row r="15" s="1" customFormat="1" ht="22.5" customHeight="1" spans="1:10">
      <c r="A15" s="15" t="s">
        <v>35</v>
      </c>
      <c r="B15" s="15" t="str">
        <f>K6</f>
        <v>FM22K09</v>
      </c>
      <c r="C15" s="15">
        <f>L6</f>
        <v>2517</v>
      </c>
      <c r="D15" s="15">
        <f>M6</f>
        <v>125850</v>
      </c>
      <c r="E15" s="15">
        <f>P6</f>
        <v>24.39</v>
      </c>
      <c r="F15" s="22"/>
      <c r="H15" s="16"/>
      <c r="I15" s="16"/>
      <c r="J15" s="16"/>
    </row>
    <row r="16" s="1" customFormat="1" ht="22.5" customHeight="1" spans="1:10">
      <c r="A16" s="15" t="s">
        <v>36</v>
      </c>
      <c r="B16" s="15" t="str">
        <f>Q6</f>
        <v>FO22K09</v>
      </c>
      <c r="C16" s="23"/>
      <c r="D16" s="24">
        <f>O6</f>
        <v>45407.1340713407</v>
      </c>
      <c r="E16" s="15">
        <f>R6</f>
        <v>8.8</v>
      </c>
      <c r="F16" s="22"/>
      <c r="H16" s="16"/>
      <c r="I16" s="16"/>
      <c r="J16" s="16"/>
    </row>
    <row r="17" s="1" customFormat="1" ht="22.5" customHeight="1" spans="1:10">
      <c r="A17" s="15"/>
      <c r="B17" s="15"/>
      <c r="C17" s="15"/>
      <c r="D17" s="15"/>
      <c r="E17" s="15"/>
      <c r="F17" s="22"/>
      <c r="H17" s="16"/>
      <c r="I17" s="16"/>
      <c r="J17" s="16"/>
    </row>
    <row r="18" s="1" customFormat="1" ht="33" customHeight="1" spans="1:10">
      <c r="A18" s="15" t="s">
        <v>37</v>
      </c>
      <c r="B18" s="15"/>
      <c r="C18" s="15" t="s">
        <v>38</v>
      </c>
      <c r="D18" s="15"/>
      <c r="E18" s="15"/>
      <c r="H18" s="16"/>
      <c r="I18" s="16"/>
      <c r="J18" s="16"/>
    </row>
    <row r="19" s="1" customFormat="1" ht="22.5" customHeight="1" spans="1:10">
      <c r="A19" s="15"/>
      <c r="B19" s="15"/>
      <c r="C19" s="15"/>
      <c r="D19" s="15"/>
      <c r="E19" s="15"/>
      <c r="H19" s="16"/>
      <c r="I19" s="16"/>
      <c r="J19" s="16"/>
    </row>
    <row r="20" s="1" customFormat="1" spans="8:10">
      <c r="H20" s="16"/>
      <c r="I20" s="16"/>
      <c r="J20" s="16"/>
    </row>
    <row r="21" s="1" customFormat="1" spans="8:10">
      <c r="H21" s="16"/>
      <c r="I21" s="16"/>
      <c r="J21" s="16"/>
    </row>
    <row r="22" s="1" customFormat="1" spans="8:10">
      <c r="H22" s="16"/>
      <c r="I22" s="16"/>
      <c r="J22" s="16"/>
    </row>
    <row r="23" s="1" customFormat="1" spans="8:10">
      <c r="H23" s="16"/>
      <c r="I23" s="16"/>
      <c r="J23" s="16"/>
    </row>
    <row r="24" s="1" customFormat="1" spans="8:10">
      <c r="H24" s="16"/>
      <c r="I24" s="16"/>
      <c r="J24" s="16"/>
    </row>
    <row r="25" s="1" customFormat="1" spans="8:10">
      <c r="H25" s="16"/>
      <c r="I25" s="16"/>
      <c r="J25" s="16"/>
    </row>
    <row r="26" s="1" customFormat="1" spans="8:10">
      <c r="H26" s="16"/>
      <c r="I26" s="16"/>
      <c r="J26" s="16"/>
    </row>
    <row r="27" s="1" customFormat="1" spans="8:10">
      <c r="H27" s="16"/>
      <c r="I27" s="16"/>
      <c r="J27" s="16"/>
    </row>
    <row r="28" s="1" customFormat="1" spans="8:10">
      <c r="H28" s="16"/>
      <c r="I28" s="16"/>
      <c r="J28" s="16"/>
    </row>
    <row r="29" s="1" customFormat="1" spans="8:10">
      <c r="H29" s="16"/>
      <c r="I29" s="16"/>
      <c r="J29" s="16"/>
    </row>
    <row r="30" s="1" customFormat="1" spans="8:10">
      <c r="H30" s="16"/>
      <c r="I30" s="16"/>
      <c r="J30" s="16"/>
    </row>
    <row r="31" s="1" customFormat="1" spans="8:10">
      <c r="H31" s="16"/>
      <c r="I31" s="16"/>
      <c r="J31" s="16"/>
    </row>
    <row r="32" s="1" customFormat="1" spans="8:10">
      <c r="H32" s="16"/>
      <c r="I32" s="16"/>
      <c r="J32" s="16"/>
    </row>
    <row r="33" s="1" customFormat="1" spans="8:10">
      <c r="H33" s="16"/>
      <c r="I33" s="16"/>
      <c r="J33" s="16"/>
    </row>
    <row r="34" s="1" customFormat="1" spans="8:10">
      <c r="H34" s="16"/>
      <c r="I34" s="16"/>
      <c r="J34" s="16"/>
    </row>
    <row r="35" s="1" customFormat="1" spans="8:10">
      <c r="H35" s="16"/>
      <c r="I35" s="16"/>
      <c r="J35" s="16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01.10.2022</vt:lpstr>
      <vt:lpstr>02.10.2022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2022-12-12T12:59:00Z</dcterms:created>
  <dcterms:modified xsi:type="dcterms:W3CDTF">2022-12-15T08:09:36Z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6737F3D5CD81471F9330E2EC5BC863B9</vt:lpwstr>
  </property>
  <property fmtid="{D5CDD505-2E9C-101B-9397-08002B2CF9AE}" pid="3" name="KSOProductBuildVer">
    <vt:lpwstr>1033-11.2.0.11417</vt:lpwstr>
  </property>
</Properties>
</file>