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2960" activeTab="3"/>
  </bookViews>
  <sheets>
    <sheet name="MSME Companies Database" sheetId="3" r:id="rId1"/>
    <sheet name="Risk Rating Matrix" sheetId="1" r:id="rId2"/>
    <sheet name="Company Credit Risk Scoring" sheetId="2" r:id="rId3"/>
    <sheet name="Dashboa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<sst xmlns="http://schemas.openxmlformats.org/spreadsheetml/2006/main" count="1451" uniqueCount="133">
  <si>
    <t>Company Names</t>
  </si>
  <si>
    <t>Avg Monthly Bank Balance</t>
  </si>
  <si>
    <t>Net Monthly Income</t>
  </si>
  <si>
    <t>Existing Loan EMI</t>
  </si>
  <si>
    <t>Years in Business</t>
  </si>
  <si>
    <t>Inventory Turnover (per month)</t>
  </si>
  <si>
    <t>No. of Employees</t>
  </si>
  <si>
    <t>GST Filing Regularity (months)</t>
  </si>
  <si>
    <t>Last ITR Filed (Yes=1/No=0)</t>
  </si>
  <si>
    <t>Udyam Registration (Yes=1/No=0)</t>
  </si>
  <si>
    <t>Monthly UPI Transactions</t>
  </si>
  <si>
    <t>Mobile Recharge Consistency (1–100)</t>
  </si>
  <si>
    <t>Promoter Experience (years)</t>
  </si>
  <si>
    <t>Supplier Reputation Score (1–100)</t>
  </si>
  <si>
    <t>Raj Traders</t>
  </si>
  <si>
    <t>Subham Auto Spares</t>
  </si>
  <si>
    <t>Asha Manufacturing</t>
  </si>
  <si>
    <t>Lucky Stores</t>
  </si>
  <si>
    <t>Deepak Food Products</t>
  </si>
  <si>
    <t>Global Tex Fab</t>
  </si>
  <si>
    <t>Nova Plastics</t>
  </si>
  <si>
    <t>Zenith Engineering</t>
  </si>
  <si>
    <t>Shanti Traders</t>
  </si>
  <si>
    <t>Jai Auto Works</t>
  </si>
  <si>
    <t>Viva Boutique</t>
  </si>
  <si>
    <t>Dhruv Dairy</t>
  </si>
  <si>
    <t>Arnav Footwear</t>
  </si>
  <si>
    <t>Lucky Paints</t>
  </si>
  <si>
    <t>Samarth Electricals</t>
  </si>
  <si>
    <t>Rising Pharma</t>
  </si>
  <si>
    <t>Lakshmi Vegetables</t>
  </si>
  <si>
    <t>Om Cement Works</t>
  </si>
  <si>
    <t>Komal Kirana</t>
  </si>
  <si>
    <t>Metro Crafts</t>
  </si>
  <si>
    <t>Riya Fabrics</t>
  </si>
  <si>
    <t>Elite Enterprises</t>
  </si>
  <si>
    <t>Bansi Oil Traders</t>
  </si>
  <si>
    <t>Saanvi Tailoring &amp; Textiles</t>
  </si>
  <si>
    <t>Kiran Furniture Works</t>
  </si>
  <si>
    <t>Smart Agro Seeds</t>
  </si>
  <si>
    <t>Shree Gift Corner</t>
  </si>
  <si>
    <t>Sunrise Tyres</t>
  </si>
  <si>
    <t>Pixel Print House</t>
  </si>
  <si>
    <t>Apex Agro Machinery</t>
  </si>
  <si>
    <t>Sparkle Cleaning Co</t>
  </si>
  <si>
    <t>Globetrot Logistics</t>
  </si>
  <si>
    <t>EcoFresh Grocery</t>
  </si>
  <si>
    <t>Harmony Saree Centre</t>
  </si>
  <si>
    <t>NextGen Solar Solutions</t>
  </si>
  <si>
    <t>Shivam Dairy Farm</t>
  </si>
  <si>
    <t>Aradhya Furnishings</t>
  </si>
  <si>
    <t>Metro Paints &amp; Chemicals</t>
  </si>
  <si>
    <t>Devanshi Garments</t>
  </si>
  <si>
    <t>Akash Water Purifiers</t>
  </si>
  <si>
    <t>Bengal Tea Co</t>
  </si>
  <si>
    <t>ClickTech Repair Hub</t>
  </si>
  <si>
    <t>Manav Medical Supplies</t>
  </si>
  <si>
    <t>Urban Craft Studio</t>
  </si>
  <si>
    <t>RK Welding Works</t>
  </si>
  <si>
    <t>Secure Infra Solutions</t>
  </si>
  <si>
    <t>Gaurav Electronics World</t>
  </si>
  <si>
    <t>Elegant Women’s Wear</t>
  </si>
  <si>
    <t>Krishna Kirana Stores</t>
  </si>
  <si>
    <t>Shruti Book Distributors</t>
  </si>
  <si>
    <t>Parameters &amp; Weightage</t>
  </si>
  <si>
    <t>Category</t>
  </si>
  <si>
    <t>Parameter</t>
  </si>
  <si>
    <t>Weight (%)</t>
  </si>
  <si>
    <t>Financial Strength</t>
  </si>
  <si>
    <t>Operational Data</t>
  </si>
  <si>
    <t>Inventory Turnover</t>
  </si>
  <si>
    <t>Number of Employees</t>
  </si>
  <si>
    <t>Tax &amp; Compliance</t>
  </si>
  <si>
    <t>GST Filing Regularity</t>
  </si>
  <si>
    <t>Last ITR Filed</t>
  </si>
  <si>
    <t>Udyam Registration</t>
  </si>
  <si>
    <t>Digital Behavior</t>
  </si>
  <si>
    <t>Mobile Recharge Consistency</t>
  </si>
  <si>
    <t>Qualitative Factors</t>
  </si>
  <si>
    <t>Promoter Experience</t>
  </si>
  <si>
    <t>Supplier Reputation Score</t>
  </si>
  <si>
    <t>Total</t>
  </si>
  <si>
    <t>Total Score → Color Indicators</t>
  </si>
  <si>
    <t>Total Score</t>
  </si>
  <si>
    <t>Color Indicator</t>
  </si>
  <si>
    <t/>
  </si>
  <si>
    <t>&gt; 70</t>
  </si>
  <si>
    <t>🟢 Green</t>
  </si>
  <si>
    <t>40 to 69</t>
  </si>
  <si>
    <t>🟠 Orange</t>
  </si>
  <si>
    <t>&lt; 40</t>
  </si>
  <si>
    <t>🔴 Red</t>
  </si>
  <si>
    <t>Final Rating Scale</t>
  </si>
  <si>
    <t>Rating</t>
  </si>
  <si>
    <t>&gt; 85</t>
  </si>
  <si>
    <t>A1</t>
  </si>
  <si>
    <t>&gt; 70 to 85</t>
  </si>
  <si>
    <t>A2</t>
  </si>
  <si>
    <t>&gt; 55 to 70</t>
  </si>
  <si>
    <t>B1</t>
  </si>
  <si>
    <t>&gt; 40 to 55</t>
  </si>
  <si>
    <t>B2</t>
  </si>
  <si>
    <t>≤ 40</t>
  </si>
  <si>
    <t>C</t>
  </si>
  <si>
    <t>Lending Recommendation</t>
  </si>
  <si>
    <t>Recommendation</t>
  </si>
  <si>
    <t>✅ Eligible</t>
  </si>
  <si>
    <t>⚠️ Conditionally Eligible</t>
  </si>
  <si>
    <t>≤ 55</t>
  </si>
  <si>
    <t>❌ Decline</t>
  </si>
  <si>
    <t>Company Name</t>
  </si>
  <si>
    <t>Values</t>
  </si>
  <si>
    <t>Scoring(1-100)</t>
  </si>
  <si>
    <t>Weighted Score</t>
  </si>
  <si>
    <t>Final Rating</t>
  </si>
  <si>
    <t>Summary Table</t>
  </si>
  <si>
    <t>Borrower Name</t>
  </si>
  <si>
    <t>Score</t>
  </si>
  <si>
    <t>Rank</t>
  </si>
  <si>
    <t>Decline</t>
  </si>
  <si>
    <t>Metric</t>
  </si>
  <si>
    <t>Value</t>
  </si>
  <si>
    <t>Eligible</t>
  </si>
  <si>
    <t>Total Borrowers</t>
  </si>
  <si>
    <t>Avg Total Score</t>
  </si>
  <si>
    <t>Count</t>
  </si>
  <si>
    <t>Conditionally Eligible</t>
  </si>
  <si>
    <t>90–100</t>
  </si>
  <si>
    <t>80–89</t>
  </si>
  <si>
    <t>70–79</t>
  </si>
  <si>
    <t>60–69</t>
  </si>
  <si>
    <t>50–59</t>
  </si>
  <si>
    <t>Below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</si>
</sst>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_ "/>
    <numFmt numFmtId="177" formatCode="0.00_);[Red]\(0.00\)"/>
  </numFmts>
  <fonts count="30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rgb="FFFFC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8" applyNumberFormat="0" applyAlignment="0" applyProtection="0">
      <alignment vertical="center"/>
    </xf>
    <xf numFmtId="0" fontId="20" fillId="4" borderId="19" applyNumberFormat="0" applyAlignment="0" applyProtection="0">
      <alignment vertical="center"/>
    </xf>
    <xf numFmtId="0" fontId="21" fillId="4" borderId="18" applyNumberFormat="0" applyAlignment="0" applyProtection="0">
      <alignment vertical="center"/>
    </xf>
    <xf numFmtId="0" fontId="22" fillId="5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7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Font="1" applyFill="1" applyBorder="1" applyAlignment="1"/>
    <xf numFmtId="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Font="1" applyFill="1" applyBorder="1" applyAlignment="1"/>
    <xf numFmtId="0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Border="1"/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176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0" fillId="0" borderId="4" xfId="0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7" xfId="0" applyBorder="1" applyAlignment="1">
      <alignment wrapText="1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ont="1" applyFill="1" applyAlignment="1"/>
    <xf numFmtId="0" fontId="2" fillId="0" borderId="9" xfId="0" applyFont="1" applyBorder="1"/>
    <xf numFmtId="0" fontId="0" fillId="0" borderId="10" xfId="0" applyBorder="1"/>
    <xf numFmtId="0" fontId="1" fillId="0" borderId="11" xfId="0" applyFont="1" applyFill="1" applyBorder="1" applyAlignment="1"/>
    <xf numFmtId="0" fontId="2" fillId="0" borderId="12" xfId="0" applyFont="1" applyBorder="1"/>
    <xf numFmtId="0" fontId="0" fillId="0" borderId="12" xfId="0" applyBorder="1"/>
    <xf numFmtId="0" fontId="2" fillId="0" borderId="1" xfId="0" applyFont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3" xfId="0" applyFont="1" applyBorder="1"/>
    <xf numFmtId="0" fontId="0" fillId="0" borderId="0" xfId="0" applyBorder="1" applyAlignment="1">
      <alignment horizontal="center"/>
    </xf>
    <xf numFmtId="0" fontId="0" fillId="0" borderId="11" xfId="0" applyFont="1" applyBorder="1"/>
    <xf numFmtId="0" fontId="0" fillId="0" borderId="12" xfId="0" applyBorder="1" applyAlignment="1">
      <alignment horizontal="center"/>
    </xf>
    <xf numFmtId="0" fontId="0" fillId="0" borderId="9" xfId="0" applyFont="1" applyBorder="1"/>
    <xf numFmtId="0" fontId="0" fillId="0" borderId="10" xfId="0" applyBorder="1" applyAlignment="1">
      <alignment horizontal="center"/>
    </xf>
    <xf numFmtId="0" fontId="0" fillId="0" borderId="13" xfId="0" applyFont="1" applyBorder="1"/>
    <xf numFmtId="0" fontId="0" fillId="0" borderId="11" xfId="0" applyFont="1" applyBorder="1"/>
    <xf numFmtId="0" fontId="0" fillId="0" borderId="12" xfId="0" applyBorder="1" applyAlignment="1">
      <alignment horizontal="center"/>
    </xf>
    <xf numFmtId="0" fontId="0" fillId="0" borderId="13" xfId="0" applyFont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13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14" xfId="0" applyBorder="1"/>
    <xf numFmtId="0" fontId="0" fillId="0" borderId="7" xfId="0" applyBorder="1"/>
    <xf numFmtId="0" fontId="7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 wrapText="1"/>
    </xf>
    <xf numFmtId="0" fontId="0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1" fillId="0" borderId="11" xfId="0" applyFont="1" applyBorder="1"/>
    <xf numFmtId="0" fontId="2" fillId="0" borderId="9" xfId="0" applyFont="1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/>
    <xf numFmtId="0" fontId="2" fillId="0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3" xfId="0" applyFont="1" applyBorder="1"/>
    <xf numFmtId="0" fontId="0" fillId="0" borderId="0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/>
    <xf numFmtId="0" fontId="0" fillId="0" borderId="2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0" borderId="4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i val="0"/>
      </font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Dashboard!$G$12:$G$16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C</c:v>
                </c:pt>
              </c:strCache>
            </c:strRef>
          </c:cat>
          <c:val>
            <c:numRef>
              <c:f>Dashboard!$H$12:$H$16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217558967"/>
        <c:axId val="801702243"/>
      </c:barChart>
      <c:catAx>
        <c:axId val="217558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702243"/>
        <c:crosses val="autoZero"/>
        <c:auto val="1"/>
        <c:lblAlgn val="ctr"/>
        <c:lblOffset val="100"/>
        <c:noMultiLvlLbl val="0"/>
      </c:catAx>
      <c:valAx>
        <c:axId val="8017022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58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thickThin" algn="ctr">
      <a:solidFill>
        <a:srgbClr val="FF0000"/>
      </a:solidFill>
      <a:prstDash val="sysDot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Recommendation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4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Dashboard!$G$22:$G$24</c:f>
              <c:strCache>
                <c:ptCount val="3"/>
                <c:pt idx="0">
                  <c:v>Eligible</c:v>
                </c:pt>
                <c:pt idx="1">
                  <c:v>Conditionally Eligible</c:v>
                </c:pt>
                <c:pt idx="2">
                  <c:v>Decline</c:v>
                </c:pt>
              </c:strCache>
            </c:strRef>
          </c:cat>
          <c:val>
            <c:numRef>
              <c:f>Dashboard!$H$22:$H$24</c:f>
              <c:numCache>
                <c:formatCode>General</c:formatCode>
                <c:ptCount val="3"/>
                <c:pt idx="0">
                  <c:v>20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thickThin" algn="ctr">
      <a:solidFill>
        <a:srgbClr val="FF0000"/>
      </a:solidFill>
      <a:prstDash val="sysDot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Score Ranges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 cmpd="sng">
                <a:solidFill>
                  <a:srgbClr val="00B050"/>
                </a:solidFill>
                <a:prstDash val="solid"/>
                <a:round/>
                <a:headEnd type="none"/>
                <a:tailEnd type="none"/>
              </a:ln>
              <a:effectLst/>
              <a:sp3d contourW="28575"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Dashboard!$G$36:$G$41</c:f>
              <c:strCache>
                <c:ptCount val="6"/>
                <c:pt idx="0">
                  <c:v>90–100</c:v>
                </c:pt>
                <c:pt idx="1">
                  <c:v>80–89</c:v>
                </c:pt>
                <c:pt idx="2">
                  <c:v>70–79</c:v>
                </c:pt>
                <c:pt idx="3">
                  <c:v>60–69</c:v>
                </c:pt>
                <c:pt idx="4">
                  <c:v>50–59</c:v>
                </c:pt>
                <c:pt idx="5">
                  <c:v>Below 50</c:v>
                </c:pt>
              </c:strCache>
            </c:strRef>
          </c:cat>
          <c:val>
            <c:numRef>
              <c:f>Dashboard!$H$36:$H$41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90645352"/>
        <c:axId val="510560496"/>
      </c:lineChart>
      <c:catAx>
        <c:axId val="4906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560496"/>
        <c:crosses val="autoZero"/>
        <c:auto val="1"/>
        <c:lblAlgn val="ctr"/>
        <c:lblOffset val="100"/>
        <c:noMultiLvlLbl val="0"/>
      </c:catAx>
      <c:valAx>
        <c:axId val="510560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64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thickThin" algn="ctr">
      <a:solidFill>
        <a:srgbClr val="FF0000"/>
      </a:solidFill>
      <a:prstDash val="sysDot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186690</xdr:colOff>
      <xdr:row>2</xdr:row>
      <xdr:rowOff>157480</xdr:rowOff>
    </xdr:from>
    <xdr:to>
      <xdr:col>14</xdr:col>
      <xdr:colOff>53340</xdr:colOff>
      <xdr:row>14</xdr:row>
      <xdr:rowOff>74295</xdr:rowOff>
    </xdr:to>
    <xdr:graphicFrame>
      <xdr:nvGraphicFramePr>
        <xdr:cNvPr id="2" name="Chart 1"/>
        <xdr:cNvGraphicFramePr/>
      </xdr:nvGraphicFramePr>
      <xdr:xfrm>
        <a:off x="9859010" y="701040"/>
        <a:ext cx="3524250" cy="241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234315</xdr:colOff>
      <xdr:row>16</xdr:row>
      <xdr:rowOff>30480</xdr:rowOff>
    </xdr:from>
    <xdr:to>
      <xdr:col>14</xdr:col>
      <xdr:colOff>72390</xdr:colOff>
      <xdr:row>30</xdr:row>
      <xdr:rowOff>115570</xdr:rowOff>
    </xdr:to>
    <xdr:graphicFrame>
      <xdr:nvGraphicFramePr>
        <xdr:cNvPr id="4" name="Chart 3"/>
        <xdr:cNvGraphicFramePr/>
      </xdr:nvGraphicFramePr>
      <xdr:xfrm>
        <a:off x="9906635" y="3505200"/>
        <a:ext cx="3495675" cy="306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174625</xdr:colOff>
      <xdr:row>33</xdr:row>
      <xdr:rowOff>27940</xdr:rowOff>
    </xdr:from>
    <xdr:to>
      <xdr:col>14</xdr:col>
      <xdr:colOff>142240</xdr:colOff>
      <xdr:row>43</xdr:row>
      <xdr:rowOff>149860</xdr:rowOff>
    </xdr:to>
    <xdr:graphicFrame>
      <xdr:nvGraphicFramePr>
        <xdr:cNvPr id="5" name="Chart 4"/>
        <xdr:cNvGraphicFramePr/>
      </xdr:nvGraphicFramePr>
      <xdr:xfrm>
        <a:off x="9846945" y="7127240"/>
        <a:ext cx="3625215" cy="2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52"/>
  <sheetViews>
    <sheetView showGridLines="0" zoomScale="74" zoomScaleNormal="74" workbookViewId="0">
      <selection activeCell="G23" sqref="G23"/>
    </sheetView>
  </sheetViews>
  <sheetFormatPr defaultColWidth="9" defaultRowHeight="16.8"/>
  <cols>
    <col min="2" max="2" width="23.25" customWidth="1"/>
    <col min="3" max="3" width="25.5" customWidth="1"/>
    <col min="4" max="4" width="19.25" customWidth="1"/>
    <col min="5" max="5" width="17.1875" customWidth="1"/>
    <col min="6" max="6" width="17.125" customWidth="1"/>
    <col min="7" max="7" width="29.4375" customWidth="1"/>
    <col min="8" max="8" width="16.75" customWidth="1"/>
    <col min="9" max="9" width="28.5625" customWidth="1"/>
    <col min="10" max="10" width="26.25" customWidth="1"/>
    <col min="11" max="11" width="31.875" customWidth="1"/>
    <col min="12" max="12" width="24.5" customWidth="1"/>
    <col min="13" max="13" width="35.25" customWidth="1"/>
    <col min="14" max="14" width="26.875" customWidth="1"/>
    <col min="15" max="15" width="31.875" customWidth="1"/>
  </cols>
  <sheetData>
    <row r="2" spans="2:15">
      <c r="B2" s="168" t="s">
        <v>0</v>
      </c>
      <c r="C2" s="168" t="s">
        <v>1</v>
      </c>
      <c r="D2" s="168" t="s">
        <v>2</v>
      </c>
      <c r="E2" s="168" t="s">
        <v>3</v>
      </c>
      <c r="F2" s="168" t="s">
        <v>4</v>
      </c>
      <c r="G2" s="168" t="s">
        <v>5</v>
      </c>
      <c r="H2" s="168" t="s">
        <v>6</v>
      </c>
      <c r="I2" s="168" t="s">
        <v>7</v>
      </c>
      <c r="J2" s="168" t="s">
        <v>8</v>
      </c>
      <c r="K2" s="168" t="s">
        <v>9</v>
      </c>
      <c r="L2" s="168" t="s">
        <v>10</v>
      </c>
      <c r="M2" s="168" t="s">
        <v>11</v>
      </c>
      <c r="N2" s="168" t="s">
        <v>12</v>
      </c>
      <c r="O2" s="168" t="s">
        <v>13</v>
      </c>
    </row>
    <row r="3" spans="2:15">
      <c r="B3" s="169" t="s">
        <v>14</v>
      </c>
      <c r="C3" s="170">
        <v>18000</v>
      </c>
      <c r="D3" s="170">
        <v>12000</v>
      </c>
      <c r="E3" s="170">
        <v>7500</v>
      </c>
      <c r="F3" s="170">
        <v>1</v>
      </c>
      <c r="G3" s="170">
        <v>0.8</v>
      </c>
      <c r="H3" s="170">
        <v>2</v>
      </c>
      <c r="I3" s="170">
        <v>1</v>
      </c>
      <c r="J3" s="170">
        <v>0</v>
      </c>
      <c r="K3" s="170">
        <v>0</v>
      </c>
      <c r="L3" s="170">
        <v>3</v>
      </c>
      <c r="M3" s="170">
        <v>45</v>
      </c>
      <c r="N3" s="170">
        <v>2</v>
      </c>
      <c r="O3" s="170">
        <v>40</v>
      </c>
    </row>
    <row r="4" spans="2:15">
      <c r="B4" s="169" t="s">
        <v>15</v>
      </c>
      <c r="C4" s="170">
        <v>55000</v>
      </c>
      <c r="D4" s="170">
        <v>38000</v>
      </c>
      <c r="E4" s="170">
        <v>12000</v>
      </c>
      <c r="F4" s="170">
        <v>3</v>
      </c>
      <c r="G4" s="170">
        <v>1.5</v>
      </c>
      <c r="H4" s="170">
        <v>5</v>
      </c>
      <c r="I4" s="170">
        <v>3</v>
      </c>
      <c r="J4" s="170">
        <v>1</v>
      </c>
      <c r="K4" s="170">
        <v>1</v>
      </c>
      <c r="L4" s="170">
        <v>8</v>
      </c>
      <c r="M4" s="170">
        <v>72</v>
      </c>
      <c r="N4" s="170">
        <v>4</v>
      </c>
      <c r="O4" s="170">
        <v>65</v>
      </c>
    </row>
    <row r="5" spans="2:15">
      <c r="B5" s="169" t="s">
        <v>16</v>
      </c>
      <c r="C5" s="170">
        <v>160000</v>
      </c>
      <c r="D5" s="170">
        <v>85000</v>
      </c>
      <c r="E5" s="170">
        <v>15000</v>
      </c>
      <c r="F5" s="170">
        <v>6</v>
      </c>
      <c r="G5" s="170">
        <v>3.2</v>
      </c>
      <c r="H5" s="170">
        <v>12</v>
      </c>
      <c r="I5" s="170">
        <v>6</v>
      </c>
      <c r="J5" s="170">
        <v>1</v>
      </c>
      <c r="K5" s="170">
        <v>1</v>
      </c>
      <c r="L5" s="170">
        <v>18</v>
      </c>
      <c r="M5" s="170">
        <v>90</v>
      </c>
      <c r="N5" s="170">
        <v>10</v>
      </c>
      <c r="O5" s="170">
        <v>85</v>
      </c>
    </row>
    <row r="6" spans="2:15">
      <c r="B6" s="169" t="s">
        <v>17</v>
      </c>
      <c r="C6" s="170">
        <v>120000</v>
      </c>
      <c r="D6" s="170">
        <v>75000</v>
      </c>
      <c r="E6" s="170">
        <v>10000</v>
      </c>
      <c r="F6" s="170">
        <v>5</v>
      </c>
      <c r="G6" s="170">
        <v>2.8</v>
      </c>
      <c r="H6" s="170">
        <v>10</v>
      </c>
      <c r="I6" s="170">
        <v>6</v>
      </c>
      <c r="J6" s="170">
        <v>1</v>
      </c>
      <c r="K6" s="170">
        <v>1</v>
      </c>
      <c r="L6" s="170">
        <v>15</v>
      </c>
      <c r="M6" s="170">
        <v>88</v>
      </c>
      <c r="N6" s="170">
        <v>8</v>
      </c>
      <c r="O6" s="170">
        <v>52</v>
      </c>
    </row>
    <row r="7" spans="2:15">
      <c r="B7" s="169" t="s">
        <v>18</v>
      </c>
      <c r="C7" s="170">
        <v>95000</v>
      </c>
      <c r="D7" s="170">
        <v>65000</v>
      </c>
      <c r="E7" s="170">
        <v>8000</v>
      </c>
      <c r="F7" s="170">
        <v>4</v>
      </c>
      <c r="G7" s="170">
        <v>3.1</v>
      </c>
      <c r="H7" s="170">
        <v>9</v>
      </c>
      <c r="I7" s="170">
        <v>5</v>
      </c>
      <c r="J7" s="170">
        <v>1</v>
      </c>
      <c r="K7" s="170">
        <v>1</v>
      </c>
      <c r="L7" s="170">
        <v>12</v>
      </c>
      <c r="M7" s="170">
        <v>80</v>
      </c>
      <c r="N7" s="170">
        <v>7</v>
      </c>
      <c r="O7" s="170">
        <v>75</v>
      </c>
    </row>
    <row r="8" spans="2:15">
      <c r="B8" s="169" t="s">
        <v>19</v>
      </c>
      <c r="C8" s="170">
        <v>180000</v>
      </c>
      <c r="D8" s="170">
        <v>100000</v>
      </c>
      <c r="E8" s="170">
        <v>20000</v>
      </c>
      <c r="F8" s="170">
        <v>6</v>
      </c>
      <c r="G8" s="170">
        <v>3.4</v>
      </c>
      <c r="H8" s="170">
        <v>14</v>
      </c>
      <c r="I8" s="170">
        <v>6</v>
      </c>
      <c r="J8" s="170">
        <v>1</v>
      </c>
      <c r="K8" s="170">
        <v>1</v>
      </c>
      <c r="L8" s="170">
        <v>22</v>
      </c>
      <c r="M8" s="170">
        <v>95</v>
      </c>
      <c r="N8" s="170">
        <v>12</v>
      </c>
      <c r="O8" s="170">
        <v>90</v>
      </c>
    </row>
    <row r="9" spans="2:15">
      <c r="B9" s="169" t="s">
        <v>20</v>
      </c>
      <c r="C9" s="170">
        <v>110000</v>
      </c>
      <c r="D9" s="170">
        <v>80000</v>
      </c>
      <c r="E9" s="170">
        <v>12000</v>
      </c>
      <c r="F9" s="170">
        <v>5</v>
      </c>
      <c r="G9" s="170">
        <v>2.9</v>
      </c>
      <c r="H9" s="170">
        <v>11</v>
      </c>
      <c r="I9" s="170">
        <v>6</v>
      </c>
      <c r="J9" s="170">
        <v>1</v>
      </c>
      <c r="K9" s="170">
        <v>1</v>
      </c>
      <c r="L9" s="170">
        <v>17</v>
      </c>
      <c r="M9" s="170">
        <v>85</v>
      </c>
      <c r="N9" s="170">
        <v>10</v>
      </c>
      <c r="O9" s="170">
        <v>78</v>
      </c>
    </row>
    <row r="10" spans="2:15">
      <c r="B10" s="169" t="s">
        <v>21</v>
      </c>
      <c r="C10" s="170">
        <v>90000</v>
      </c>
      <c r="D10" s="170">
        <v>70000</v>
      </c>
      <c r="E10" s="170">
        <v>5000</v>
      </c>
      <c r="F10" s="170">
        <v>6</v>
      </c>
      <c r="G10" s="170">
        <v>2.5</v>
      </c>
      <c r="H10" s="170">
        <v>13</v>
      </c>
      <c r="I10" s="170">
        <v>6</v>
      </c>
      <c r="J10" s="170">
        <v>1</v>
      </c>
      <c r="K10" s="170">
        <v>1</v>
      </c>
      <c r="L10" s="170">
        <v>10</v>
      </c>
      <c r="M10" s="170">
        <v>78</v>
      </c>
      <c r="N10" s="170">
        <v>9</v>
      </c>
      <c r="O10" s="170">
        <v>81</v>
      </c>
    </row>
    <row r="11" spans="2:15">
      <c r="B11" s="169" t="s">
        <v>22</v>
      </c>
      <c r="C11" s="170">
        <v>48000</v>
      </c>
      <c r="D11" s="170">
        <v>30000</v>
      </c>
      <c r="E11" s="170">
        <v>9000</v>
      </c>
      <c r="F11" s="170">
        <v>3</v>
      </c>
      <c r="G11" s="170">
        <v>1.6</v>
      </c>
      <c r="H11" s="170">
        <v>4</v>
      </c>
      <c r="I11" s="170">
        <v>3</v>
      </c>
      <c r="J11" s="170">
        <v>1</v>
      </c>
      <c r="K11" s="170">
        <v>1</v>
      </c>
      <c r="L11" s="170">
        <v>6</v>
      </c>
      <c r="M11" s="170">
        <v>65</v>
      </c>
      <c r="N11" s="170">
        <v>3</v>
      </c>
      <c r="O11" s="170">
        <v>58</v>
      </c>
    </row>
    <row r="12" spans="2:15">
      <c r="B12" s="169" t="s">
        <v>23</v>
      </c>
      <c r="C12" s="170">
        <v>60000</v>
      </c>
      <c r="D12" s="170">
        <v>40000</v>
      </c>
      <c r="E12" s="170">
        <v>15000</v>
      </c>
      <c r="F12" s="170">
        <v>2.5</v>
      </c>
      <c r="G12" s="170">
        <v>1.4</v>
      </c>
      <c r="H12" s="170">
        <v>6</v>
      </c>
      <c r="I12" s="170">
        <v>2</v>
      </c>
      <c r="J12" s="170">
        <v>0</v>
      </c>
      <c r="K12" s="170">
        <v>1</v>
      </c>
      <c r="L12" s="170">
        <v>7</v>
      </c>
      <c r="M12" s="170">
        <v>68</v>
      </c>
      <c r="N12" s="170">
        <v>4</v>
      </c>
      <c r="O12" s="170">
        <v>60</v>
      </c>
    </row>
    <row r="13" spans="2:15">
      <c r="B13" s="169" t="s">
        <v>24</v>
      </c>
      <c r="C13" s="170">
        <v>40000</v>
      </c>
      <c r="D13" s="170">
        <v>25000</v>
      </c>
      <c r="E13" s="170">
        <v>5000</v>
      </c>
      <c r="F13" s="170">
        <v>3</v>
      </c>
      <c r="G13" s="170">
        <v>1.3</v>
      </c>
      <c r="H13" s="170">
        <v>3</v>
      </c>
      <c r="I13" s="170">
        <v>3</v>
      </c>
      <c r="J13" s="170">
        <v>1</v>
      </c>
      <c r="K13" s="170">
        <v>1</v>
      </c>
      <c r="L13" s="170">
        <v>8</v>
      </c>
      <c r="M13" s="170">
        <v>72</v>
      </c>
      <c r="N13" s="170">
        <v>2</v>
      </c>
      <c r="O13" s="170">
        <v>62</v>
      </c>
    </row>
    <row r="14" spans="2:15">
      <c r="B14" s="169" t="s">
        <v>25</v>
      </c>
      <c r="C14" s="170">
        <v>58000</v>
      </c>
      <c r="D14" s="170">
        <v>34000</v>
      </c>
      <c r="E14" s="170">
        <v>12000</v>
      </c>
      <c r="F14" s="170">
        <v>2</v>
      </c>
      <c r="G14" s="170">
        <v>1.1</v>
      </c>
      <c r="H14" s="170">
        <v>5</v>
      </c>
      <c r="I14" s="170">
        <v>2</v>
      </c>
      <c r="J14" s="170">
        <v>0</v>
      </c>
      <c r="K14" s="170">
        <v>1</v>
      </c>
      <c r="L14" s="170">
        <v>5</v>
      </c>
      <c r="M14" s="170">
        <v>55</v>
      </c>
      <c r="N14" s="170">
        <v>4</v>
      </c>
      <c r="O14" s="170">
        <v>59</v>
      </c>
    </row>
    <row r="15" spans="2:15">
      <c r="B15" s="169" t="s">
        <v>26</v>
      </c>
      <c r="C15" s="170">
        <v>62000</v>
      </c>
      <c r="D15" s="170">
        <v>45000</v>
      </c>
      <c r="E15" s="170">
        <v>20000</v>
      </c>
      <c r="F15" s="170">
        <v>3.5</v>
      </c>
      <c r="G15" s="170">
        <v>1.7</v>
      </c>
      <c r="H15" s="170">
        <v>4</v>
      </c>
      <c r="I15" s="170">
        <v>4</v>
      </c>
      <c r="J15" s="170">
        <v>1</v>
      </c>
      <c r="K15" s="170">
        <v>1</v>
      </c>
      <c r="L15" s="170">
        <v>6</v>
      </c>
      <c r="M15" s="170">
        <v>60</v>
      </c>
      <c r="N15" s="170">
        <v>3</v>
      </c>
      <c r="O15" s="170">
        <v>65</v>
      </c>
    </row>
    <row r="16" spans="2:15">
      <c r="B16" s="169" t="s">
        <v>27</v>
      </c>
      <c r="C16" s="170">
        <v>20000</v>
      </c>
      <c r="D16" s="170">
        <v>18000</v>
      </c>
      <c r="E16" s="170">
        <v>12000</v>
      </c>
      <c r="F16" s="170">
        <v>1</v>
      </c>
      <c r="G16" s="170">
        <v>0.9</v>
      </c>
      <c r="H16" s="170">
        <v>2</v>
      </c>
      <c r="I16" s="170">
        <v>1</v>
      </c>
      <c r="J16" s="170">
        <v>0</v>
      </c>
      <c r="K16" s="170">
        <v>0</v>
      </c>
      <c r="L16" s="170">
        <v>3</v>
      </c>
      <c r="M16" s="170">
        <v>30</v>
      </c>
      <c r="N16" s="170">
        <v>1</v>
      </c>
      <c r="O16" s="170">
        <v>38</v>
      </c>
    </row>
    <row r="17" spans="2:15">
      <c r="B17" s="169" t="s">
        <v>28</v>
      </c>
      <c r="C17" s="170">
        <v>32000</v>
      </c>
      <c r="D17" s="170">
        <v>25000</v>
      </c>
      <c r="E17" s="170">
        <v>10000</v>
      </c>
      <c r="F17" s="170">
        <v>1.5</v>
      </c>
      <c r="G17" s="170">
        <v>1.1</v>
      </c>
      <c r="H17" s="170">
        <v>3</v>
      </c>
      <c r="I17" s="170">
        <v>2</v>
      </c>
      <c r="J17" s="170">
        <v>0</v>
      </c>
      <c r="K17" s="170">
        <v>0</v>
      </c>
      <c r="L17" s="170">
        <v>4</v>
      </c>
      <c r="M17" s="170">
        <v>42</v>
      </c>
      <c r="N17" s="170">
        <v>2</v>
      </c>
      <c r="O17" s="170">
        <v>45</v>
      </c>
    </row>
    <row r="18" spans="2:15">
      <c r="B18" s="169" t="s">
        <v>29</v>
      </c>
      <c r="C18" s="170">
        <v>28000</v>
      </c>
      <c r="D18" s="170">
        <v>20000</v>
      </c>
      <c r="E18" s="170">
        <v>13000</v>
      </c>
      <c r="F18" s="170">
        <v>0.8</v>
      </c>
      <c r="G18" s="170">
        <v>0.7</v>
      </c>
      <c r="H18" s="170">
        <v>2</v>
      </c>
      <c r="I18" s="170">
        <v>1</v>
      </c>
      <c r="J18" s="170">
        <v>0</v>
      </c>
      <c r="K18" s="170">
        <v>0</v>
      </c>
      <c r="L18" s="170">
        <v>2</v>
      </c>
      <c r="M18" s="170">
        <v>36</v>
      </c>
      <c r="N18" s="170">
        <v>1</v>
      </c>
      <c r="O18" s="170">
        <v>40</v>
      </c>
    </row>
    <row r="19" spans="2:15">
      <c r="B19" s="170" t="s">
        <v>30</v>
      </c>
      <c r="C19" s="170">
        <v>25000</v>
      </c>
      <c r="D19" s="170">
        <v>22000</v>
      </c>
      <c r="E19" s="170">
        <v>14000</v>
      </c>
      <c r="F19" s="170">
        <v>1</v>
      </c>
      <c r="G19" s="170">
        <v>0.8</v>
      </c>
      <c r="H19" s="170">
        <v>3</v>
      </c>
      <c r="I19" s="170">
        <v>0</v>
      </c>
      <c r="J19" s="170">
        <v>0</v>
      </c>
      <c r="K19" s="170">
        <v>0</v>
      </c>
      <c r="L19" s="170">
        <v>1</v>
      </c>
      <c r="M19" s="170">
        <v>25</v>
      </c>
      <c r="N19" s="170">
        <v>1</v>
      </c>
      <c r="O19" s="170">
        <v>33</v>
      </c>
    </row>
    <row r="20" spans="2:15">
      <c r="B20" s="169" t="s">
        <v>31</v>
      </c>
      <c r="C20" s="170">
        <v>30000</v>
      </c>
      <c r="D20" s="170">
        <v>28000</v>
      </c>
      <c r="E20" s="170">
        <v>10000</v>
      </c>
      <c r="F20" s="170">
        <v>2</v>
      </c>
      <c r="G20" s="170">
        <v>1</v>
      </c>
      <c r="H20" s="170">
        <v>3</v>
      </c>
      <c r="I20" s="170">
        <v>1</v>
      </c>
      <c r="J20" s="170">
        <v>0</v>
      </c>
      <c r="K20" s="170">
        <v>0</v>
      </c>
      <c r="L20" s="170">
        <v>3</v>
      </c>
      <c r="M20" s="170">
        <v>40</v>
      </c>
      <c r="N20" s="170">
        <v>2</v>
      </c>
      <c r="O20" s="170">
        <v>44</v>
      </c>
    </row>
    <row r="21" spans="2:15">
      <c r="B21" s="169" t="s">
        <v>32</v>
      </c>
      <c r="C21" s="170">
        <v>18000</v>
      </c>
      <c r="D21" s="170">
        <v>15000</v>
      </c>
      <c r="E21" s="170">
        <v>9000</v>
      </c>
      <c r="F21" s="170">
        <v>1</v>
      </c>
      <c r="G21" s="170">
        <v>0.6</v>
      </c>
      <c r="H21" s="170">
        <v>1</v>
      </c>
      <c r="I21" s="170">
        <v>0</v>
      </c>
      <c r="J21" s="170">
        <v>0</v>
      </c>
      <c r="K21" s="170">
        <v>0</v>
      </c>
      <c r="L21" s="170">
        <v>2</v>
      </c>
      <c r="M21" s="170">
        <v>28</v>
      </c>
      <c r="N21" s="170">
        <v>0</v>
      </c>
      <c r="O21" s="170">
        <v>30</v>
      </c>
    </row>
    <row r="22" spans="2:15">
      <c r="B22" s="169" t="s">
        <v>33</v>
      </c>
      <c r="C22" s="170">
        <v>22000</v>
      </c>
      <c r="D22" s="170">
        <v>18000</v>
      </c>
      <c r="E22" s="170">
        <v>11000</v>
      </c>
      <c r="F22" s="170">
        <v>1.5</v>
      </c>
      <c r="G22" s="170">
        <v>0.9</v>
      </c>
      <c r="H22" s="170">
        <v>2</v>
      </c>
      <c r="I22" s="170">
        <v>1</v>
      </c>
      <c r="J22" s="170">
        <v>0</v>
      </c>
      <c r="K22" s="170">
        <v>0</v>
      </c>
      <c r="L22" s="170">
        <v>3</v>
      </c>
      <c r="M22" s="170">
        <v>35</v>
      </c>
      <c r="N22" s="170">
        <v>1</v>
      </c>
      <c r="O22" s="170">
        <v>37</v>
      </c>
    </row>
    <row r="23" spans="2:15">
      <c r="B23" s="169" t="s">
        <v>34</v>
      </c>
      <c r="C23" s="170">
        <v>110000</v>
      </c>
      <c r="D23" s="170">
        <v>68000</v>
      </c>
      <c r="E23" s="170">
        <v>10000</v>
      </c>
      <c r="F23" s="170">
        <v>5</v>
      </c>
      <c r="G23" s="170">
        <v>2.7</v>
      </c>
      <c r="H23" s="170">
        <v>11</v>
      </c>
      <c r="I23" s="170">
        <v>6</v>
      </c>
      <c r="J23" s="170">
        <v>1</v>
      </c>
      <c r="K23" s="170">
        <v>1</v>
      </c>
      <c r="L23" s="170">
        <v>14</v>
      </c>
      <c r="M23" s="170">
        <v>85</v>
      </c>
      <c r="N23" s="170">
        <v>8</v>
      </c>
      <c r="O23" s="170">
        <v>67</v>
      </c>
    </row>
    <row r="24" spans="2:15">
      <c r="B24" s="169" t="s">
        <v>35</v>
      </c>
      <c r="C24" s="170">
        <v>135000</v>
      </c>
      <c r="D24" s="170">
        <v>72000</v>
      </c>
      <c r="E24" s="170">
        <v>10000</v>
      </c>
      <c r="F24" s="170">
        <v>6</v>
      </c>
      <c r="G24" s="170">
        <v>3.1</v>
      </c>
      <c r="H24" s="170">
        <v>9</v>
      </c>
      <c r="I24" s="170">
        <v>6</v>
      </c>
      <c r="J24" s="170">
        <v>1</v>
      </c>
      <c r="K24" s="170">
        <v>1</v>
      </c>
      <c r="L24" s="170">
        <v>16</v>
      </c>
      <c r="M24" s="170">
        <v>88</v>
      </c>
      <c r="N24" s="170">
        <v>9</v>
      </c>
      <c r="O24" s="170">
        <v>84</v>
      </c>
    </row>
    <row r="25" spans="2:15">
      <c r="B25" s="169" t="s">
        <v>36</v>
      </c>
      <c r="C25" s="170">
        <v>52000</v>
      </c>
      <c r="D25" s="170">
        <v>36000</v>
      </c>
      <c r="E25" s="170">
        <v>14000</v>
      </c>
      <c r="F25" s="170">
        <v>2.5</v>
      </c>
      <c r="G25" s="170">
        <v>1.4</v>
      </c>
      <c r="H25" s="170">
        <v>4</v>
      </c>
      <c r="I25" s="170">
        <v>2</v>
      </c>
      <c r="J25" s="170">
        <v>1</v>
      </c>
      <c r="K25" s="170">
        <v>1</v>
      </c>
      <c r="L25" s="170">
        <v>7</v>
      </c>
      <c r="M25" s="170">
        <v>63</v>
      </c>
      <c r="N25" s="170">
        <v>3</v>
      </c>
      <c r="O25" s="170">
        <v>60</v>
      </c>
    </row>
    <row r="26" spans="2:15">
      <c r="B26" s="169" t="s">
        <v>37</v>
      </c>
      <c r="C26" s="170">
        <v>24000</v>
      </c>
      <c r="D26" s="170">
        <v>19000</v>
      </c>
      <c r="E26" s="170">
        <v>9000</v>
      </c>
      <c r="F26" s="170">
        <v>1</v>
      </c>
      <c r="G26" s="170">
        <v>0.7</v>
      </c>
      <c r="H26" s="170">
        <v>2</v>
      </c>
      <c r="I26" s="170">
        <v>1</v>
      </c>
      <c r="J26" s="170">
        <v>0</v>
      </c>
      <c r="K26" s="170">
        <v>0</v>
      </c>
      <c r="L26" s="170">
        <v>2</v>
      </c>
      <c r="M26" s="170">
        <v>33</v>
      </c>
      <c r="N26" s="170">
        <v>1</v>
      </c>
      <c r="O26" s="170">
        <v>35</v>
      </c>
    </row>
    <row r="27" spans="2:15">
      <c r="B27" s="169" t="s">
        <v>38</v>
      </c>
      <c r="C27" s="170">
        <v>58000</v>
      </c>
      <c r="D27" s="170">
        <v>40000</v>
      </c>
      <c r="E27" s="170">
        <v>15000</v>
      </c>
      <c r="F27" s="170">
        <v>2</v>
      </c>
      <c r="G27" s="170">
        <v>1.5</v>
      </c>
      <c r="H27" s="170">
        <v>5</v>
      </c>
      <c r="I27" s="170">
        <v>2</v>
      </c>
      <c r="J27" s="170">
        <v>0</v>
      </c>
      <c r="K27" s="170">
        <v>1</v>
      </c>
      <c r="L27" s="170">
        <v>6</v>
      </c>
      <c r="M27" s="170">
        <v>60</v>
      </c>
      <c r="N27" s="170">
        <v>3</v>
      </c>
      <c r="O27" s="170">
        <v>55</v>
      </c>
    </row>
    <row r="28" spans="2:15">
      <c r="B28" s="169" t="s">
        <v>39</v>
      </c>
      <c r="C28" s="170">
        <v>125000</v>
      </c>
      <c r="D28" s="170">
        <v>78000</v>
      </c>
      <c r="E28" s="170">
        <v>10000</v>
      </c>
      <c r="F28" s="170">
        <v>6</v>
      </c>
      <c r="G28" s="170">
        <v>2.9</v>
      </c>
      <c r="H28" s="170">
        <v>10</v>
      </c>
      <c r="I28" s="170">
        <v>6</v>
      </c>
      <c r="J28" s="170">
        <v>1</v>
      </c>
      <c r="K28" s="170">
        <v>1</v>
      </c>
      <c r="L28" s="170">
        <v>14</v>
      </c>
      <c r="M28" s="170">
        <v>92</v>
      </c>
      <c r="N28" s="170">
        <v>9</v>
      </c>
      <c r="O28" s="170">
        <v>87</v>
      </c>
    </row>
    <row r="29" spans="2:15">
      <c r="B29" s="169" t="s">
        <v>40</v>
      </c>
      <c r="C29" s="170">
        <v>21000</v>
      </c>
      <c r="D29" s="170">
        <v>17000</v>
      </c>
      <c r="E29" s="170">
        <v>11000</v>
      </c>
      <c r="F29" s="170">
        <v>1</v>
      </c>
      <c r="G29" s="170">
        <v>0.6</v>
      </c>
      <c r="H29" s="170">
        <v>1</v>
      </c>
      <c r="I29" s="170">
        <v>0</v>
      </c>
      <c r="J29" s="170">
        <v>0</v>
      </c>
      <c r="K29" s="170">
        <v>0</v>
      </c>
      <c r="L29" s="170">
        <v>2</v>
      </c>
      <c r="M29" s="170">
        <v>28</v>
      </c>
      <c r="N29" s="170">
        <v>1</v>
      </c>
      <c r="O29" s="170">
        <v>34</v>
      </c>
    </row>
    <row r="30" spans="2:15">
      <c r="B30" s="170" t="s">
        <v>41</v>
      </c>
      <c r="C30" s="170">
        <v>52000</v>
      </c>
      <c r="D30" s="170">
        <v>35000</v>
      </c>
      <c r="E30" s="170">
        <v>12000</v>
      </c>
      <c r="F30" s="170">
        <v>3</v>
      </c>
      <c r="G30" s="170">
        <v>1.5</v>
      </c>
      <c r="H30" s="170">
        <v>5</v>
      </c>
      <c r="I30" s="170">
        <v>2</v>
      </c>
      <c r="J30" s="170">
        <v>1</v>
      </c>
      <c r="K30" s="170">
        <v>1</v>
      </c>
      <c r="L30" s="170">
        <v>6</v>
      </c>
      <c r="M30" s="170">
        <v>65</v>
      </c>
      <c r="N30" s="170">
        <v>3</v>
      </c>
      <c r="O30" s="170">
        <v>60</v>
      </c>
    </row>
    <row r="31" spans="2:15">
      <c r="B31" s="170" t="s">
        <v>42</v>
      </c>
      <c r="C31" s="170">
        <v>115000</v>
      </c>
      <c r="D31" s="170">
        <v>70000</v>
      </c>
      <c r="E31" s="170">
        <v>8000</v>
      </c>
      <c r="F31" s="170">
        <v>5</v>
      </c>
      <c r="G31" s="170">
        <v>2.7</v>
      </c>
      <c r="H31" s="170">
        <v>9</v>
      </c>
      <c r="I31" s="170">
        <v>6</v>
      </c>
      <c r="J31" s="170">
        <v>1</v>
      </c>
      <c r="K31" s="170">
        <v>1</v>
      </c>
      <c r="L31" s="170">
        <v>14</v>
      </c>
      <c r="M31" s="170">
        <v>85</v>
      </c>
      <c r="N31" s="170">
        <v>7</v>
      </c>
      <c r="O31" s="170">
        <v>83</v>
      </c>
    </row>
    <row r="32" spans="2:15">
      <c r="B32" s="170" t="s">
        <v>43</v>
      </c>
      <c r="C32" s="170">
        <v>180000</v>
      </c>
      <c r="D32" s="170">
        <v>90000</v>
      </c>
      <c r="E32" s="170">
        <v>10000</v>
      </c>
      <c r="F32" s="170">
        <v>6</v>
      </c>
      <c r="G32" s="170">
        <v>3.2</v>
      </c>
      <c r="H32" s="170">
        <v>11</v>
      </c>
      <c r="I32" s="170">
        <v>6</v>
      </c>
      <c r="J32" s="170">
        <v>1</v>
      </c>
      <c r="K32" s="170">
        <v>1</v>
      </c>
      <c r="L32" s="170">
        <v>16</v>
      </c>
      <c r="M32" s="170">
        <v>92</v>
      </c>
      <c r="N32" s="170">
        <v>11</v>
      </c>
      <c r="O32" s="170">
        <v>88</v>
      </c>
    </row>
    <row r="33" spans="2:15">
      <c r="B33" s="170" t="s">
        <v>44</v>
      </c>
      <c r="C33" s="170">
        <v>25000</v>
      </c>
      <c r="D33" s="170">
        <v>22000</v>
      </c>
      <c r="E33" s="170">
        <v>13000</v>
      </c>
      <c r="F33" s="170">
        <v>1</v>
      </c>
      <c r="G33" s="170">
        <v>0.8</v>
      </c>
      <c r="H33" s="170">
        <v>2</v>
      </c>
      <c r="I33" s="170">
        <v>1</v>
      </c>
      <c r="J33" s="170">
        <v>0</v>
      </c>
      <c r="K33" s="170">
        <v>0</v>
      </c>
      <c r="L33" s="170">
        <v>2</v>
      </c>
      <c r="M33" s="170">
        <v>35</v>
      </c>
      <c r="N33" s="170">
        <v>1</v>
      </c>
      <c r="O33" s="170">
        <v>34</v>
      </c>
    </row>
    <row r="34" spans="2:15">
      <c r="B34" s="170" t="s">
        <v>45</v>
      </c>
      <c r="C34" s="170">
        <v>70000</v>
      </c>
      <c r="D34" s="170">
        <v>45000</v>
      </c>
      <c r="E34" s="170">
        <v>12000</v>
      </c>
      <c r="F34" s="170">
        <v>4</v>
      </c>
      <c r="G34" s="170">
        <v>1.8</v>
      </c>
      <c r="H34" s="170">
        <v>6</v>
      </c>
      <c r="I34" s="170">
        <v>4</v>
      </c>
      <c r="J34" s="170">
        <v>1</v>
      </c>
      <c r="K34" s="170">
        <v>1</v>
      </c>
      <c r="L34" s="170">
        <v>9</v>
      </c>
      <c r="M34" s="170">
        <v>75</v>
      </c>
      <c r="N34" s="170">
        <v>5</v>
      </c>
      <c r="O34" s="170">
        <v>67</v>
      </c>
    </row>
    <row r="35" spans="2:15">
      <c r="B35" s="170" t="s">
        <v>46</v>
      </c>
      <c r="C35" s="170">
        <v>105000</v>
      </c>
      <c r="D35" s="170">
        <v>62000</v>
      </c>
      <c r="E35" s="170">
        <v>10000</v>
      </c>
      <c r="F35" s="170">
        <v>5</v>
      </c>
      <c r="G35" s="170">
        <v>2.9</v>
      </c>
      <c r="H35" s="170">
        <v>10</v>
      </c>
      <c r="I35" s="170">
        <v>6</v>
      </c>
      <c r="J35" s="170">
        <v>1</v>
      </c>
      <c r="K35" s="170">
        <v>1</v>
      </c>
      <c r="L35" s="170">
        <v>13</v>
      </c>
      <c r="M35" s="170">
        <v>80</v>
      </c>
      <c r="N35" s="170">
        <v>8</v>
      </c>
      <c r="O35" s="170">
        <v>79</v>
      </c>
    </row>
    <row r="36" spans="2:15">
      <c r="B36" s="170" t="s">
        <v>47</v>
      </c>
      <c r="C36" s="170">
        <v>140000</v>
      </c>
      <c r="D36" s="170">
        <v>68000</v>
      </c>
      <c r="E36" s="170">
        <v>9000</v>
      </c>
      <c r="F36" s="170">
        <v>6</v>
      </c>
      <c r="G36" s="170">
        <v>3.1</v>
      </c>
      <c r="H36" s="170">
        <v>12</v>
      </c>
      <c r="I36" s="170">
        <v>6</v>
      </c>
      <c r="J36" s="170">
        <v>1</v>
      </c>
      <c r="K36" s="170">
        <v>1</v>
      </c>
      <c r="L36" s="170">
        <v>15</v>
      </c>
      <c r="M36" s="170">
        <v>89</v>
      </c>
      <c r="N36" s="170">
        <v>10</v>
      </c>
      <c r="O36" s="170">
        <v>84</v>
      </c>
    </row>
    <row r="37" spans="2:15">
      <c r="B37" s="170" t="s">
        <v>48</v>
      </c>
      <c r="C37" s="170">
        <v>95000</v>
      </c>
      <c r="D37" s="170">
        <v>58000</v>
      </c>
      <c r="E37" s="170">
        <v>12000</v>
      </c>
      <c r="F37" s="170">
        <v>4</v>
      </c>
      <c r="G37" s="170">
        <v>2.5</v>
      </c>
      <c r="H37" s="170">
        <v>9</v>
      </c>
      <c r="I37" s="170">
        <v>5</v>
      </c>
      <c r="J37" s="170">
        <v>1</v>
      </c>
      <c r="K37" s="170">
        <v>1</v>
      </c>
      <c r="L37" s="170">
        <v>12</v>
      </c>
      <c r="M37" s="170">
        <v>77</v>
      </c>
      <c r="N37" s="170">
        <v>6</v>
      </c>
      <c r="O37" s="170">
        <v>76</v>
      </c>
    </row>
    <row r="38" spans="2:15">
      <c r="B38" s="170" t="s">
        <v>49</v>
      </c>
      <c r="C38" s="170">
        <v>60000</v>
      </c>
      <c r="D38" s="170">
        <v>40000</v>
      </c>
      <c r="E38" s="170">
        <v>14000</v>
      </c>
      <c r="F38" s="170">
        <v>3</v>
      </c>
      <c r="G38" s="170">
        <v>1.6</v>
      </c>
      <c r="H38" s="170">
        <v>6</v>
      </c>
      <c r="I38" s="170">
        <v>3</v>
      </c>
      <c r="J38" s="170">
        <v>1</v>
      </c>
      <c r="K38" s="170">
        <v>0</v>
      </c>
      <c r="L38" s="170">
        <v>7</v>
      </c>
      <c r="M38" s="170">
        <v>58</v>
      </c>
      <c r="N38" s="170">
        <v>3</v>
      </c>
      <c r="O38" s="170">
        <v>62</v>
      </c>
    </row>
    <row r="39" spans="2:15">
      <c r="B39" s="170" t="s">
        <v>50</v>
      </c>
      <c r="C39" s="170">
        <v>65000</v>
      </c>
      <c r="D39" s="170">
        <v>42000</v>
      </c>
      <c r="E39" s="170">
        <v>13000</v>
      </c>
      <c r="F39" s="170">
        <v>3</v>
      </c>
      <c r="G39" s="170">
        <v>1.7</v>
      </c>
      <c r="H39" s="170">
        <v>5</v>
      </c>
      <c r="I39" s="170">
        <v>2</v>
      </c>
      <c r="J39" s="170">
        <v>0</v>
      </c>
      <c r="K39" s="170">
        <v>1</v>
      </c>
      <c r="L39" s="170">
        <v>6</v>
      </c>
      <c r="M39" s="170">
        <v>63</v>
      </c>
      <c r="N39" s="170">
        <v>3</v>
      </c>
      <c r="O39" s="170">
        <v>59</v>
      </c>
    </row>
    <row r="40" spans="2:15">
      <c r="B40" s="170" t="s">
        <v>51</v>
      </c>
      <c r="C40" s="170">
        <v>30000</v>
      </c>
      <c r="D40" s="170">
        <v>26000</v>
      </c>
      <c r="E40" s="170">
        <v>10000</v>
      </c>
      <c r="F40" s="170">
        <v>1.5</v>
      </c>
      <c r="G40" s="170">
        <v>0.9</v>
      </c>
      <c r="H40" s="170">
        <v>3</v>
      </c>
      <c r="I40" s="170">
        <v>1</v>
      </c>
      <c r="J40" s="170">
        <v>0</v>
      </c>
      <c r="K40" s="170">
        <v>0</v>
      </c>
      <c r="L40" s="170">
        <v>3</v>
      </c>
      <c r="M40" s="170">
        <v>40</v>
      </c>
      <c r="N40" s="170">
        <v>2</v>
      </c>
      <c r="O40" s="170">
        <v>42</v>
      </c>
    </row>
    <row r="41" spans="2:15">
      <c r="B41" s="170" t="s">
        <v>52</v>
      </c>
      <c r="C41" s="170">
        <v>90000</v>
      </c>
      <c r="D41" s="170">
        <v>55000</v>
      </c>
      <c r="E41" s="170">
        <v>9000</v>
      </c>
      <c r="F41" s="170">
        <v>4</v>
      </c>
      <c r="G41" s="170">
        <v>2.4</v>
      </c>
      <c r="H41" s="170">
        <v>8</v>
      </c>
      <c r="I41" s="170">
        <v>6</v>
      </c>
      <c r="J41" s="170">
        <v>1</v>
      </c>
      <c r="K41" s="170">
        <v>1</v>
      </c>
      <c r="L41" s="170">
        <v>11</v>
      </c>
      <c r="M41" s="170">
        <v>78</v>
      </c>
      <c r="N41" s="170">
        <v>7</v>
      </c>
      <c r="O41" s="170">
        <v>74</v>
      </c>
    </row>
    <row r="42" spans="2:15">
      <c r="B42" s="170" t="s">
        <v>53</v>
      </c>
      <c r="C42" s="170">
        <v>78000</v>
      </c>
      <c r="D42" s="170">
        <v>49000</v>
      </c>
      <c r="E42" s="170">
        <v>11000</v>
      </c>
      <c r="F42" s="170">
        <v>3</v>
      </c>
      <c r="G42" s="170">
        <v>1.8</v>
      </c>
      <c r="H42" s="170">
        <v>5</v>
      </c>
      <c r="I42" s="170">
        <v>3</v>
      </c>
      <c r="J42" s="170">
        <v>1</v>
      </c>
      <c r="K42" s="170">
        <v>1</v>
      </c>
      <c r="L42" s="170">
        <v>8</v>
      </c>
      <c r="M42" s="170">
        <v>66</v>
      </c>
      <c r="N42" s="170">
        <v>4</v>
      </c>
      <c r="O42" s="170">
        <v>61</v>
      </c>
    </row>
    <row r="43" spans="2:15">
      <c r="B43" s="170" t="s">
        <v>54</v>
      </c>
      <c r="C43" s="170">
        <v>150000</v>
      </c>
      <c r="D43" s="170">
        <v>85000</v>
      </c>
      <c r="E43" s="170">
        <v>8000</v>
      </c>
      <c r="F43" s="170">
        <v>6</v>
      </c>
      <c r="G43" s="170">
        <v>3.3</v>
      </c>
      <c r="H43" s="170">
        <v>13</v>
      </c>
      <c r="I43" s="170">
        <v>6</v>
      </c>
      <c r="J43" s="170">
        <v>1</v>
      </c>
      <c r="K43" s="170">
        <v>1</v>
      </c>
      <c r="L43" s="170">
        <v>17</v>
      </c>
      <c r="M43" s="170">
        <v>93</v>
      </c>
      <c r="N43" s="170">
        <v>12</v>
      </c>
      <c r="O43" s="170">
        <v>90</v>
      </c>
    </row>
    <row r="44" spans="2:15">
      <c r="B44" s="170" t="s">
        <v>55</v>
      </c>
      <c r="C44" s="170">
        <v>28000</v>
      </c>
      <c r="D44" s="170">
        <v>24000</v>
      </c>
      <c r="E44" s="170">
        <v>13000</v>
      </c>
      <c r="F44" s="170">
        <v>1</v>
      </c>
      <c r="G44" s="170">
        <v>0.7</v>
      </c>
      <c r="H44" s="170">
        <v>2</v>
      </c>
      <c r="I44" s="170">
        <v>0</v>
      </c>
      <c r="J44" s="170">
        <v>0</v>
      </c>
      <c r="K44" s="170">
        <v>0</v>
      </c>
      <c r="L44" s="170">
        <v>3</v>
      </c>
      <c r="M44" s="170">
        <v>30</v>
      </c>
      <c r="N44" s="170">
        <v>1</v>
      </c>
      <c r="O44" s="170">
        <v>35</v>
      </c>
    </row>
    <row r="45" spans="2:15">
      <c r="B45" s="170" t="s">
        <v>56</v>
      </c>
      <c r="C45" s="170">
        <v>110000</v>
      </c>
      <c r="D45" s="170">
        <v>65000</v>
      </c>
      <c r="E45" s="170">
        <v>10000</v>
      </c>
      <c r="F45" s="170">
        <v>5</v>
      </c>
      <c r="G45" s="170">
        <v>2.6</v>
      </c>
      <c r="H45" s="170">
        <v>9</v>
      </c>
      <c r="I45" s="170">
        <v>6</v>
      </c>
      <c r="J45" s="170">
        <v>1</v>
      </c>
      <c r="K45" s="170">
        <v>1</v>
      </c>
      <c r="L45" s="170">
        <v>14</v>
      </c>
      <c r="M45" s="170">
        <v>84</v>
      </c>
      <c r="N45" s="170">
        <v>7</v>
      </c>
      <c r="O45" s="170">
        <v>82</v>
      </c>
    </row>
    <row r="46" spans="2:15">
      <c r="B46" s="170" t="s">
        <v>57</v>
      </c>
      <c r="C46" s="170">
        <v>68000</v>
      </c>
      <c r="D46" s="170">
        <v>42000</v>
      </c>
      <c r="E46" s="170">
        <v>12000</v>
      </c>
      <c r="F46" s="170">
        <v>3</v>
      </c>
      <c r="G46" s="170">
        <v>1.9</v>
      </c>
      <c r="H46" s="170">
        <v>6</v>
      </c>
      <c r="I46" s="170">
        <v>4</v>
      </c>
      <c r="J46" s="170">
        <v>1</v>
      </c>
      <c r="K46" s="170">
        <v>1</v>
      </c>
      <c r="L46" s="170">
        <v>9</v>
      </c>
      <c r="M46" s="170">
        <v>70</v>
      </c>
      <c r="N46" s="170">
        <v>4</v>
      </c>
      <c r="O46" s="170">
        <v>66</v>
      </c>
    </row>
    <row r="47" spans="2:15">
      <c r="B47" s="170" t="s">
        <v>58</v>
      </c>
      <c r="C47" s="170">
        <v>55000</v>
      </c>
      <c r="D47" s="170">
        <v>37000</v>
      </c>
      <c r="E47" s="170">
        <v>11000</v>
      </c>
      <c r="F47" s="170">
        <v>2.5</v>
      </c>
      <c r="G47" s="170">
        <v>1.5</v>
      </c>
      <c r="H47" s="170">
        <v>5</v>
      </c>
      <c r="I47" s="170">
        <v>2</v>
      </c>
      <c r="J47" s="170">
        <v>1</v>
      </c>
      <c r="K47" s="170">
        <v>0</v>
      </c>
      <c r="L47" s="170">
        <v>5</v>
      </c>
      <c r="M47" s="170">
        <v>55</v>
      </c>
      <c r="N47" s="170">
        <v>3</v>
      </c>
      <c r="O47" s="170">
        <v>58</v>
      </c>
    </row>
    <row r="48" spans="2:15">
      <c r="B48" s="170" t="s">
        <v>59</v>
      </c>
      <c r="C48" s="170">
        <v>72000</v>
      </c>
      <c r="D48" s="170">
        <v>45000</v>
      </c>
      <c r="E48" s="170">
        <v>10000</v>
      </c>
      <c r="F48" s="170">
        <v>3</v>
      </c>
      <c r="G48" s="170">
        <v>1.6</v>
      </c>
      <c r="H48" s="170">
        <v>7</v>
      </c>
      <c r="I48" s="170">
        <v>3</v>
      </c>
      <c r="J48" s="170">
        <v>1</v>
      </c>
      <c r="K48" s="170">
        <v>1</v>
      </c>
      <c r="L48" s="170">
        <v>8</v>
      </c>
      <c r="M48" s="170">
        <v>68</v>
      </c>
      <c r="N48" s="170">
        <v>4</v>
      </c>
      <c r="O48" s="170">
        <v>64</v>
      </c>
    </row>
    <row r="49" spans="2:15">
      <c r="B49" s="171" t="s">
        <v>60</v>
      </c>
      <c r="C49" s="170">
        <v>38000</v>
      </c>
      <c r="D49" s="170">
        <v>28000</v>
      </c>
      <c r="E49" s="170">
        <v>14000</v>
      </c>
      <c r="F49" s="170">
        <v>1.5</v>
      </c>
      <c r="G49" s="170">
        <v>0.9</v>
      </c>
      <c r="H49" s="170">
        <v>3</v>
      </c>
      <c r="I49" s="170">
        <v>1</v>
      </c>
      <c r="J49" s="170">
        <v>0</v>
      </c>
      <c r="K49" s="170">
        <v>0</v>
      </c>
      <c r="L49" s="170">
        <v>4</v>
      </c>
      <c r="M49" s="170">
        <v>40</v>
      </c>
      <c r="N49" s="170">
        <v>2</v>
      </c>
      <c r="O49" s="170">
        <v>42</v>
      </c>
    </row>
    <row r="50" spans="2:15">
      <c r="B50" s="170" t="s">
        <v>61</v>
      </c>
      <c r="C50" s="170">
        <v>98000</v>
      </c>
      <c r="D50" s="170">
        <v>59000</v>
      </c>
      <c r="E50" s="170">
        <v>10000</v>
      </c>
      <c r="F50" s="170">
        <v>4</v>
      </c>
      <c r="G50" s="170">
        <v>2.7</v>
      </c>
      <c r="H50" s="170">
        <v>8</v>
      </c>
      <c r="I50" s="170">
        <v>5</v>
      </c>
      <c r="J50" s="170">
        <v>1</v>
      </c>
      <c r="K50" s="170">
        <v>1</v>
      </c>
      <c r="L50" s="170">
        <v>13</v>
      </c>
      <c r="M50" s="170">
        <v>81</v>
      </c>
      <c r="N50" s="170">
        <v>6</v>
      </c>
      <c r="O50" s="170">
        <v>78</v>
      </c>
    </row>
    <row r="51" spans="2:15">
      <c r="B51" s="170" t="s">
        <v>62</v>
      </c>
      <c r="C51" s="170">
        <v>62000</v>
      </c>
      <c r="D51" s="170">
        <v>39000</v>
      </c>
      <c r="E51" s="170">
        <v>12000</v>
      </c>
      <c r="F51" s="170">
        <v>2.5</v>
      </c>
      <c r="G51" s="170">
        <v>1.4</v>
      </c>
      <c r="H51" s="170">
        <v>5</v>
      </c>
      <c r="I51" s="170">
        <v>3</v>
      </c>
      <c r="J51" s="170">
        <v>1</v>
      </c>
      <c r="K51" s="170">
        <v>0</v>
      </c>
      <c r="L51" s="170">
        <v>6</v>
      </c>
      <c r="M51" s="170">
        <v>60</v>
      </c>
      <c r="N51" s="170">
        <v>3</v>
      </c>
      <c r="O51" s="170">
        <v>61</v>
      </c>
    </row>
    <row r="52" spans="2:15">
      <c r="B52" s="170" t="s">
        <v>63</v>
      </c>
      <c r="C52" s="170">
        <v>85000</v>
      </c>
      <c r="D52" s="170">
        <v>50000</v>
      </c>
      <c r="E52" s="170">
        <v>9000</v>
      </c>
      <c r="F52" s="170">
        <v>4</v>
      </c>
      <c r="G52" s="170">
        <v>2</v>
      </c>
      <c r="H52" s="170">
        <v>7</v>
      </c>
      <c r="I52" s="170">
        <v>5</v>
      </c>
      <c r="J52" s="170">
        <v>1</v>
      </c>
      <c r="K52" s="170">
        <v>1</v>
      </c>
      <c r="L52" s="170">
        <v>10</v>
      </c>
      <c r="M52" s="170">
        <v>74</v>
      </c>
      <c r="N52" s="170">
        <v>5</v>
      </c>
      <c r="O52" s="170">
        <v>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7"/>
  <sheetViews>
    <sheetView showGridLines="0" zoomScale="77" zoomScaleNormal="77" topLeftCell="A13" workbookViewId="0">
      <selection activeCell="E30" sqref="E30"/>
    </sheetView>
  </sheetViews>
  <sheetFormatPr defaultColWidth="9" defaultRowHeight="16.8" outlineLevelCol="7"/>
  <cols>
    <col min="1" max="1" width="25" customWidth="1"/>
    <col min="2" max="2" width="33.4375" customWidth="1"/>
    <col min="3" max="6" width="25" customWidth="1"/>
  </cols>
  <sheetData>
    <row r="2" ht="20.4" spans="1:8">
      <c r="A2" s="81"/>
      <c r="B2" s="146" t="s">
        <v>64</v>
      </c>
      <c r="C2" s="147"/>
      <c r="D2" s="148"/>
      <c r="E2" s="81"/>
      <c r="F2" s="81"/>
      <c r="G2" s="81"/>
      <c r="H2" s="81"/>
    </row>
    <row r="3" ht="17" spans="1:6">
      <c r="A3" s="81"/>
      <c r="B3" s="149" t="s">
        <v>65</v>
      </c>
      <c r="C3" s="150" t="s">
        <v>66</v>
      </c>
      <c r="D3" s="150" t="s">
        <v>67</v>
      </c>
      <c r="E3" s="81"/>
      <c r="F3" s="81"/>
    </row>
    <row r="4" ht="17" spans="2:4">
      <c r="B4" s="151" t="s">
        <v>68</v>
      </c>
      <c r="C4" s="152" t="s">
        <v>1</v>
      </c>
      <c r="D4" s="153">
        <v>0.1</v>
      </c>
    </row>
    <row r="5" ht="17" spans="2:4">
      <c r="B5" s="154"/>
      <c r="C5" s="152" t="s">
        <v>2</v>
      </c>
      <c r="D5" s="153">
        <v>0.1</v>
      </c>
    </row>
    <row r="6" ht="17" spans="2:4">
      <c r="B6" s="154"/>
      <c r="C6" s="152" t="s">
        <v>3</v>
      </c>
      <c r="D6" s="153">
        <v>0.1</v>
      </c>
    </row>
    <row r="7" ht="17" spans="2:4">
      <c r="B7" s="151" t="s">
        <v>69</v>
      </c>
      <c r="C7" s="152" t="s">
        <v>4</v>
      </c>
      <c r="D7" s="153">
        <v>0.07</v>
      </c>
    </row>
    <row r="8" ht="17" spans="2:4">
      <c r="B8" s="154"/>
      <c r="C8" s="152" t="s">
        <v>70</v>
      </c>
      <c r="D8" s="153">
        <v>0.07</v>
      </c>
    </row>
    <row r="9" ht="17" spans="2:4">
      <c r="B9" s="154"/>
      <c r="C9" s="152" t="s">
        <v>71</v>
      </c>
      <c r="D9" s="153">
        <v>0.06</v>
      </c>
    </row>
    <row r="10" ht="17" spans="2:4">
      <c r="B10" s="151" t="s">
        <v>72</v>
      </c>
      <c r="C10" s="152" t="s">
        <v>73</v>
      </c>
      <c r="D10" s="153">
        <v>0.05</v>
      </c>
    </row>
    <row r="11" ht="17" spans="2:4">
      <c r="B11" s="154"/>
      <c r="C11" s="152" t="s">
        <v>74</v>
      </c>
      <c r="D11" s="153">
        <v>0.05</v>
      </c>
    </row>
    <row r="12" ht="17" spans="2:4">
      <c r="B12" s="154"/>
      <c r="C12" s="152" t="s">
        <v>75</v>
      </c>
      <c r="D12" s="153">
        <v>0.05</v>
      </c>
    </row>
    <row r="13" ht="17" spans="2:4">
      <c r="B13" s="151" t="s">
        <v>76</v>
      </c>
      <c r="C13" s="152" t="s">
        <v>10</v>
      </c>
      <c r="D13" s="153">
        <v>0.07</v>
      </c>
    </row>
    <row r="14" ht="17" spans="2:4">
      <c r="B14" s="154"/>
      <c r="C14" s="152" t="s">
        <v>77</v>
      </c>
      <c r="D14" s="153">
        <v>0.08</v>
      </c>
    </row>
    <row r="15" ht="17" spans="2:4">
      <c r="B15" s="151" t="s">
        <v>78</v>
      </c>
      <c r="C15" s="152" t="s">
        <v>79</v>
      </c>
      <c r="D15" s="153">
        <v>0.1</v>
      </c>
    </row>
    <row r="16" ht="17" spans="2:4">
      <c r="B16" s="154"/>
      <c r="C16" s="152" t="s">
        <v>80</v>
      </c>
      <c r="D16" s="153">
        <v>0.1</v>
      </c>
    </row>
    <row r="17" ht="17" spans="2:4">
      <c r="B17" s="155" t="s">
        <v>81</v>
      </c>
      <c r="C17" s="156"/>
      <c r="D17" s="157">
        <v>1</v>
      </c>
    </row>
    <row r="18" spans="2:4">
      <c r="B18" s="68"/>
      <c r="C18" s="27"/>
      <c r="D18" s="27"/>
    </row>
    <row r="19" ht="20.4" spans="2:4">
      <c r="B19" s="158" t="s">
        <v>82</v>
      </c>
      <c r="C19" s="159"/>
      <c r="D19" s="160"/>
    </row>
    <row r="20" ht="17" spans="2:4">
      <c r="B20" s="151" t="s">
        <v>83</v>
      </c>
      <c r="C20" s="161" t="s">
        <v>84</v>
      </c>
      <c r="D20" s="24"/>
    </row>
    <row r="21" ht="17" spans="1:4">
      <c r="A21" t="s">
        <v>85</v>
      </c>
      <c r="B21" s="154" t="s">
        <v>86</v>
      </c>
      <c r="C21" s="73" t="s">
        <v>87</v>
      </c>
      <c r="D21" s="24"/>
    </row>
    <row r="22" ht="17" spans="1:4">
      <c r="A22" t="s">
        <v>85</v>
      </c>
      <c r="B22" s="154" t="s">
        <v>88</v>
      </c>
      <c r="C22" s="73" t="s">
        <v>89</v>
      </c>
      <c r="D22" s="24"/>
    </row>
    <row r="23" ht="17" spans="1:4">
      <c r="A23" t="s">
        <v>85</v>
      </c>
      <c r="B23" s="162" t="s">
        <v>90</v>
      </c>
      <c r="C23" s="163" t="s">
        <v>91</v>
      </c>
      <c r="D23" s="88"/>
    </row>
    <row r="24" spans="1:4">
      <c r="A24" t="s">
        <v>85</v>
      </c>
      <c r="B24" s="27"/>
      <c r="C24" s="27"/>
      <c r="D24" s="27"/>
    </row>
    <row r="25" ht="20.4" spans="2:4">
      <c r="B25" s="158" t="s">
        <v>92</v>
      </c>
      <c r="C25" s="164"/>
      <c r="D25" s="27"/>
    </row>
    <row r="26" ht="17" spans="2:4">
      <c r="B26" s="151" t="s">
        <v>83</v>
      </c>
      <c r="C26" s="165" t="s">
        <v>93</v>
      </c>
      <c r="D26" s="27"/>
    </row>
    <row r="27" ht="17" spans="2:4">
      <c r="B27" s="154" t="s">
        <v>94</v>
      </c>
      <c r="C27" s="152" t="s">
        <v>95</v>
      </c>
      <c r="D27" s="27"/>
    </row>
    <row r="28" ht="17" spans="2:4">
      <c r="B28" s="154" t="s">
        <v>96</v>
      </c>
      <c r="C28" s="152" t="s">
        <v>97</v>
      </c>
      <c r="D28" s="27"/>
    </row>
    <row r="29" ht="17" spans="2:4">
      <c r="B29" s="154" t="s">
        <v>98</v>
      </c>
      <c r="C29" s="152" t="s">
        <v>99</v>
      </c>
      <c r="D29" s="27"/>
    </row>
    <row r="30" ht="17" spans="2:4">
      <c r="B30" s="154" t="s">
        <v>100</v>
      </c>
      <c r="C30" s="152" t="s">
        <v>101</v>
      </c>
      <c r="D30" s="27"/>
    </row>
    <row r="31" ht="17" spans="2:4">
      <c r="B31" s="162" t="s">
        <v>102</v>
      </c>
      <c r="C31" s="166" t="s">
        <v>103</v>
      </c>
      <c r="D31" s="27"/>
    </row>
    <row r="32" spans="2:4">
      <c r="B32" s="27"/>
      <c r="C32" s="27"/>
      <c r="D32" s="27"/>
    </row>
    <row r="33" ht="20.4" spans="2:4">
      <c r="B33" s="167" t="s">
        <v>104</v>
      </c>
      <c r="C33" s="164"/>
      <c r="D33" s="27"/>
    </row>
    <row r="34" ht="17" spans="2:4">
      <c r="B34" s="151" t="s">
        <v>83</v>
      </c>
      <c r="C34" s="165" t="s">
        <v>105</v>
      </c>
      <c r="D34" s="27"/>
    </row>
    <row r="35" ht="17" spans="2:4">
      <c r="B35" s="154" t="s">
        <v>86</v>
      </c>
      <c r="C35" s="152" t="s">
        <v>106</v>
      </c>
      <c r="D35" s="27"/>
    </row>
    <row r="36" ht="17" spans="2:4">
      <c r="B36" s="154" t="s">
        <v>98</v>
      </c>
      <c r="C36" s="152" t="s">
        <v>107</v>
      </c>
      <c r="D36" s="27"/>
    </row>
    <row r="37" ht="17" spans="2:4">
      <c r="B37" s="162" t="s">
        <v>108</v>
      </c>
      <c r="C37" s="166" t="s">
        <v>109</v>
      </c>
      <c r="D37" s="2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41"/>
  <sheetViews>
    <sheetView showGridLines="0" zoomScale="35" zoomScaleNormal="35" topLeftCell="A247" workbookViewId="0">
      <selection activeCell="F979" sqref="F979:F981"/>
    </sheetView>
  </sheetViews>
  <sheetFormatPr defaultColWidth="9" defaultRowHeight="16.8"/>
  <cols>
    <col min="2" max="2" width="35.25" customWidth="1"/>
    <col min="3" max="3" width="22.390625" customWidth="1"/>
    <col min="4" max="4" width="25.5" customWidth="1"/>
    <col min="5" max="5" width="24" customWidth="1"/>
    <col min="6" max="6" width="18.1875" customWidth="1"/>
    <col min="7" max="7" width="16.25" customWidth="1"/>
    <col min="8" max="8" width="16" customWidth="1"/>
    <col min="9" max="9" width="27.3125" customWidth="1"/>
    <col min="10" max="10" width="15.9375" customWidth="1"/>
    <col min="11" max="11" width="26.8125" customWidth="1"/>
    <col min="12" max="12" width="24.9375" customWidth="1"/>
    <col min="13" max="13" width="30.1875" customWidth="1"/>
    <col min="14" max="14" width="22.9375" customWidth="1"/>
    <col min="15" max="15" width="33.4375" customWidth="1"/>
    <col min="16" max="16" width="25" customWidth="1"/>
    <col min="17" max="17" width="30.375" customWidth="1"/>
  </cols>
  <sheetData>
    <row r="1" spans="3:3">
      <c r="C1" s="41"/>
    </row>
    <row r="2" spans="3:3">
      <c r="C2" s="41"/>
    </row>
    <row r="3" spans="2:6">
      <c r="B3" s="42" t="s">
        <v>110</v>
      </c>
      <c r="C3" s="43"/>
      <c r="D3" s="43"/>
      <c r="E3" s="43"/>
      <c r="F3" s="77"/>
    </row>
    <row r="4" ht="26" spans="2:6">
      <c r="B4" s="44" t="s">
        <v>14</v>
      </c>
      <c r="C4" s="45"/>
      <c r="D4" s="46"/>
      <c r="E4" s="46"/>
      <c r="F4" s="78"/>
    </row>
    <row r="5" spans="2:9">
      <c r="B5" s="47" t="s">
        <v>66</v>
      </c>
      <c r="C5" s="48" t="s">
        <v>111</v>
      </c>
      <c r="D5" s="49" t="s">
        <v>112</v>
      </c>
      <c r="E5" s="79" t="s">
        <v>67</v>
      </c>
      <c r="F5" s="80" t="s">
        <v>113</v>
      </c>
      <c r="G5" s="81"/>
      <c r="H5" s="82"/>
      <c r="I5" s="96"/>
    </row>
    <row r="6" spans="2:9">
      <c r="B6" s="50" t="s">
        <v>1</v>
      </c>
      <c r="C6" s="51">
        <v>18000</v>
      </c>
      <c r="D6" s="52">
        <f>IF(C6&gt;=100000,100,IF(C6&gt;=50000,70,IF(C6&gt;=25000,40,20)))</f>
        <v>20</v>
      </c>
      <c r="E6" s="51">
        <v>10</v>
      </c>
      <c r="F6" s="83">
        <f>(D6*E6)%</f>
        <v>2</v>
      </c>
      <c r="H6" s="84"/>
      <c r="I6" s="97"/>
    </row>
    <row r="7" spans="2:6">
      <c r="B7" s="53" t="s">
        <v>2</v>
      </c>
      <c r="C7" s="54">
        <v>12000</v>
      </c>
      <c r="D7" s="54">
        <f>IF(C7&gt;=60000,100,IF(C7&gt;=30000,70,IF(C7&gt;=15000,40,20)))</f>
        <v>20</v>
      </c>
      <c r="E7" s="54">
        <v>10</v>
      </c>
      <c r="F7" s="85">
        <f>(D7*E7)%</f>
        <v>2</v>
      </c>
    </row>
    <row r="8" spans="2:6">
      <c r="B8" s="55" t="s">
        <v>3</v>
      </c>
      <c r="C8" s="56">
        <v>7500</v>
      </c>
      <c r="D8" s="56">
        <f>IF(C8&lt;=5000,100,IF(C8&lt;=10000,80,IF(C8&lt;=15000,60,30)))</f>
        <v>80</v>
      </c>
      <c r="E8" s="56">
        <v>10</v>
      </c>
      <c r="F8" s="86">
        <f>(D8*E8)%</f>
        <v>8</v>
      </c>
    </row>
    <row r="9" spans="2:6">
      <c r="B9" s="57" t="s">
        <v>4</v>
      </c>
      <c r="C9" s="58">
        <v>1</v>
      </c>
      <c r="D9" s="58">
        <f>IF(C9&gt;=5,100,IF(C9&gt;=3,70,IF(C9&gt;=1,40,20)))</f>
        <v>40</v>
      </c>
      <c r="E9" s="58">
        <v>7</v>
      </c>
      <c r="F9" s="87">
        <f>(D9*E9)%</f>
        <v>2.8</v>
      </c>
    </row>
    <row r="10" spans="2:6">
      <c r="B10" s="59" t="s">
        <v>5</v>
      </c>
      <c r="C10" s="27">
        <v>0.8</v>
      </c>
      <c r="D10" s="27">
        <f>IF(C10&gt;=2.5,100,IF(C10&gt;=1.5,70,IF(C10&gt;=1,50,30)))</f>
        <v>30</v>
      </c>
      <c r="E10" s="27">
        <v>7</v>
      </c>
      <c r="F10" s="24">
        <f>(D10*E10)%</f>
        <v>2.1</v>
      </c>
    </row>
    <row r="11" spans="2:6">
      <c r="B11" s="60" t="s">
        <v>6</v>
      </c>
      <c r="C11" s="61">
        <v>2</v>
      </c>
      <c r="D11" s="61">
        <f>IF(C11&gt;=10,100,IF(C11&gt;=5,70,IF(C11&gt;=2,50,30)))</f>
        <v>50</v>
      </c>
      <c r="E11" s="61">
        <v>6</v>
      </c>
      <c r="F11" s="88">
        <f>(D11*E11)%</f>
        <v>3</v>
      </c>
    </row>
    <row r="12" spans="2:6">
      <c r="B12" s="57" t="s">
        <v>7</v>
      </c>
      <c r="C12" s="58">
        <v>1</v>
      </c>
      <c r="D12" s="58">
        <f>IF(C12&gt;=6,100,IF(C12&gt;=3,60,IF(C12&gt;=1,30,10)))</f>
        <v>30</v>
      </c>
      <c r="E12" s="58">
        <v>5</v>
      </c>
      <c r="F12" s="87">
        <f>(D12*E12)%</f>
        <v>1.5</v>
      </c>
    </row>
    <row r="13" spans="2:6">
      <c r="B13" s="59" t="s">
        <v>8</v>
      </c>
      <c r="C13" s="27">
        <v>0</v>
      </c>
      <c r="D13" s="27">
        <f>IF(C13=1,100,30)</f>
        <v>30</v>
      </c>
      <c r="E13" s="27">
        <v>5</v>
      </c>
      <c r="F13" s="24">
        <f>(D13*E13)%</f>
        <v>1.5</v>
      </c>
    </row>
    <row r="14" spans="2:6">
      <c r="B14" s="60" t="s">
        <v>9</v>
      </c>
      <c r="C14" s="61">
        <v>0</v>
      </c>
      <c r="D14" s="61">
        <f>IF(C14=1,100,30)</f>
        <v>30</v>
      </c>
      <c r="E14" s="61">
        <v>5</v>
      </c>
      <c r="F14" s="88">
        <f>(D14*E14)%</f>
        <v>1.5</v>
      </c>
    </row>
    <row r="15" spans="2:6">
      <c r="B15" s="57" t="s">
        <v>10</v>
      </c>
      <c r="C15" s="58">
        <v>3</v>
      </c>
      <c r="D15" s="58">
        <f>IF(C15&gt;=15,100,IF(C15&gt;=8,70,IF(C15&gt;=4,50,30)))</f>
        <v>30</v>
      </c>
      <c r="E15" s="58">
        <v>7</v>
      </c>
      <c r="F15" s="87">
        <f>(D15*E15)%</f>
        <v>2.1</v>
      </c>
    </row>
    <row r="16" spans="2:6">
      <c r="B16" s="60" t="s">
        <v>11</v>
      </c>
      <c r="C16" s="61">
        <v>45</v>
      </c>
      <c r="D16" s="61">
        <f>IF(C16&gt;=85,100,IF(C16&gt;=70,80,IF(C16&gt;=50,60,30)))</f>
        <v>30</v>
      </c>
      <c r="E16" s="61">
        <v>8</v>
      </c>
      <c r="F16" s="88">
        <f>(D16*E16)%</f>
        <v>2.4</v>
      </c>
    </row>
    <row r="17" spans="2:6">
      <c r="B17" s="59" t="s">
        <v>12</v>
      </c>
      <c r="C17" s="27">
        <v>2</v>
      </c>
      <c r="D17" s="27">
        <f>IF(C17&gt;=10,100,IF(C17&gt;=5,80,IF(C17&gt;=3,60,30)))</f>
        <v>30</v>
      </c>
      <c r="E17" s="27">
        <v>10</v>
      </c>
      <c r="F17" s="24">
        <f>(D17*E17)%</f>
        <v>3</v>
      </c>
    </row>
    <row r="18" spans="2:6">
      <c r="B18" s="62" t="s">
        <v>13</v>
      </c>
      <c r="C18" s="27">
        <v>40</v>
      </c>
      <c r="D18" s="63">
        <f>IF(C18&gt;=85,100,IF(C18&gt;=70,80,IF(C18&gt;=50,60,30)))</f>
        <v>30</v>
      </c>
      <c r="E18" s="63">
        <v>10</v>
      </c>
      <c r="F18" s="89">
        <f>(D18*E18)%</f>
        <v>3</v>
      </c>
    </row>
    <row r="19" spans="2:6">
      <c r="B19" s="64"/>
      <c r="C19" s="65" t="s">
        <v>81</v>
      </c>
      <c r="D19" s="66">
        <f t="shared" ref="D19:F19" si="0">SUM(D6:D18)</f>
        <v>450</v>
      </c>
      <c r="E19" s="66">
        <f t="shared" si="0"/>
        <v>100</v>
      </c>
      <c r="F19" s="90">
        <f t="shared" si="0"/>
        <v>34.9</v>
      </c>
    </row>
    <row r="20" spans="2:6">
      <c r="B20" s="67"/>
      <c r="C20" s="68" t="s">
        <v>114</v>
      </c>
      <c r="D20" s="68"/>
      <c r="E20" s="68"/>
      <c r="F20" s="7" t="str">
        <f>IF(F19&gt;=85,"A1",IF(F19&gt;=70,"A2",IF(F19&gt;=55,"B1",IF(F19&gt;=40,"B2","C"))))</f>
        <v>C</v>
      </c>
    </row>
    <row r="21" spans="2:6">
      <c r="B21" s="69"/>
      <c r="C21" s="70" t="s">
        <v>104</v>
      </c>
      <c r="D21" s="70"/>
      <c r="E21" s="70"/>
      <c r="F21" s="20" t="str">
        <f>IF(F19&gt;=70,"Eligible",IF(F19&gt;=55,"Conditionally Eligible","Decline"))</f>
        <v>Decline</v>
      </c>
    </row>
    <row r="22" spans="3:6">
      <c r="C22" s="27"/>
      <c r="D22" s="27"/>
      <c r="E22" s="27"/>
      <c r="F22" s="27"/>
    </row>
    <row r="23" spans="2:6">
      <c r="B23" s="42" t="s">
        <v>110</v>
      </c>
      <c r="C23" s="58"/>
      <c r="D23" s="58"/>
      <c r="E23" s="58"/>
      <c r="F23" s="87"/>
    </row>
    <row r="24" ht="26" spans="2:6">
      <c r="B24" s="44" t="s">
        <v>15</v>
      </c>
      <c r="C24" s="70"/>
      <c r="D24" s="61"/>
      <c r="E24" s="61"/>
      <c r="F24" s="88"/>
    </row>
    <row r="25" spans="2:6">
      <c r="B25" s="71" t="s">
        <v>66</v>
      </c>
      <c r="C25" s="72" t="s">
        <v>111</v>
      </c>
      <c r="D25" s="70" t="s">
        <v>112</v>
      </c>
      <c r="E25" s="91" t="s">
        <v>67</v>
      </c>
      <c r="F25" s="92" t="s">
        <v>113</v>
      </c>
    </row>
    <row r="26" spans="2:6">
      <c r="B26" s="59" t="s">
        <v>1</v>
      </c>
      <c r="C26" s="27">
        <v>55000</v>
      </c>
      <c r="D26" s="73">
        <f>IF(C26&gt;=100000,100,IF(C26&gt;=50000,70,IF(C26&gt;=25000,40,20)))</f>
        <v>70</v>
      </c>
      <c r="E26" s="27">
        <v>10</v>
      </c>
      <c r="F26" s="24">
        <f t="shared" ref="F26:F38" si="1">(D26*E26)%</f>
        <v>7</v>
      </c>
    </row>
    <row r="27" spans="2:6">
      <c r="B27" s="59" t="s">
        <v>2</v>
      </c>
      <c r="C27" s="27">
        <v>38000</v>
      </c>
      <c r="D27" s="27">
        <f>IF(C27&gt;=60000,100,IF(C27&gt;=30000,70,IF(C27&gt;=15000,40,20)))</f>
        <v>70</v>
      </c>
      <c r="E27" s="27">
        <v>10</v>
      </c>
      <c r="F27" s="24">
        <f t="shared" si="1"/>
        <v>7</v>
      </c>
    </row>
    <row r="28" spans="2:6">
      <c r="B28" s="60" t="s">
        <v>3</v>
      </c>
      <c r="C28" s="61">
        <v>12000</v>
      </c>
      <c r="D28" s="61">
        <f>IF(C28&lt;=5000,100,IF(C28&lt;=10000,80,IF(C28&lt;=15000,60,30)))</f>
        <v>60</v>
      </c>
      <c r="E28" s="61">
        <v>10</v>
      </c>
      <c r="F28" s="88">
        <f t="shared" si="1"/>
        <v>6</v>
      </c>
    </row>
    <row r="29" spans="2:6">
      <c r="B29" s="59" t="s">
        <v>4</v>
      </c>
      <c r="C29" s="27">
        <v>3</v>
      </c>
      <c r="D29" s="27">
        <f>IF(C29&gt;=5,100,IF(C29&gt;=3,70,IF(C29&gt;=1,40,20)))</f>
        <v>70</v>
      </c>
      <c r="E29" s="27">
        <v>7</v>
      </c>
      <c r="F29" s="24">
        <f t="shared" si="1"/>
        <v>4.9</v>
      </c>
    </row>
    <row r="30" spans="2:6">
      <c r="B30" s="59" t="s">
        <v>5</v>
      </c>
      <c r="C30" s="27">
        <v>1.5</v>
      </c>
      <c r="D30" s="27">
        <f>IF(C30&gt;=2.5,100,IF(C30&gt;=1.5,70,IF(C30&gt;=1,50,30)))</f>
        <v>70</v>
      </c>
      <c r="E30" s="27">
        <v>7</v>
      </c>
      <c r="F30" s="24">
        <f t="shared" si="1"/>
        <v>4.9</v>
      </c>
    </row>
    <row r="31" spans="2:6">
      <c r="B31" s="60" t="s">
        <v>6</v>
      </c>
      <c r="C31" s="61">
        <v>5</v>
      </c>
      <c r="D31" s="61">
        <f>IF(C31&gt;=10,100,IF(C31&gt;=5,70,IF(C31&gt;=2,50,30)))</f>
        <v>70</v>
      </c>
      <c r="E31" s="61">
        <v>6</v>
      </c>
      <c r="F31" s="88">
        <f t="shared" si="1"/>
        <v>4.2</v>
      </c>
    </row>
    <row r="32" spans="2:6">
      <c r="B32" s="59" t="s">
        <v>7</v>
      </c>
      <c r="C32" s="27">
        <v>3</v>
      </c>
      <c r="D32" s="27">
        <f>IF(C32&gt;=6,100,IF(C32&gt;=3,60,IF(C32&gt;=1,30,10)))</f>
        <v>60</v>
      </c>
      <c r="E32" s="27">
        <v>5</v>
      </c>
      <c r="F32" s="24">
        <f t="shared" si="1"/>
        <v>3</v>
      </c>
    </row>
    <row r="33" spans="2:6">
      <c r="B33" s="59" t="s">
        <v>8</v>
      </c>
      <c r="C33" s="27">
        <v>1</v>
      </c>
      <c r="D33" s="27">
        <f>IF(C33=1,100,30)</f>
        <v>100</v>
      </c>
      <c r="E33" s="27">
        <v>5</v>
      </c>
      <c r="F33" s="24">
        <f t="shared" si="1"/>
        <v>5</v>
      </c>
    </row>
    <row r="34" spans="2:6">
      <c r="B34" s="60" t="s">
        <v>9</v>
      </c>
      <c r="C34" s="61">
        <v>1</v>
      </c>
      <c r="D34" s="61">
        <f>IF(C34=1,100,30)</f>
        <v>100</v>
      </c>
      <c r="E34" s="61">
        <v>5</v>
      </c>
      <c r="F34" s="88">
        <f t="shared" si="1"/>
        <v>5</v>
      </c>
    </row>
    <row r="35" spans="2:6">
      <c r="B35" s="59" t="s">
        <v>10</v>
      </c>
      <c r="C35" s="27">
        <v>8</v>
      </c>
      <c r="D35" s="27">
        <f>IF(C35&gt;=15,100,IF(C35&gt;=8,70,IF(C35&gt;=4,50,30)))</f>
        <v>70</v>
      </c>
      <c r="E35" s="27">
        <v>7</v>
      </c>
      <c r="F35" s="24">
        <f t="shared" si="1"/>
        <v>4.9</v>
      </c>
    </row>
    <row r="36" spans="2:6">
      <c r="B36" s="60" t="s">
        <v>11</v>
      </c>
      <c r="C36" s="61">
        <v>72</v>
      </c>
      <c r="D36" s="61">
        <f>IF(C36&gt;=85,100,IF(C36&gt;=70,80,IF(C36&gt;=50,60,30)))</f>
        <v>80</v>
      </c>
      <c r="E36" s="61">
        <v>8</v>
      </c>
      <c r="F36" s="88">
        <f t="shared" si="1"/>
        <v>6.4</v>
      </c>
    </row>
    <row r="37" spans="2:6">
      <c r="B37" s="59" t="s">
        <v>12</v>
      </c>
      <c r="C37" s="27">
        <v>4</v>
      </c>
      <c r="D37" s="27">
        <f>IF(C37&gt;=10,100,IF(C37&gt;=5,80,IF(C37&gt;=3,60,30)))</f>
        <v>60</v>
      </c>
      <c r="E37" s="27">
        <v>10</v>
      </c>
      <c r="F37" s="24">
        <f t="shared" si="1"/>
        <v>6</v>
      </c>
    </row>
    <row r="38" spans="2:6">
      <c r="B38" s="60" t="s">
        <v>13</v>
      </c>
      <c r="C38" s="61">
        <v>65</v>
      </c>
      <c r="D38" s="61">
        <f>IF(C38&gt;=85,100,IF(C38&gt;=70,80,IF(C38&gt;=50,60,30)))</f>
        <v>60</v>
      </c>
      <c r="E38" s="61">
        <v>10</v>
      </c>
      <c r="F38" s="88">
        <f t="shared" si="1"/>
        <v>6</v>
      </c>
    </row>
    <row r="39" spans="2:6">
      <c r="B39" s="67"/>
      <c r="C39" s="68" t="s">
        <v>81</v>
      </c>
      <c r="D39" s="74">
        <f t="shared" ref="D39:F39" si="2">SUM(D26:D38)</f>
        <v>940</v>
      </c>
      <c r="E39" s="74">
        <f t="shared" si="2"/>
        <v>100</v>
      </c>
      <c r="F39" s="93">
        <f t="shared" si="2"/>
        <v>70.3</v>
      </c>
    </row>
    <row r="40" spans="2:6">
      <c r="B40" s="67"/>
      <c r="C40" s="68" t="s">
        <v>114</v>
      </c>
      <c r="D40" s="68"/>
      <c r="E40" s="68"/>
      <c r="F40" s="94" t="str">
        <f>IF(F39&gt;=85,"A1",IF(F39&gt;=70,"A2",IF(F39&gt;=55,"B1",IF(F39&gt;=40,"B2","C"))))</f>
        <v>A2</v>
      </c>
    </row>
    <row r="41" spans="2:6">
      <c r="B41" s="69"/>
      <c r="C41" s="70" t="s">
        <v>104</v>
      </c>
      <c r="D41" s="70"/>
      <c r="E41" s="70"/>
      <c r="F41" s="95" t="str">
        <f>IF(F39&gt;=70,"Eligible",IF(F39&gt;=55,"Conditionally Eligible","Decline"))</f>
        <v>Eligible</v>
      </c>
    </row>
    <row r="42" spans="3:6">
      <c r="C42" s="27"/>
      <c r="D42" s="27"/>
      <c r="E42" s="27"/>
      <c r="F42" s="27"/>
    </row>
    <row r="43" spans="2:6">
      <c r="B43" s="42" t="s">
        <v>110</v>
      </c>
      <c r="C43" s="58"/>
      <c r="D43" s="58"/>
      <c r="E43" s="58"/>
      <c r="F43" s="87"/>
    </row>
    <row r="44" ht="26" spans="2:6">
      <c r="B44" s="75" t="s">
        <v>16</v>
      </c>
      <c r="C44" s="76"/>
      <c r="D44" s="63"/>
      <c r="E44" s="63"/>
      <c r="F44" s="89"/>
    </row>
    <row r="45" spans="2:6">
      <c r="B45" s="47" t="s">
        <v>66</v>
      </c>
      <c r="C45" s="48" t="s">
        <v>111</v>
      </c>
      <c r="D45" s="49" t="s">
        <v>112</v>
      </c>
      <c r="E45" s="79" t="s">
        <v>67</v>
      </c>
      <c r="F45" s="80" t="s">
        <v>113</v>
      </c>
    </row>
    <row r="46" spans="2:6">
      <c r="B46" s="59" t="s">
        <v>1</v>
      </c>
      <c r="C46" s="27">
        <v>160000</v>
      </c>
      <c r="D46" s="73">
        <f>IF(C46&gt;=100000,100,IF(C46&gt;=50000,70,IF(C46&gt;=25000,40,20)))</f>
        <v>100</v>
      </c>
      <c r="E46" s="27">
        <v>10</v>
      </c>
      <c r="F46" s="24">
        <f t="shared" ref="F46:F58" si="3">(D46*E46)%</f>
        <v>10</v>
      </c>
    </row>
    <row r="47" spans="2:6">
      <c r="B47" s="59" t="s">
        <v>2</v>
      </c>
      <c r="C47" s="27">
        <v>85000</v>
      </c>
      <c r="D47" s="27">
        <f>IF(C47&gt;=60000,100,IF(C47&gt;=30000,70,IF(C47&gt;=15000,40,20)))</f>
        <v>100</v>
      </c>
      <c r="E47" s="27">
        <v>10</v>
      </c>
      <c r="F47" s="24">
        <f t="shared" si="3"/>
        <v>10</v>
      </c>
    </row>
    <row r="48" spans="2:6">
      <c r="B48" s="60" t="s">
        <v>3</v>
      </c>
      <c r="C48" s="61">
        <v>15000</v>
      </c>
      <c r="D48" s="61">
        <f>IF(C48&lt;=5000,100,IF(C48&lt;=10000,80,IF(C48&lt;=15000,60,30)))</f>
        <v>60</v>
      </c>
      <c r="E48" s="61">
        <v>10</v>
      </c>
      <c r="F48" s="88">
        <f t="shared" si="3"/>
        <v>6</v>
      </c>
    </row>
    <row r="49" spans="2:6">
      <c r="B49" s="59" t="s">
        <v>4</v>
      </c>
      <c r="C49" s="27">
        <v>6</v>
      </c>
      <c r="D49" s="27">
        <f>IF(C49&gt;=5,100,IF(C49&gt;=3,70,IF(C49&gt;=1,40,20)))</f>
        <v>100</v>
      </c>
      <c r="E49" s="27">
        <v>7</v>
      </c>
      <c r="F49" s="24">
        <f t="shared" si="3"/>
        <v>7</v>
      </c>
    </row>
    <row r="50" spans="2:6">
      <c r="B50" s="59" t="s">
        <v>5</v>
      </c>
      <c r="C50" s="27">
        <v>3.2</v>
      </c>
      <c r="D50" s="27">
        <f>IF(C50&gt;=2.5,100,IF(C50&gt;=1.5,70,IF(C50&gt;=1,50,30)))</f>
        <v>100</v>
      </c>
      <c r="E50" s="27">
        <v>7</v>
      </c>
      <c r="F50" s="24">
        <f t="shared" si="3"/>
        <v>7</v>
      </c>
    </row>
    <row r="51" spans="2:6">
      <c r="B51" s="60" t="s">
        <v>6</v>
      </c>
      <c r="C51" s="61">
        <v>12</v>
      </c>
      <c r="D51" s="61">
        <f>IF(C51&gt;=10,100,IF(C51&gt;=5,70,IF(C51&gt;=2,50,30)))</f>
        <v>100</v>
      </c>
      <c r="E51" s="61">
        <v>6</v>
      </c>
      <c r="F51" s="88">
        <f t="shared" si="3"/>
        <v>6</v>
      </c>
    </row>
    <row r="52" spans="2:6">
      <c r="B52" s="59" t="s">
        <v>7</v>
      </c>
      <c r="C52" s="27">
        <v>6</v>
      </c>
      <c r="D52" s="27">
        <f>IF(C52&gt;=6,100,IF(C52&gt;=3,60,IF(C52&gt;=1,30,10)))</f>
        <v>100</v>
      </c>
      <c r="E52" s="27">
        <v>5</v>
      </c>
      <c r="F52" s="24">
        <f t="shared" si="3"/>
        <v>5</v>
      </c>
    </row>
    <row r="53" spans="2:6">
      <c r="B53" s="59" t="s">
        <v>8</v>
      </c>
      <c r="C53" s="27">
        <v>1</v>
      </c>
      <c r="D53" s="27">
        <f>IF(C20=1,100,30)</f>
        <v>30</v>
      </c>
      <c r="E53" s="27">
        <v>5</v>
      </c>
      <c r="F53" s="24">
        <f t="shared" si="3"/>
        <v>1.5</v>
      </c>
    </row>
    <row r="54" spans="2:6">
      <c r="B54" s="60" t="s">
        <v>9</v>
      </c>
      <c r="C54" s="61">
        <v>1</v>
      </c>
      <c r="D54" s="61">
        <f>IF(C54=1,100,30)</f>
        <v>100</v>
      </c>
      <c r="E54" s="61">
        <v>5</v>
      </c>
      <c r="F54" s="88">
        <f t="shared" si="3"/>
        <v>5</v>
      </c>
    </row>
    <row r="55" spans="2:6">
      <c r="B55" s="59" t="s">
        <v>10</v>
      </c>
      <c r="C55" s="27">
        <v>18</v>
      </c>
      <c r="D55" s="27">
        <f>IF(C55&gt;=15,100,IF(C55&gt;=8,70,IF(C55&gt;=4,50,30)))</f>
        <v>100</v>
      </c>
      <c r="E55" s="27">
        <v>7</v>
      </c>
      <c r="F55" s="24">
        <f t="shared" si="3"/>
        <v>7</v>
      </c>
    </row>
    <row r="56" spans="2:6">
      <c r="B56" s="60" t="s">
        <v>11</v>
      </c>
      <c r="C56" s="61">
        <v>90</v>
      </c>
      <c r="D56" s="61">
        <f>IF(C56&gt;=85,100,IF(C56&gt;=70,80,IF(C56&gt;=50,60,30)))</f>
        <v>100</v>
      </c>
      <c r="E56" s="61">
        <v>8</v>
      </c>
      <c r="F56" s="88">
        <f t="shared" si="3"/>
        <v>8</v>
      </c>
    </row>
    <row r="57" spans="2:6">
      <c r="B57" s="59" t="s">
        <v>12</v>
      </c>
      <c r="C57" s="27">
        <v>10</v>
      </c>
      <c r="D57" s="27">
        <f>IF(C57&gt;=10,100,IF(C57&gt;=5,80,IF(C57&gt;=3,60,30)))</f>
        <v>100</v>
      </c>
      <c r="E57" s="27">
        <v>10</v>
      </c>
      <c r="F57" s="24">
        <f t="shared" si="3"/>
        <v>10</v>
      </c>
    </row>
    <row r="58" spans="2:6">
      <c r="B58" s="60" t="s">
        <v>13</v>
      </c>
      <c r="C58" s="61">
        <v>85</v>
      </c>
      <c r="D58" s="61">
        <f>IF(C58&gt;=85,100,IF(C58&gt;=70,80,IF(C58&gt;=50,60,30)))</f>
        <v>100</v>
      </c>
      <c r="E58" s="61">
        <v>10</v>
      </c>
      <c r="F58" s="88">
        <f t="shared" si="3"/>
        <v>10</v>
      </c>
    </row>
    <row r="59" spans="2:6">
      <c r="B59" s="67"/>
      <c r="C59" s="68" t="s">
        <v>81</v>
      </c>
      <c r="D59" s="74">
        <f t="shared" ref="D59:F59" si="4">SUM(D46:D58)</f>
        <v>1190</v>
      </c>
      <c r="E59" s="74">
        <f t="shared" si="4"/>
        <v>100</v>
      </c>
      <c r="F59" s="93">
        <f t="shared" si="4"/>
        <v>92.5</v>
      </c>
    </row>
    <row r="60" spans="2:6">
      <c r="B60" s="67"/>
      <c r="C60" s="68" t="s">
        <v>114</v>
      </c>
      <c r="D60" s="68"/>
      <c r="E60" s="68"/>
      <c r="F60" s="94" t="str">
        <f>IF(F59&gt;=85,"A1",IF(F59&gt;=70,"A2",IF(F59&gt;=55,"B1",IF(F59&gt;=40,"B2","C"))))</f>
        <v>A1</v>
      </c>
    </row>
    <row r="61" spans="2:6">
      <c r="B61" s="69"/>
      <c r="C61" s="70" t="s">
        <v>104</v>
      </c>
      <c r="D61" s="70"/>
      <c r="E61" s="70"/>
      <c r="F61" s="95" t="str">
        <f>IF(F59&gt;=70,"Eligible",IF(F59&gt;=55,"Conditionally Eligible","Decline"))</f>
        <v>Eligible</v>
      </c>
    </row>
    <row r="62" spans="3:6">
      <c r="C62" s="27"/>
      <c r="D62" s="27"/>
      <c r="E62" s="27"/>
      <c r="F62" s="27"/>
    </row>
    <row r="63" spans="2:6">
      <c r="B63" s="42" t="s">
        <v>110</v>
      </c>
      <c r="C63" s="58"/>
      <c r="D63" s="58"/>
      <c r="E63" s="58"/>
      <c r="F63" s="87"/>
    </row>
    <row r="64" ht="26" spans="2:6">
      <c r="B64" s="44" t="s">
        <v>17</v>
      </c>
      <c r="C64" s="70"/>
      <c r="D64" s="61"/>
      <c r="E64" s="61"/>
      <c r="F64" s="88"/>
    </row>
    <row r="65" spans="2:6">
      <c r="B65" s="47" t="s">
        <v>66</v>
      </c>
      <c r="C65" s="48" t="s">
        <v>111</v>
      </c>
      <c r="D65" s="49" t="s">
        <v>112</v>
      </c>
      <c r="E65" s="79" t="s">
        <v>67</v>
      </c>
      <c r="F65" s="80" t="s">
        <v>113</v>
      </c>
    </row>
    <row r="66" spans="2:6">
      <c r="B66" s="57" t="s">
        <v>1</v>
      </c>
      <c r="C66" s="58">
        <v>120000</v>
      </c>
      <c r="D66" s="98">
        <f>IF(C66&gt;=100000,100,IF(C66&gt;=50000,70,IF(C66&gt;=25000,40,20)))</f>
        <v>100</v>
      </c>
      <c r="E66" s="58">
        <v>10</v>
      </c>
      <c r="F66" s="87">
        <f t="shared" ref="F66:F78" si="5">(D66*E66)%</f>
        <v>10</v>
      </c>
    </row>
    <row r="67" spans="2:6">
      <c r="B67" s="59" t="s">
        <v>2</v>
      </c>
      <c r="C67" s="27">
        <v>75000</v>
      </c>
      <c r="D67" s="27">
        <f>IF(C67&gt;=60000,100,IF(C67&gt;=30000,70,IF(C67&gt;=15000,40,20)))</f>
        <v>100</v>
      </c>
      <c r="E67" s="27">
        <v>10</v>
      </c>
      <c r="F67" s="24">
        <f t="shared" si="5"/>
        <v>10</v>
      </c>
    </row>
    <row r="68" spans="2:6">
      <c r="B68" s="60" t="s">
        <v>3</v>
      </c>
      <c r="C68" s="61">
        <v>10000</v>
      </c>
      <c r="D68" s="61">
        <f>IF(C68&lt;=5000,100,IF(C68&lt;=10000,80,IF(C68&lt;=15000,60,30)))</f>
        <v>80</v>
      </c>
      <c r="E68" s="61">
        <v>10</v>
      </c>
      <c r="F68" s="88">
        <f t="shared" si="5"/>
        <v>8</v>
      </c>
    </row>
    <row r="69" spans="2:6">
      <c r="B69" s="57" t="s">
        <v>4</v>
      </c>
      <c r="C69" s="58">
        <v>5</v>
      </c>
      <c r="D69" s="58">
        <f>IF(C69&gt;=5,100,IF(C69&gt;=3,70,IF(C69&gt;=1,40,20)))</f>
        <v>100</v>
      </c>
      <c r="E69" s="58">
        <v>7</v>
      </c>
      <c r="F69" s="87">
        <f t="shared" si="5"/>
        <v>7</v>
      </c>
    </row>
    <row r="70" spans="2:6">
      <c r="B70" s="59" t="s">
        <v>5</v>
      </c>
      <c r="C70" s="27">
        <v>2.8</v>
      </c>
      <c r="D70" s="27">
        <f>IF(C70&gt;=2.5,100,IF(C70&gt;=1.5,70,IF(C70&gt;=1,50,30)))</f>
        <v>100</v>
      </c>
      <c r="E70" s="27">
        <v>7</v>
      </c>
      <c r="F70" s="24">
        <f t="shared" si="5"/>
        <v>7</v>
      </c>
    </row>
    <row r="71" spans="2:6">
      <c r="B71" s="60" t="s">
        <v>6</v>
      </c>
      <c r="C71" s="61">
        <v>10</v>
      </c>
      <c r="D71" s="61">
        <f>IF(C71&gt;=10,100,IF(C71&gt;=5,70,IF(C71&gt;=2,50,30)))</f>
        <v>100</v>
      </c>
      <c r="E71" s="61">
        <v>6</v>
      </c>
      <c r="F71" s="88">
        <f t="shared" si="5"/>
        <v>6</v>
      </c>
    </row>
    <row r="72" spans="2:6">
      <c r="B72" s="57" t="s">
        <v>7</v>
      </c>
      <c r="C72" s="58">
        <v>6</v>
      </c>
      <c r="D72" s="58">
        <f>IF(C72&gt;=6,100,IF(C72&gt;=3,60,IF(C72&gt;=1,30,10)))</f>
        <v>100</v>
      </c>
      <c r="E72" s="58">
        <v>5</v>
      </c>
      <c r="F72" s="87">
        <f t="shared" si="5"/>
        <v>5</v>
      </c>
    </row>
    <row r="73" spans="2:6">
      <c r="B73" s="59" t="s">
        <v>8</v>
      </c>
      <c r="C73" s="27">
        <v>1</v>
      </c>
      <c r="D73" s="27">
        <f>IF(C40=1,100,30)</f>
        <v>30</v>
      </c>
      <c r="E73" s="27">
        <v>5</v>
      </c>
      <c r="F73" s="24">
        <f t="shared" si="5"/>
        <v>1.5</v>
      </c>
    </row>
    <row r="74" spans="2:6">
      <c r="B74" s="60" t="s">
        <v>9</v>
      </c>
      <c r="C74" s="61">
        <v>1</v>
      </c>
      <c r="D74" s="61">
        <f>IF(C74=1,100,30)</f>
        <v>100</v>
      </c>
      <c r="E74" s="61">
        <v>5</v>
      </c>
      <c r="F74" s="88">
        <f t="shared" si="5"/>
        <v>5</v>
      </c>
    </row>
    <row r="75" spans="2:6">
      <c r="B75" s="57" t="s">
        <v>10</v>
      </c>
      <c r="C75" s="58">
        <v>15</v>
      </c>
      <c r="D75" s="58">
        <f>IF(C75&gt;=15,100,IF(C75&gt;=8,70,IF(C75&gt;=4,50,30)))</f>
        <v>100</v>
      </c>
      <c r="E75" s="58">
        <v>7</v>
      </c>
      <c r="F75" s="87">
        <f t="shared" si="5"/>
        <v>7</v>
      </c>
    </row>
    <row r="76" spans="2:6">
      <c r="B76" s="60" t="s">
        <v>11</v>
      </c>
      <c r="C76" s="61">
        <v>88</v>
      </c>
      <c r="D76" s="61">
        <f>IF(C76&gt;=85,100,IF(C76&gt;=70,80,IF(C76&gt;=50,60,30)))</f>
        <v>100</v>
      </c>
      <c r="E76" s="61">
        <v>8</v>
      </c>
      <c r="F76" s="88">
        <f t="shared" si="5"/>
        <v>8</v>
      </c>
    </row>
    <row r="77" spans="2:6">
      <c r="B77" s="57" t="s">
        <v>12</v>
      </c>
      <c r="C77" s="58">
        <v>8</v>
      </c>
      <c r="D77" s="58">
        <f>IF(C77&gt;=10,100,IF(C77&gt;=5,80,IF(C77&gt;=3,60,30)))</f>
        <v>80</v>
      </c>
      <c r="E77" s="58">
        <v>10</v>
      </c>
      <c r="F77" s="87">
        <f t="shared" si="5"/>
        <v>8</v>
      </c>
    </row>
    <row r="78" spans="2:6">
      <c r="B78" s="60" t="s">
        <v>13</v>
      </c>
      <c r="C78" s="61">
        <v>52</v>
      </c>
      <c r="D78" s="61">
        <f>IF(C78&gt;=85,100,IF(C78&gt;=70,80,IF(C78&gt;=50,60,30)))</f>
        <v>60</v>
      </c>
      <c r="E78" s="61">
        <v>10</v>
      </c>
      <c r="F78" s="88">
        <f t="shared" si="5"/>
        <v>6</v>
      </c>
    </row>
    <row r="79" spans="2:6">
      <c r="B79" s="67"/>
      <c r="C79" s="68" t="s">
        <v>81</v>
      </c>
      <c r="D79" s="74">
        <f t="shared" ref="D79:F79" si="6">SUM(D66:D78)</f>
        <v>1150</v>
      </c>
      <c r="E79" s="74">
        <f t="shared" si="6"/>
        <v>100</v>
      </c>
      <c r="F79" s="93">
        <f t="shared" si="6"/>
        <v>88.5</v>
      </c>
    </row>
    <row r="80" spans="2:6">
      <c r="B80" s="67"/>
      <c r="C80" s="68" t="s">
        <v>114</v>
      </c>
      <c r="D80" s="68"/>
      <c r="E80" s="68"/>
      <c r="F80" s="94" t="str">
        <f>IF(F79&gt;=85,"A1",IF(F79&gt;=70,"A2",IF(F79&gt;=55,"B1",IF(F79&gt;=40,"B2","C"))))</f>
        <v>A1</v>
      </c>
    </row>
    <row r="81" spans="2:6">
      <c r="B81" s="69"/>
      <c r="C81" s="70" t="s">
        <v>104</v>
      </c>
      <c r="D81" s="70"/>
      <c r="E81" s="70"/>
      <c r="F81" s="95" t="str">
        <f>IF(F79&gt;=70,"Eligible",IF(F79&gt;=55,"Conditionally Eligible","Decline"))</f>
        <v>Eligible</v>
      </c>
    </row>
    <row r="82" spans="2:6">
      <c r="B82" s="99"/>
      <c r="C82" s="54"/>
      <c r="D82" s="54"/>
      <c r="E82" s="54"/>
      <c r="F82" s="102"/>
    </row>
    <row r="83" spans="2:6">
      <c r="B83" s="42" t="s">
        <v>110</v>
      </c>
      <c r="C83" s="58"/>
      <c r="D83" s="58"/>
      <c r="E83" s="58"/>
      <c r="F83" s="87"/>
    </row>
    <row r="84" ht="26" spans="2:6">
      <c r="B84" s="44" t="s">
        <v>18</v>
      </c>
      <c r="C84" s="70"/>
      <c r="D84" s="61"/>
      <c r="E84" s="61"/>
      <c r="F84" s="88"/>
    </row>
    <row r="85" spans="2:6">
      <c r="B85" s="47" t="s">
        <v>66</v>
      </c>
      <c r="C85" s="48" t="s">
        <v>111</v>
      </c>
      <c r="D85" s="49" t="s">
        <v>112</v>
      </c>
      <c r="E85" s="79" t="s">
        <v>67</v>
      </c>
      <c r="F85" s="80" t="s">
        <v>113</v>
      </c>
    </row>
    <row r="86" spans="2:6">
      <c r="B86" s="57" t="s">
        <v>1</v>
      </c>
      <c r="C86" s="58">
        <v>95000</v>
      </c>
      <c r="D86" s="98">
        <f>IF(C86&gt;=100000,100,IF(C86&gt;=50000,70,IF(C86&gt;=25000,40,20)))</f>
        <v>70</v>
      </c>
      <c r="E86" s="58">
        <v>10</v>
      </c>
      <c r="F86" s="87">
        <f t="shared" ref="F86:F98" si="7">(D86*E86)%</f>
        <v>7</v>
      </c>
    </row>
    <row r="87" spans="2:6">
      <c r="B87" s="59" t="s">
        <v>2</v>
      </c>
      <c r="C87" s="27">
        <v>65000</v>
      </c>
      <c r="D87" s="27">
        <f>IF(C87&gt;=60000,100,IF(C87&gt;=30000,70,IF(C87&gt;=15000,40,20)))</f>
        <v>100</v>
      </c>
      <c r="E87" s="27">
        <v>10</v>
      </c>
      <c r="F87" s="24">
        <f t="shared" si="7"/>
        <v>10</v>
      </c>
    </row>
    <row r="88" spans="2:6">
      <c r="B88" s="60" t="s">
        <v>3</v>
      </c>
      <c r="C88" s="61">
        <v>8000</v>
      </c>
      <c r="D88" s="61">
        <f>IF(C88&lt;=5000,100,IF(C88&lt;=10000,80,IF(C88&lt;=15000,60,30)))</f>
        <v>80</v>
      </c>
      <c r="E88" s="61">
        <v>10</v>
      </c>
      <c r="F88" s="88">
        <f t="shared" si="7"/>
        <v>8</v>
      </c>
    </row>
    <row r="89" spans="2:6">
      <c r="B89" s="57" t="s">
        <v>4</v>
      </c>
      <c r="C89" s="58">
        <v>4</v>
      </c>
      <c r="D89" s="58">
        <f>IF(C89&gt;=5,100,IF(C89&gt;=3,70,IF(C89&gt;=1,40,20)))</f>
        <v>70</v>
      </c>
      <c r="E89" s="58">
        <v>7</v>
      </c>
      <c r="F89" s="87">
        <f t="shared" si="7"/>
        <v>4.9</v>
      </c>
    </row>
    <row r="90" spans="2:6">
      <c r="B90" s="59" t="s">
        <v>5</v>
      </c>
      <c r="C90" s="27">
        <v>3.1</v>
      </c>
      <c r="D90" s="27">
        <f>IF(C90&gt;=2.5,100,IF(C90&gt;=1.5,70,IF(C90&gt;=1,50,30)))</f>
        <v>100</v>
      </c>
      <c r="E90" s="27">
        <v>7</v>
      </c>
      <c r="F90" s="24">
        <f t="shared" si="7"/>
        <v>7</v>
      </c>
    </row>
    <row r="91" spans="2:6">
      <c r="B91" s="60" t="s">
        <v>6</v>
      </c>
      <c r="C91" s="61">
        <v>9</v>
      </c>
      <c r="D91" s="61">
        <f>IF(C91&gt;=10,100,IF(C91&gt;=5,70,IF(C91&gt;=2,50,30)))</f>
        <v>70</v>
      </c>
      <c r="E91" s="61">
        <v>6</v>
      </c>
      <c r="F91" s="88">
        <f t="shared" si="7"/>
        <v>4.2</v>
      </c>
    </row>
    <row r="92" spans="2:6">
      <c r="B92" s="57" t="s">
        <v>7</v>
      </c>
      <c r="C92" s="58">
        <v>5</v>
      </c>
      <c r="D92" s="58">
        <f>IF(C92&gt;=6,100,IF(C92&gt;=3,60,IF(C92&gt;=1,30,10)))</f>
        <v>60</v>
      </c>
      <c r="E92" s="58">
        <v>5</v>
      </c>
      <c r="F92" s="87">
        <f t="shared" si="7"/>
        <v>3</v>
      </c>
    </row>
    <row r="93" spans="2:6">
      <c r="B93" s="59" t="s">
        <v>8</v>
      </c>
      <c r="C93" s="27">
        <v>1</v>
      </c>
      <c r="D93" s="27">
        <f>IF(C60=1,100,30)</f>
        <v>30</v>
      </c>
      <c r="E93" s="27">
        <v>5</v>
      </c>
      <c r="F93" s="24">
        <f t="shared" si="7"/>
        <v>1.5</v>
      </c>
    </row>
    <row r="94" spans="2:6">
      <c r="B94" s="60" t="s">
        <v>9</v>
      </c>
      <c r="C94" s="61">
        <v>1</v>
      </c>
      <c r="D94" s="61">
        <f>IF(C94=1,100,30)</f>
        <v>100</v>
      </c>
      <c r="E94" s="61">
        <v>5</v>
      </c>
      <c r="F94" s="88">
        <f t="shared" si="7"/>
        <v>5</v>
      </c>
    </row>
    <row r="95" spans="2:6">
      <c r="B95" s="57" t="s">
        <v>10</v>
      </c>
      <c r="C95" s="58">
        <v>12</v>
      </c>
      <c r="D95" s="58">
        <f>IF(C95&gt;=15,100,IF(C95&gt;=8,70,IF(C95&gt;=4,50,30)))</f>
        <v>70</v>
      </c>
      <c r="E95" s="58">
        <v>7</v>
      </c>
      <c r="F95" s="87">
        <f t="shared" si="7"/>
        <v>4.9</v>
      </c>
    </row>
    <row r="96" spans="2:6">
      <c r="B96" s="60" t="s">
        <v>11</v>
      </c>
      <c r="C96" s="61">
        <v>80</v>
      </c>
      <c r="D96" s="61">
        <f>IF(C96&gt;=85,100,IF(C96&gt;=70,80,IF(C96&gt;=50,60,30)))</f>
        <v>80</v>
      </c>
      <c r="E96" s="61">
        <v>8</v>
      </c>
      <c r="F96" s="88">
        <f t="shared" si="7"/>
        <v>6.4</v>
      </c>
    </row>
    <row r="97" spans="2:6">
      <c r="B97" s="57" t="s">
        <v>12</v>
      </c>
      <c r="C97" s="58">
        <v>7</v>
      </c>
      <c r="D97" s="58">
        <f>IF(C97&gt;=10,100,IF(C97&gt;=5,80,IF(C97&gt;=3,60,30)))</f>
        <v>80</v>
      </c>
      <c r="E97" s="58">
        <v>10</v>
      </c>
      <c r="F97" s="87">
        <f t="shared" si="7"/>
        <v>8</v>
      </c>
    </row>
    <row r="98" spans="2:6">
      <c r="B98" s="60" t="s">
        <v>13</v>
      </c>
      <c r="C98" s="61">
        <v>75</v>
      </c>
      <c r="D98" s="61">
        <f>IF(C98&gt;=85,100,IF(C98&gt;=70,80,IF(C98&gt;=50,60,30)))</f>
        <v>80</v>
      </c>
      <c r="E98" s="61">
        <v>10</v>
      </c>
      <c r="F98" s="88">
        <f t="shared" si="7"/>
        <v>8</v>
      </c>
    </row>
    <row r="99" spans="2:6">
      <c r="B99" s="67"/>
      <c r="C99" s="68" t="s">
        <v>81</v>
      </c>
      <c r="D99" s="74">
        <f t="shared" ref="D99:F99" si="8">SUM(D86:D98)</f>
        <v>990</v>
      </c>
      <c r="E99" s="74">
        <f t="shared" si="8"/>
        <v>100</v>
      </c>
      <c r="F99" s="93">
        <f t="shared" si="8"/>
        <v>77.9</v>
      </c>
    </row>
    <row r="100" spans="2:6">
      <c r="B100" s="67"/>
      <c r="C100" s="68" t="s">
        <v>114</v>
      </c>
      <c r="D100" s="68"/>
      <c r="E100" s="68"/>
      <c r="F100" s="94" t="str">
        <f>IF(F99&gt;=85,"A1",IF(F99&gt;=70,"A2",IF(F99&gt;=55,"B1",IF(F99&gt;=40,"B2","C"))))</f>
        <v>A2</v>
      </c>
    </row>
    <row r="101" spans="2:6">
      <c r="B101" s="69"/>
      <c r="C101" s="70" t="s">
        <v>104</v>
      </c>
      <c r="D101" s="70"/>
      <c r="E101" s="70"/>
      <c r="F101" s="95" t="str">
        <f>IF(F99&gt;=70,"Eligible",IF(F99&gt;=55,"Conditionally Eligible","Decline"))</f>
        <v>Eligible</v>
      </c>
    </row>
    <row r="102" spans="2:6">
      <c r="B102" s="100"/>
      <c r="C102" s="101"/>
      <c r="D102" s="101"/>
      <c r="E102" s="101"/>
      <c r="F102" s="103"/>
    </row>
    <row r="103" spans="2:6">
      <c r="B103" s="42" t="s">
        <v>110</v>
      </c>
      <c r="C103" s="58"/>
      <c r="D103" s="58"/>
      <c r="E103" s="58"/>
      <c r="F103" s="87"/>
    </row>
    <row r="104" ht="26" spans="2:6">
      <c r="B104" s="44" t="s">
        <v>19</v>
      </c>
      <c r="C104" s="70"/>
      <c r="D104" s="61"/>
      <c r="E104" s="61"/>
      <c r="F104" s="88"/>
    </row>
    <row r="105" spans="2:6">
      <c r="B105" s="47" t="s">
        <v>66</v>
      </c>
      <c r="C105" s="48" t="s">
        <v>111</v>
      </c>
      <c r="D105" s="49" t="s">
        <v>112</v>
      </c>
      <c r="E105" s="79" t="s">
        <v>67</v>
      </c>
      <c r="F105" s="80" t="s">
        <v>113</v>
      </c>
    </row>
    <row r="106" spans="2:6">
      <c r="B106" s="57" t="s">
        <v>1</v>
      </c>
      <c r="C106" s="58">
        <v>180000</v>
      </c>
      <c r="D106" s="98">
        <f>IF(C106&gt;=100000,100,IF(C106&gt;=50000,70,IF(C106&gt;=25000,40,20)))</f>
        <v>100</v>
      </c>
      <c r="E106" s="58">
        <v>10</v>
      </c>
      <c r="F106" s="87">
        <f t="shared" ref="F106:F118" si="9">(D106*E106)%</f>
        <v>10</v>
      </c>
    </row>
    <row r="107" spans="2:6">
      <c r="B107" s="59" t="s">
        <v>2</v>
      </c>
      <c r="C107" s="27">
        <v>100000</v>
      </c>
      <c r="D107" s="27">
        <f>IF(C107&gt;=60000,100,IF(C107&gt;=30000,70,IF(C107&gt;=15000,40,20)))</f>
        <v>100</v>
      </c>
      <c r="E107" s="27">
        <v>10</v>
      </c>
      <c r="F107" s="24">
        <f t="shared" si="9"/>
        <v>10</v>
      </c>
    </row>
    <row r="108" spans="2:6">
      <c r="B108" s="60" t="s">
        <v>3</v>
      </c>
      <c r="C108" s="61">
        <v>20000</v>
      </c>
      <c r="D108" s="61">
        <f>IF(C108&lt;=5000,100,IF(C108&lt;=10000,80,IF(C108&lt;=15000,60,30)))</f>
        <v>30</v>
      </c>
      <c r="E108" s="61">
        <v>10</v>
      </c>
      <c r="F108" s="88">
        <f t="shared" si="9"/>
        <v>3</v>
      </c>
    </row>
    <row r="109" spans="2:6">
      <c r="B109" s="57" t="s">
        <v>4</v>
      </c>
      <c r="C109" s="58">
        <v>6</v>
      </c>
      <c r="D109" s="58">
        <f>IF(C109&gt;=5,100,IF(C109&gt;=3,70,IF(C109&gt;=1,40,20)))</f>
        <v>100</v>
      </c>
      <c r="E109" s="58">
        <v>7</v>
      </c>
      <c r="F109" s="87">
        <f t="shared" si="9"/>
        <v>7</v>
      </c>
    </row>
    <row r="110" spans="2:6">
      <c r="B110" s="59" t="s">
        <v>5</v>
      </c>
      <c r="C110" s="27">
        <v>3.4</v>
      </c>
      <c r="D110" s="27">
        <f>IF(C110&gt;=2.5,100,IF(C110&gt;=1.5,70,IF(C110&gt;=1,50,30)))</f>
        <v>100</v>
      </c>
      <c r="E110" s="27">
        <v>7</v>
      </c>
      <c r="F110" s="24">
        <f t="shared" si="9"/>
        <v>7</v>
      </c>
    </row>
    <row r="111" spans="2:6">
      <c r="B111" s="60" t="s">
        <v>6</v>
      </c>
      <c r="C111" s="61">
        <v>14</v>
      </c>
      <c r="D111" s="61">
        <f>IF(C111&gt;=10,100,IF(C111&gt;=5,70,IF(C111&gt;=2,50,30)))</f>
        <v>100</v>
      </c>
      <c r="E111" s="61">
        <v>6</v>
      </c>
      <c r="F111" s="88">
        <f t="shared" si="9"/>
        <v>6</v>
      </c>
    </row>
    <row r="112" spans="2:6">
      <c r="B112" s="57" t="s">
        <v>7</v>
      </c>
      <c r="C112" s="58">
        <v>6</v>
      </c>
      <c r="D112" s="58">
        <f>IF(C112&gt;=6,100,IF(C112&gt;=3,60,IF(C112&gt;=1,30,10)))</f>
        <v>100</v>
      </c>
      <c r="E112" s="58">
        <v>5</v>
      </c>
      <c r="F112" s="87">
        <f t="shared" si="9"/>
        <v>5</v>
      </c>
    </row>
    <row r="113" spans="2:6">
      <c r="B113" s="59" t="s">
        <v>8</v>
      </c>
      <c r="C113" s="27">
        <v>1</v>
      </c>
      <c r="D113" s="27">
        <f>IF(C80=1,100,30)</f>
        <v>30</v>
      </c>
      <c r="E113" s="27">
        <v>5</v>
      </c>
      <c r="F113" s="24">
        <f t="shared" si="9"/>
        <v>1.5</v>
      </c>
    </row>
    <row r="114" spans="2:6">
      <c r="B114" s="60" t="s">
        <v>9</v>
      </c>
      <c r="C114" s="61">
        <v>1</v>
      </c>
      <c r="D114" s="61">
        <f>IF(C114=1,100,30)</f>
        <v>100</v>
      </c>
      <c r="E114" s="61">
        <v>5</v>
      </c>
      <c r="F114" s="88">
        <f t="shared" si="9"/>
        <v>5</v>
      </c>
    </row>
    <row r="115" spans="2:6">
      <c r="B115" s="57" t="s">
        <v>10</v>
      </c>
      <c r="C115" s="58">
        <v>22</v>
      </c>
      <c r="D115" s="58">
        <f>IF(C115&gt;=15,100,IF(C115&gt;=8,70,IF(C115&gt;=4,50,30)))</f>
        <v>100</v>
      </c>
      <c r="E115" s="58">
        <v>7</v>
      </c>
      <c r="F115" s="87">
        <f t="shared" si="9"/>
        <v>7</v>
      </c>
    </row>
    <row r="116" spans="2:6">
      <c r="B116" s="60" t="s">
        <v>11</v>
      </c>
      <c r="C116" s="61">
        <v>95</v>
      </c>
      <c r="D116" s="61">
        <f>IF(C116&gt;=85,100,IF(C116&gt;=70,80,IF(C116&gt;=50,60,30)))</f>
        <v>100</v>
      </c>
      <c r="E116" s="61">
        <v>8</v>
      </c>
      <c r="F116" s="88">
        <f t="shared" si="9"/>
        <v>8</v>
      </c>
    </row>
    <row r="117" spans="2:6">
      <c r="B117" s="57" t="s">
        <v>12</v>
      </c>
      <c r="C117" s="58">
        <v>12</v>
      </c>
      <c r="D117" s="58">
        <f>IF(C117&gt;=10,100,IF(C117&gt;=5,80,IF(C117&gt;=3,60,30)))</f>
        <v>100</v>
      </c>
      <c r="E117" s="58">
        <v>10</v>
      </c>
      <c r="F117" s="87">
        <f t="shared" si="9"/>
        <v>10</v>
      </c>
    </row>
    <row r="118" spans="2:6">
      <c r="B118" s="60" t="s">
        <v>13</v>
      </c>
      <c r="C118" s="61">
        <v>90</v>
      </c>
      <c r="D118" s="61">
        <f>IF(C118&gt;=85,100,IF(C118&gt;=70,80,IF(C118&gt;=50,60,30)))</f>
        <v>100</v>
      </c>
      <c r="E118" s="61">
        <v>10</v>
      </c>
      <c r="F118" s="88">
        <f t="shared" si="9"/>
        <v>10</v>
      </c>
    </row>
    <row r="119" spans="2:6">
      <c r="B119" s="67"/>
      <c r="C119" s="68" t="s">
        <v>81</v>
      </c>
      <c r="D119" s="74">
        <f t="shared" ref="D119:F119" si="10">SUM(D106:D118)</f>
        <v>1160</v>
      </c>
      <c r="E119" s="74">
        <f t="shared" si="10"/>
        <v>100</v>
      </c>
      <c r="F119" s="93">
        <f t="shared" si="10"/>
        <v>89.5</v>
      </c>
    </row>
    <row r="120" spans="2:6">
      <c r="B120" s="67"/>
      <c r="C120" s="68" t="s">
        <v>114</v>
      </c>
      <c r="D120" s="68"/>
      <c r="E120" s="68"/>
      <c r="F120" s="94" t="str">
        <f>IF(F119&gt;=85,"A1",IF(F119&gt;=70,"A2",IF(F119&gt;=55,"B1",IF(F119&gt;=40,"B2","C"))))</f>
        <v>A1</v>
      </c>
    </row>
    <row r="121" spans="2:6">
      <c r="B121" s="69"/>
      <c r="C121" s="70" t="s">
        <v>104</v>
      </c>
      <c r="D121" s="70"/>
      <c r="E121" s="70"/>
      <c r="F121" s="95" t="str">
        <f>IF(F119&gt;=70,"Eligible",IF(F119&gt;=55,"Conditionally Eligible","Decline"))</f>
        <v>Eligible</v>
      </c>
    </row>
    <row r="122" spans="2:6">
      <c r="B122" s="99"/>
      <c r="C122" s="54"/>
      <c r="D122" s="54"/>
      <c r="E122" s="54"/>
      <c r="F122" s="102"/>
    </row>
    <row r="123" spans="2:6">
      <c r="B123" s="42" t="s">
        <v>110</v>
      </c>
      <c r="C123" s="58"/>
      <c r="D123" s="58"/>
      <c r="E123" s="58"/>
      <c r="F123" s="87"/>
    </row>
    <row r="124" ht="26" spans="2:6">
      <c r="B124" s="44" t="s">
        <v>20</v>
      </c>
      <c r="C124" s="70"/>
      <c r="D124" s="61"/>
      <c r="E124" s="61"/>
      <c r="F124" s="88"/>
    </row>
    <row r="125" spans="2:6">
      <c r="B125" s="47" t="s">
        <v>66</v>
      </c>
      <c r="C125" s="48" t="s">
        <v>111</v>
      </c>
      <c r="D125" s="49" t="s">
        <v>112</v>
      </c>
      <c r="E125" s="79" t="s">
        <v>67</v>
      </c>
      <c r="F125" s="80" t="s">
        <v>113</v>
      </c>
    </row>
    <row r="126" spans="2:6">
      <c r="B126" s="57" t="s">
        <v>1</v>
      </c>
      <c r="C126" s="58">
        <v>110000</v>
      </c>
      <c r="D126" s="98">
        <f>IF(C126&gt;=100000,100,IF(C126&gt;=50000,70,IF(C126&gt;=25000,40,20)))</f>
        <v>100</v>
      </c>
      <c r="E126" s="58">
        <v>10</v>
      </c>
      <c r="F126" s="87">
        <f t="shared" ref="F126:F138" si="11">(D126*E126)%</f>
        <v>10</v>
      </c>
    </row>
    <row r="127" spans="2:6">
      <c r="B127" s="59" t="s">
        <v>2</v>
      </c>
      <c r="C127" s="27">
        <v>80000</v>
      </c>
      <c r="D127" s="27">
        <f>IF(C127&gt;=60000,100,IF(C127&gt;=30000,70,IF(C127&gt;=15000,40,20)))</f>
        <v>100</v>
      </c>
      <c r="E127" s="27">
        <v>10</v>
      </c>
      <c r="F127" s="24">
        <f t="shared" si="11"/>
        <v>10</v>
      </c>
    </row>
    <row r="128" spans="2:6">
      <c r="B128" s="60" t="s">
        <v>3</v>
      </c>
      <c r="C128" s="61">
        <v>12000</v>
      </c>
      <c r="D128" s="61">
        <f>IF(C128&lt;=5000,100,IF(C128&lt;=10000,80,IF(C128&lt;=15000,60,30)))</f>
        <v>60</v>
      </c>
      <c r="E128" s="61">
        <v>10</v>
      </c>
      <c r="F128" s="88">
        <f t="shared" si="11"/>
        <v>6</v>
      </c>
    </row>
    <row r="129" spans="2:6">
      <c r="B129" s="57" t="s">
        <v>4</v>
      </c>
      <c r="C129" s="58">
        <v>5</v>
      </c>
      <c r="D129" s="58">
        <f>IF(C129&gt;=5,100,IF(C129&gt;=3,70,IF(C129&gt;=1,40,20)))</f>
        <v>100</v>
      </c>
      <c r="E129" s="58">
        <v>7</v>
      </c>
      <c r="F129" s="87">
        <f t="shared" si="11"/>
        <v>7</v>
      </c>
    </row>
    <row r="130" spans="2:6">
      <c r="B130" s="59" t="s">
        <v>5</v>
      </c>
      <c r="C130" s="27">
        <v>2.9</v>
      </c>
      <c r="D130" s="27">
        <f>IF(C130&gt;=2.5,100,IF(C130&gt;=1.5,70,IF(C130&gt;=1,50,30)))</f>
        <v>100</v>
      </c>
      <c r="E130" s="27">
        <v>7</v>
      </c>
      <c r="F130" s="24">
        <f t="shared" si="11"/>
        <v>7</v>
      </c>
    </row>
    <row r="131" spans="2:6">
      <c r="B131" s="60" t="s">
        <v>6</v>
      </c>
      <c r="C131" s="61">
        <v>11</v>
      </c>
      <c r="D131" s="61">
        <f>IF(C131&gt;=10,100,IF(C131&gt;=5,70,IF(C131&gt;=2,50,30)))</f>
        <v>100</v>
      </c>
      <c r="E131" s="61">
        <v>6</v>
      </c>
      <c r="F131" s="88">
        <f t="shared" si="11"/>
        <v>6</v>
      </c>
    </row>
    <row r="132" spans="2:6">
      <c r="B132" s="57" t="s">
        <v>7</v>
      </c>
      <c r="C132" s="58">
        <v>6</v>
      </c>
      <c r="D132" s="58">
        <f>IF(C132&gt;=6,100,IF(C132&gt;=3,60,IF(C132&gt;=1,30,10)))</f>
        <v>100</v>
      </c>
      <c r="E132" s="58">
        <v>5</v>
      </c>
      <c r="F132" s="87">
        <f t="shared" si="11"/>
        <v>5</v>
      </c>
    </row>
    <row r="133" spans="2:6">
      <c r="B133" s="59" t="s">
        <v>8</v>
      </c>
      <c r="C133" s="27">
        <v>1</v>
      </c>
      <c r="D133" s="27">
        <f>IF(C100=1,100,30)</f>
        <v>30</v>
      </c>
      <c r="E133" s="27">
        <v>5</v>
      </c>
      <c r="F133" s="24">
        <f t="shared" si="11"/>
        <v>1.5</v>
      </c>
    </row>
    <row r="134" spans="2:6">
      <c r="B134" s="60" t="s">
        <v>9</v>
      </c>
      <c r="C134" s="61">
        <v>1</v>
      </c>
      <c r="D134" s="61">
        <f>IF(C134=1,100,30)</f>
        <v>100</v>
      </c>
      <c r="E134" s="61">
        <v>5</v>
      </c>
      <c r="F134" s="88">
        <f t="shared" si="11"/>
        <v>5</v>
      </c>
    </row>
    <row r="135" spans="2:6">
      <c r="B135" s="57" t="s">
        <v>10</v>
      </c>
      <c r="C135" s="58">
        <v>17</v>
      </c>
      <c r="D135" s="58">
        <f>IF(C135&gt;=15,100,IF(C135&gt;=8,70,IF(C135&gt;=4,50,30)))</f>
        <v>100</v>
      </c>
      <c r="E135" s="58">
        <v>7</v>
      </c>
      <c r="F135" s="87">
        <f t="shared" si="11"/>
        <v>7</v>
      </c>
    </row>
    <row r="136" spans="2:6">
      <c r="B136" s="60" t="s">
        <v>11</v>
      </c>
      <c r="C136" s="61">
        <v>85</v>
      </c>
      <c r="D136" s="61">
        <f>IF(C136&gt;=85,100,IF(C136&gt;=70,80,IF(C136&gt;=50,60,30)))</f>
        <v>100</v>
      </c>
      <c r="E136" s="61">
        <v>8</v>
      </c>
      <c r="F136" s="88">
        <f t="shared" si="11"/>
        <v>8</v>
      </c>
    </row>
    <row r="137" spans="2:6">
      <c r="B137" s="57" t="s">
        <v>12</v>
      </c>
      <c r="C137" s="58">
        <v>10</v>
      </c>
      <c r="D137" s="58">
        <f>IF(C137&gt;=10,100,IF(C137&gt;=5,80,IF(C137&gt;=3,60,30)))</f>
        <v>100</v>
      </c>
      <c r="E137" s="58">
        <v>10</v>
      </c>
      <c r="F137" s="87">
        <f t="shared" si="11"/>
        <v>10</v>
      </c>
    </row>
    <row r="138" spans="2:6">
      <c r="B138" s="60" t="s">
        <v>13</v>
      </c>
      <c r="C138" s="61">
        <v>78</v>
      </c>
      <c r="D138" s="61">
        <f>IF(C138&gt;=85,100,IF(C138&gt;=70,80,IF(C138&gt;=50,60,30)))</f>
        <v>80</v>
      </c>
      <c r="E138" s="61">
        <v>10</v>
      </c>
      <c r="F138" s="88">
        <f t="shared" si="11"/>
        <v>8</v>
      </c>
    </row>
    <row r="139" spans="2:6">
      <c r="B139" s="67"/>
      <c r="C139" s="68" t="s">
        <v>81</v>
      </c>
      <c r="D139" s="74">
        <f t="shared" ref="D139:F139" si="12">SUM(D126:D138)</f>
        <v>1170</v>
      </c>
      <c r="E139" s="74">
        <f t="shared" si="12"/>
        <v>100</v>
      </c>
      <c r="F139" s="93">
        <f t="shared" si="12"/>
        <v>90.5</v>
      </c>
    </row>
    <row r="140" spans="2:6">
      <c r="B140" s="67"/>
      <c r="C140" s="68" t="s">
        <v>114</v>
      </c>
      <c r="D140" s="68"/>
      <c r="E140" s="68"/>
      <c r="F140" s="94" t="str">
        <f>IF(F139&gt;=85,"A1",IF(F139&gt;=70,"A2",IF(F139&gt;=55,"B1",IF(F139&gt;=40,"B2","C"))))</f>
        <v>A1</v>
      </c>
    </row>
    <row r="141" spans="2:6">
      <c r="B141" s="69"/>
      <c r="C141" s="70" t="s">
        <v>104</v>
      </c>
      <c r="D141" s="70"/>
      <c r="E141" s="70"/>
      <c r="F141" s="95" t="str">
        <f>IF(F139&gt;=70,"Eligible",IF(F139&gt;=55,"Conditionally Eligible","Decline"))</f>
        <v>Eligible</v>
      </c>
    </row>
    <row r="142" spans="2:6">
      <c r="B142" s="99"/>
      <c r="C142" s="54"/>
      <c r="D142" s="104"/>
      <c r="E142" s="54"/>
      <c r="F142" s="102"/>
    </row>
    <row r="143" spans="2:6">
      <c r="B143" s="42" t="s">
        <v>110</v>
      </c>
      <c r="C143" s="58"/>
      <c r="D143" s="58"/>
      <c r="E143" s="58"/>
      <c r="F143" s="87"/>
    </row>
    <row r="144" ht="26" spans="2:6">
      <c r="B144" s="44" t="s">
        <v>21</v>
      </c>
      <c r="C144" s="70"/>
      <c r="D144" s="61"/>
      <c r="E144" s="61"/>
      <c r="F144" s="88"/>
    </row>
    <row r="145" spans="2:6">
      <c r="B145" s="47" t="s">
        <v>66</v>
      </c>
      <c r="C145" s="48" t="s">
        <v>111</v>
      </c>
      <c r="D145" s="49" t="s">
        <v>112</v>
      </c>
      <c r="E145" s="79" t="s">
        <v>67</v>
      </c>
      <c r="F145" s="80" t="s">
        <v>113</v>
      </c>
    </row>
    <row r="146" spans="2:6">
      <c r="B146" s="57" t="s">
        <v>1</v>
      </c>
      <c r="C146" s="58">
        <v>90000</v>
      </c>
      <c r="D146" s="98">
        <f>IF(C146&gt;=100000,100,IF(C146&gt;=50000,70,IF(C146&gt;=25000,40,20)))</f>
        <v>70</v>
      </c>
      <c r="E146" s="58">
        <v>10</v>
      </c>
      <c r="F146" s="87">
        <f t="shared" ref="F146:F158" si="13">(D146*E146)%</f>
        <v>7</v>
      </c>
    </row>
    <row r="147" spans="2:6">
      <c r="B147" s="59" t="s">
        <v>2</v>
      </c>
      <c r="C147" s="27">
        <v>70000</v>
      </c>
      <c r="D147" s="27">
        <f>IF(C147&gt;=60000,100,IF(C147&gt;=30000,70,IF(C147&gt;=15000,40,20)))</f>
        <v>100</v>
      </c>
      <c r="E147" s="27">
        <v>10</v>
      </c>
      <c r="F147" s="24">
        <f t="shared" si="13"/>
        <v>10</v>
      </c>
    </row>
    <row r="148" spans="2:6">
      <c r="B148" s="60" t="s">
        <v>3</v>
      </c>
      <c r="C148" s="61">
        <v>5000</v>
      </c>
      <c r="D148" s="61">
        <f>IF(C148&lt;=5000,100,IF(C148&lt;=10000,80,IF(C148&lt;=15000,60,30)))</f>
        <v>100</v>
      </c>
      <c r="E148" s="61">
        <v>10</v>
      </c>
      <c r="F148" s="88">
        <f t="shared" si="13"/>
        <v>10</v>
      </c>
    </row>
    <row r="149" spans="2:6">
      <c r="B149" s="57" t="s">
        <v>4</v>
      </c>
      <c r="C149" s="58">
        <v>6</v>
      </c>
      <c r="D149" s="58">
        <f>IF(C149&gt;=5,100,IF(C149&gt;=3,70,IF(C149&gt;=1,40,20)))</f>
        <v>100</v>
      </c>
      <c r="E149" s="58">
        <v>7</v>
      </c>
      <c r="F149" s="87">
        <f t="shared" si="13"/>
        <v>7</v>
      </c>
    </row>
    <row r="150" spans="2:6">
      <c r="B150" s="59" t="s">
        <v>5</v>
      </c>
      <c r="C150" s="27">
        <v>2.5</v>
      </c>
      <c r="D150" s="27">
        <f>IF(C150&gt;=2.5,100,IF(C150&gt;=1.5,70,IF(C150&gt;=1,50,30)))</f>
        <v>100</v>
      </c>
      <c r="E150" s="27">
        <v>7</v>
      </c>
      <c r="F150" s="24">
        <f t="shared" si="13"/>
        <v>7</v>
      </c>
    </row>
    <row r="151" spans="2:6">
      <c r="B151" s="60" t="s">
        <v>6</v>
      </c>
      <c r="C151" s="61">
        <v>13</v>
      </c>
      <c r="D151" s="61">
        <f>IF(C151&gt;=10,100,IF(C151&gt;=5,70,IF(C151&gt;=2,50,30)))</f>
        <v>100</v>
      </c>
      <c r="E151" s="61">
        <v>6</v>
      </c>
      <c r="F151" s="88">
        <f t="shared" si="13"/>
        <v>6</v>
      </c>
    </row>
    <row r="152" spans="2:6">
      <c r="B152" s="57" t="s">
        <v>7</v>
      </c>
      <c r="C152" s="58">
        <v>6</v>
      </c>
      <c r="D152" s="58">
        <f>IF(C152&gt;=6,100,IF(C152&gt;=3,60,IF(C152&gt;=1,30,10)))</f>
        <v>100</v>
      </c>
      <c r="E152" s="58">
        <v>5</v>
      </c>
      <c r="F152" s="87">
        <f t="shared" si="13"/>
        <v>5</v>
      </c>
    </row>
    <row r="153" spans="2:6">
      <c r="B153" s="59" t="s">
        <v>8</v>
      </c>
      <c r="C153" s="27">
        <v>1</v>
      </c>
      <c r="D153" s="27">
        <f>IF(C120=1,100,30)</f>
        <v>30</v>
      </c>
      <c r="E153" s="27">
        <v>5</v>
      </c>
      <c r="F153" s="24">
        <f t="shared" si="13"/>
        <v>1.5</v>
      </c>
    </row>
    <row r="154" spans="2:6">
      <c r="B154" s="60" t="s">
        <v>9</v>
      </c>
      <c r="C154" s="61">
        <v>1</v>
      </c>
      <c r="D154" s="61">
        <f>IF(C154=1,100,30)</f>
        <v>100</v>
      </c>
      <c r="E154" s="61">
        <v>5</v>
      </c>
      <c r="F154" s="88">
        <f t="shared" si="13"/>
        <v>5</v>
      </c>
    </row>
    <row r="155" spans="2:6">
      <c r="B155" s="57" t="s">
        <v>10</v>
      </c>
      <c r="C155" s="58">
        <v>10</v>
      </c>
      <c r="D155" s="58">
        <f>IF(C155&gt;=15,100,IF(C155&gt;=8,70,IF(C155&gt;=4,50,30)))</f>
        <v>70</v>
      </c>
      <c r="E155" s="58">
        <v>7</v>
      </c>
      <c r="F155" s="87">
        <f t="shared" si="13"/>
        <v>4.9</v>
      </c>
    </row>
    <row r="156" spans="2:6">
      <c r="B156" s="60" t="s">
        <v>11</v>
      </c>
      <c r="C156" s="61">
        <v>78</v>
      </c>
      <c r="D156" s="61">
        <f>IF(C156&gt;=85,100,IF(C156&gt;=70,80,IF(C156&gt;=50,60,30)))</f>
        <v>80</v>
      </c>
      <c r="E156" s="61">
        <v>8</v>
      </c>
      <c r="F156" s="88">
        <f t="shared" si="13"/>
        <v>6.4</v>
      </c>
    </row>
    <row r="157" spans="2:6">
      <c r="B157" s="57" t="s">
        <v>12</v>
      </c>
      <c r="C157" s="58">
        <v>9</v>
      </c>
      <c r="D157" s="58">
        <f>IF(C157&gt;=10,100,IF(C157&gt;=5,80,IF(C157&gt;=3,60,30)))</f>
        <v>80</v>
      </c>
      <c r="E157" s="58">
        <v>10</v>
      </c>
      <c r="F157" s="87">
        <f t="shared" si="13"/>
        <v>8</v>
      </c>
    </row>
    <row r="158" spans="2:6">
      <c r="B158" s="60" t="s">
        <v>13</v>
      </c>
      <c r="C158" s="61">
        <v>81</v>
      </c>
      <c r="D158" s="61">
        <f>IF(C158&gt;=85,100,IF(C158&gt;=70,80,IF(C158&gt;=50,60,30)))</f>
        <v>80</v>
      </c>
      <c r="E158" s="61">
        <v>10</v>
      </c>
      <c r="F158" s="88">
        <f t="shared" si="13"/>
        <v>8</v>
      </c>
    </row>
    <row r="159" spans="2:6">
      <c r="B159" s="67"/>
      <c r="C159" s="68" t="s">
        <v>81</v>
      </c>
      <c r="D159" s="74">
        <f t="shared" ref="D159:F159" si="14">SUM(D146:D158)</f>
        <v>1110</v>
      </c>
      <c r="E159" s="74">
        <f t="shared" si="14"/>
        <v>100</v>
      </c>
      <c r="F159" s="93">
        <f t="shared" si="14"/>
        <v>85.8</v>
      </c>
    </row>
    <row r="160" spans="2:6">
      <c r="B160" s="67"/>
      <c r="C160" s="68" t="s">
        <v>114</v>
      </c>
      <c r="D160" s="68"/>
      <c r="E160" s="68"/>
      <c r="F160" s="94" t="str">
        <f>IF(F159&gt;=85,"A1",IF(F159&gt;=70,"A2",IF(F159&gt;=55,"B1",IF(F159&gt;=40,"B2","C"))))</f>
        <v>A1</v>
      </c>
    </row>
    <row r="161" spans="2:6">
      <c r="B161" s="69"/>
      <c r="C161" s="70" t="s">
        <v>104</v>
      </c>
      <c r="D161" s="70"/>
      <c r="E161" s="70"/>
      <c r="F161" s="95" t="str">
        <f>IF(F159&gt;=70,"Eligible",IF(F159&gt;=55,"Conditionally Eligible","Decline"))</f>
        <v>Eligible</v>
      </c>
    </row>
    <row r="162" spans="2:6">
      <c r="B162" s="97"/>
      <c r="C162" s="54"/>
      <c r="D162" s="54"/>
      <c r="E162" s="54"/>
      <c r="F162" s="54"/>
    </row>
    <row r="163" spans="2:6">
      <c r="B163" s="42" t="s">
        <v>110</v>
      </c>
      <c r="C163" s="58"/>
      <c r="D163" s="58"/>
      <c r="E163" s="58"/>
      <c r="F163" s="87"/>
    </row>
    <row r="164" ht="26" spans="2:6">
      <c r="B164" s="44" t="s">
        <v>22</v>
      </c>
      <c r="C164" s="70"/>
      <c r="D164" s="61"/>
      <c r="E164" s="61"/>
      <c r="F164" s="88"/>
    </row>
    <row r="165" spans="2:6">
      <c r="B165" s="47" t="s">
        <v>66</v>
      </c>
      <c r="C165" s="48" t="s">
        <v>111</v>
      </c>
      <c r="D165" s="49" t="s">
        <v>112</v>
      </c>
      <c r="E165" s="79" t="s">
        <v>67</v>
      </c>
      <c r="F165" s="80" t="s">
        <v>113</v>
      </c>
    </row>
    <row r="166" spans="2:6">
      <c r="B166" s="57" t="s">
        <v>1</v>
      </c>
      <c r="C166" s="58">
        <v>48000</v>
      </c>
      <c r="D166" s="98">
        <f>IF(C166&gt;=100000,100,IF(C166&gt;=50000,70,IF(C166&gt;=25000,40,20)))</f>
        <v>40</v>
      </c>
      <c r="E166" s="58">
        <v>10</v>
      </c>
      <c r="F166" s="87">
        <f t="shared" ref="F166:F178" si="15">(D166*E166)%</f>
        <v>4</v>
      </c>
    </row>
    <row r="167" spans="2:6">
      <c r="B167" s="59" t="s">
        <v>2</v>
      </c>
      <c r="C167" s="27">
        <v>30000</v>
      </c>
      <c r="D167" s="27">
        <f>IF(C167&gt;=60000,100,IF(C167&gt;=30000,70,IF(C167&gt;=15000,40,20)))</f>
        <v>70</v>
      </c>
      <c r="E167" s="27">
        <v>10</v>
      </c>
      <c r="F167" s="24">
        <f t="shared" si="15"/>
        <v>7</v>
      </c>
    </row>
    <row r="168" spans="2:6">
      <c r="B168" s="60" t="s">
        <v>3</v>
      </c>
      <c r="C168" s="61">
        <v>9000</v>
      </c>
      <c r="D168" s="61">
        <f>IF(C168&lt;=5000,100,IF(C168&lt;=10000,80,IF(C168&lt;=15000,60,30)))</f>
        <v>80</v>
      </c>
      <c r="E168" s="61">
        <v>10</v>
      </c>
      <c r="F168" s="88">
        <f t="shared" si="15"/>
        <v>8</v>
      </c>
    </row>
    <row r="169" spans="2:6">
      <c r="B169" s="57" t="s">
        <v>4</v>
      </c>
      <c r="C169" s="58">
        <v>3</v>
      </c>
      <c r="D169" s="58">
        <f>IF(C169&gt;=5,100,IF(C169&gt;=3,70,IF(C169&gt;=1,40,20)))</f>
        <v>70</v>
      </c>
      <c r="E169" s="58">
        <v>7</v>
      </c>
      <c r="F169" s="87">
        <f t="shared" si="15"/>
        <v>4.9</v>
      </c>
    </row>
    <row r="170" spans="2:6">
      <c r="B170" s="59" t="s">
        <v>5</v>
      </c>
      <c r="C170" s="27">
        <v>1.6</v>
      </c>
      <c r="D170" s="27">
        <f>IF(C170&gt;=2.5,100,IF(C170&gt;=1.5,70,IF(C170&gt;=1,50,30)))</f>
        <v>70</v>
      </c>
      <c r="E170" s="27">
        <v>7</v>
      </c>
      <c r="F170" s="24">
        <f t="shared" si="15"/>
        <v>4.9</v>
      </c>
    </row>
    <row r="171" spans="2:6">
      <c r="B171" s="60" t="s">
        <v>6</v>
      </c>
      <c r="C171" s="61">
        <v>4</v>
      </c>
      <c r="D171" s="61">
        <f>IF(C171&gt;=10,100,IF(C171&gt;=5,70,IF(C171&gt;=2,50,30)))</f>
        <v>50</v>
      </c>
      <c r="E171" s="61">
        <v>6</v>
      </c>
      <c r="F171" s="88">
        <f t="shared" si="15"/>
        <v>3</v>
      </c>
    </row>
    <row r="172" spans="2:6">
      <c r="B172" s="57" t="s">
        <v>7</v>
      </c>
      <c r="C172" s="58">
        <v>3</v>
      </c>
      <c r="D172" s="58">
        <f>IF(C172&gt;=6,100,IF(C172&gt;=3,60,IF(C172&gt;=1,30,10)))</f>
        <v>60</v>
      </c>
      <c r="E172" s="58">
        <v>5</v>
      </c>
      <c r="F172" s="87">
        <f t="shared" si="15"/>
        <v>3</v>
      </c>
    </row>
    <row r="173" spans="2:6">
      <c r="B173" s="59" t="s">
        <v>8</v>
      </c>
      <c r="C173" s="27">
        <v>1</v>
      </c>
      <c r="D173" s="27">
        <f>IF(C140=1,100,30)</f>
        <v>30</v>
      </c>
      <c r="E173" s="27">
        <v>5</v>
      </c>
      <c r="F173" s="24">
        <f t="shared" si="15"/>
        <v>1.5</v>
      </c>
    </row>
    <row r="174" spans="2:6">
      <c r="B174" s="60" t="s">
        <v>9</v>
      </c>
      <c r="C174" s="61">
        <v>1</v>
      </c>
      <c r="D174" s="61">
        <f>IF(C174=1,100,30)</f>
        <v>100</v>
      </c>
      <c r="E174" s="61">
        <v>5</v>
      </c>
      <c r="F174" s="88">
        <f t="shared" si="15"/>
        <v>5</v>
      </c>
    </row>
    <row r="175" spans="2:6">
      <c r="B175" s="57" t="s">
        <v>10</v>
      </c>
      <c r="C175" s="58">
        <v>6</v>
      </c>
      <c r="D175" s="58">
        <f>IF(C175&gt;=15,100,IF(C175&gt;=8,70,IF(C175&gt;=4,50,30)))</f>
        <v>50</v>
      </c>
      <c r="E175" s="58">
        <v>7</v>
      </c>
      <c r="F175" s="87">
        <f t="shared" si="15"/>
        <v>3.5</v>
      </c>
    </row>
    <row r="176" spans="2:6">
      <c r="B176" s="60" t="s">
        <v>11</v>
      </c>
      <c r="C176" s="61">
        <v>65</v>
      </c>
      <c r="D176" s="61">
        <f>IF(C176&gt;=85,100,IF(C176&gt;=70,80,IF(C176&gt;=50,60,30)))</f>
        <v>60</v>
      </c>
      <c r="E176" s="61">
        <v>8</v>
      </c>
      <c r="F176" s="88">
        <f t="shared" si="15"/>
        <v>4.8</v>
      </c>
    </row>
    <row r="177" spans="2:6">
      <c r="B177" s="57" t="s">
        <v>12</v>
      </c>
      <c r="C177" s="58">
        <v>3</v>
      </c>
      <c r="D177" s="58">
        <f>IF(C177&gt;=10,100,IF(C177&gt;=5,80,IF(C177&gt;=3,60,30)))</f>
        <v>60</v>
      </c>
      <c r="E177" s="58">
        <v>10</v>
      </c>
      <c r="F177" s="87">
        <f t="shared" si="15"/>
        <v>6</v>
      </c>
    </row>
    <row r="178" spans="2:6">
      <c r="B178" s="60" t="s">
        <v>13</v>
      </c>
      <c r="C178" s="61">
        <v>58</v>
      </c>
      <c r="D178" s="61">
        <f>IF(C178&gt;=85,100,IF(C178&gt;=70,80,IF(C178&gt;=50,60,30)))</f>
        <v>60</v>
      </c>
      <c r="E178" s="61">
        <v>10</v>
      </c>
      <c r="F178" s="88">
        <f t="shared" si="15"/>
        <v>6</v>
      </c>
    </row>
    <row r="179" spans="2:6">
      <c r="B179" s="67"/>
      <c r="C179" s="68" t="s">
        <v>81</v>
      </c>
      <c r="D179" s="74">
        <f t="shared" ref="D179:F179" si="16">SUM(D166:D178)</f>
        <v>800</v>
      </c>
      <c r="E179" s="74">
        <f t="shared" si="16"/>
        <v>100</v>
      </c>
      <c r="F179" s="105">
        <f t="shared" si="16"/>
        <v>61.6</v>
      </c>
    </row>
    <row r="180" spans="2:6">
      <c r="B180" s="67"/>
      <c r="C180" s="68" t="s">
        <v>114</v>
      </c>
      <c r="D180" s="68"/>
      <c r="E180" s="68"/>
      <c r="F180" s="106" t="str">
        <f>IF(F179&gt;=85,"A1",IF(F179&gt;=70,"A2",IF(F179&gt;=55,"B1",IF(F179&gt;=40,"B2","C"))))</f>
        <v>B1</v>
      </c>
    </row>
    <row r="181" spans="2:6">
      <c r="B181" s="69"/>
      <c r="C181" s="70" t="s">
        <v>104</v>
      </c>
      <c r="D181" s="70"/>
      <c r="E181" s="70"/>
      <c r="F181" s="107" t="str">
        <f>IF(F179&gt;=70,"Eligible",IF(F179&gt;=55,"Conditionally Eligible","Decline"))</f>
        <v>Conditionally Eligible</v>
      </c>
    </row>
    <row r="182" spans="2:6">
      <c r="B182" s="99"/>
      <c r="C182" s="54"/>
      <c r="D182" s="54"/>
      <c r="E182" s="54"/>
      <c r="F182" s="102"/>
    </row>
    <row r="183" spans="2:6">
      <c r="B183" s="42" t="s">
        <v>110</v>
      </c>
      <c r="C183" s="58"/>
      <c r="D183" s="58"/>
      <c r="E183" s="58"/>
      <c r="F183" s="87"/>
    </row>
    <row r="184" ht="26" spans="2:6">
      <c r="B184" s="44" t="s">
        <v>23</v>
      </c>
      <c r="C184" s="70"/>
      <c r="D184" s="61"/>
      <c r="E184" s="61"/>
      <c r="F184" s="88"/>
    </row>
    <row r="185" spans="2:6">
      <c r="B185" s="47" t="s">
        <v>66</v>
      </c>
      <c r="C185" s="48" t="s">
        <v>111</v>
      </c>
      <c r="D185" s="49" t="s">
        <v>112</v>
      </c>
      <c r="E185" s="79" t="s">
        <v>67</v>
      </c>
      <c r="F185" s="80" t="s">
        <v>113</v>
      </c>
    </row>
    <row r="186" spans="2:6">
      <c r="B186" s="57" t="s">
        <v>1</v>
      </c>
      <c r="C186" s="58">
        <v>60000</v>
      </c>
      <c r="D186" s="98">
        <f>IF(C186&gt;=100000,100,IF(C186&gt;=50000,70,IF(C186&gt;=25000,40,20)))</f>
        <v>70</v>
      </c>
      <c r="E186" s="58">
        <v>10</v>
      </c>
      <c r="F186" s="87">
        <f t="shared" ref="F186:F198" si="17">(D186*E186)%</f>
        <v>7</v>
      </c>
    </row>
    <row r="187" spans="2:6">
      <c r="B187" s="59" t="s">
        <v>2</v>
      </c>
      <c r="C187" s="27">
        <v>40000</v>
      </c>
      <c r="D187" s="27">
        <f>IF(C187&gt;=60000,100,IF(C187&gt;=30000,70,IF(C187&gt;=15000,40,20)))</f>
        <v>70</v>
      </c>
      <c r="E187" s="27">
        <v>10</v>
      </c>
      <c r="F187" s="24">
        <f t="shared" si="17"/>
        <v>7</v>
      </c>
    </row>
    <row r="188" spans="2:6">
      <c r="B188" s="60" t="s">
        <v>3</v>
      </c>
      <c r="C188" s="61">
        <v>15000</v>
      </c>
      <c r="D188" s="61">
        <f>IF(C188&lt;=5000,100,IF(C188&lt;=10000,80,IF(C188&lt;=15000,60,30)))</f>
        <v>60</v>
      </c>
      <c r="E188" s="61">
        <v>10</v>
      </c>
      <c r="F188" s="88">
        <f t="shared" si="17"/>
        <v>6</v>
      </c>
    </row>
    <row r="189" spans="2:6">
      <c r="B189" s="57" t="s">
        <v>4</v>
      </c>
      <c r="C189" s="58">
        <v>2.5</v>
      </c>
      <c r="D189" s="58">
        <f>IF(C189&gt;=5,100,IF(C189&gt;=3,70,IF(C189&gt;=1,40,20)))</f>
        <v>40</v>
      </c>
      <c r="E189" s="58">
        <v>7</v>
      </c>
      <c r="F189" s="87">
        <f t="shared" si="17"/>
        <v>2.8</v>
      </c>
    </row>
    <row r="190" spans="2:6">
      <c r="B190" s="59" t="s">
        <v>5</v>
      </c>
      <c r="C190" s="27">
        <v>1.4</v>
      </c>
      <c r="D190" s="27">
        <f>IF(C190&gt;=2.5,100,IF(C190&gt;=1.5,70,IF(C190&gt;=1,50,30)))</f>
        <v>50</v>
      </c>
      <c r="E190" s="27">
        <v>7</v>
      </c>
      <c r="F190" s="24">
        <f t="shared" si="17"/>
        <v>3.5</v>
      </c>
    </row>
    <row r="191" spans="2:6">
      <c r="B191" s="60" t="s">
        <v>6</v>
      </c>
      <c r="C191" s="61">
        <v>6</v>
      </c>
      <c r="D191" s="61">
        <f>IF(C191&gt;=10,100,IF(C191&gt;=5,70,IF(C191&gt;=2,50,30)))</f>
        <v>70</v>
      </c>
      <c r="E191" s="61">
        <v>6</v>
      </c>
      <c r="F191" s="88">
        <f t="shared" si="17"/>
        <v>4.2</v>
      </c>
    </row>
    <row r="192" spans="2:6">
      <c r="B192" s="57" t="s">
        <v>7</v>
      </c>
      <c r="C192" s="58">
        <v>2</v>
      </c>
      <c r="D192" s="58">
        <f>IF(C192&gt;=6,100,IF(C192&gt;=3,60,IF(C192&gt;=1,30,10)))</f>
        <v>30</v>
      </c>
      <c r="E192" s="58">
        <v>5</v>
      </c>
      <c r="F192" s="87">
        <f t="shared" si="17"/>
        <v>1.5</v>
      </c>
    </row>
    <row r="193" spans="2:6">
      <c r="B193" s="59" t="s">
        <v>8</v>
      </c>
      <c r="C193" s="27">
        <v>0</v>
      </c>
      <c r="D193" s="27">
        <f>IF(C160=1,100,30)</f>
        <v>30</v>
      </c>
      <c r="E193" s="27">
        <v>5</v>
      </c>
      <c r="F193" s="24">
        <f t="shared" si="17"/>
        <v>1.5</v>
      </c>
    </row>
    <row r="194" spans="2:6">
      <c r="B194" s="60" t="s">
        <v>9</v>
      </c>
      <c r="C194" s="61">
        <v>1</v>
      </c>
      <c r="D194" s="61">
        <f>IF(C194=1,100,30)</f>
        <v>100</v>
      </c>
      <c r="E194" s="61">
        <v>5</v>
      </c>
      <c r="F194" s="88">
        <f t="shared" si="17"/>
        <v>5</v>
      </c>
    </row>
    <row r="195" spans="2:6">
      <c r="B195" s="57" t="s">
        <v>10</v>
      </c>
      <c r="C195" s="58">
        <v>7</v>
      </c>
      <c r="D195" s="58">
        <f>IF(C195&gt;=15,100,IF(C195&gt;=8,70,IF(C195&gt;=4,50,30)))</f>
        <v>50</v>
      </c>
      <c r="E195" s="58">
        <v>7</v>
      </c>
      <c r="F195" s="87">
        <f t="shared" si="17"/>
        <v>3.5</v>
      </c>
    </row>
    <row r="196" spans="2:6">
      <c r="B196" s="60" t="s">
        <v>11</v>
      </c>
      <c r="C196" s="61">
        <v>68</v>
      </c>
      <c r="D196" s="61">
        <f>IF(C196&gt;=85,100,IF(C196&gt;=70,80,IF(C196&gt;=50,60,30)))</f>
        <v>60</v>
      </c>
      <c r="E196" s="61">
        <v>8</v>
      </c>
      <c r="F196" s="88">
        <f t="shared" si="17"/>
        <v>4.8</v>
      </c>
    </row>
    <row r="197" spans="2:6">
      <c r="B197" s="57" t="s">
        <v>12</v>
      </c>
      <c r="C197" s="58">
        <v>4</v>
      </c>
      <c r="D197" s="58">
        <f>IF(C197&gt;=10,100,IF(C197&gt;=5,80,IF(C197&gt;=3,60,30)))</f>
        <v>60</v>
      </c>
      <c r="E197" s="58">
        <v>10</v>
      </c>
      <c r="F197" s="87">
        <f t="shared" si="17"/>
        <v>6</v>
      </c>
    </row>
    <row r="198" spans="2:6">
      <c r="B198" s="60" t="s">
        <v>13</v>
      </c>
      <c r="C198" s="61">
        <v>60</v>
      </c>
      <c r="D198" s="61">
        <f>IF(C198&gt;=85,100,IF(C198&gt;=70,80,IF(C198&gt;=50,60,30)))</f>
        <v>60</v>
      </c>
      <c r="E198" s="61">
        <v>10</v>
      </c>
      <c r="F198" s="88">
        <f t="shared" si="17"/>
        <v>6</v>
      </c>
    </row>
    <row r="199" spans="2:6">
      <c r="B199" s="67"/>
      <c r="C199" s="68" t="s">
        <v>81</v>
      </c>
      <c r="D199" s="74">
        <f t="shared" ref="D199:F199" si="18">SUM(D186:D198)</f>
        <v>750</v>
      </c>
      <c r="E199" s="74">
        <f t="shared" si="18"/>
        <v>100</v>
      </c>
      <c r="F199" s="105">
        <f t="shared" si="18"/>
        <v>58.8</v>
      </c>
    </row>
    <row r="200" spans="2:6">
      <c r="B200" s="67"/>
      <c r="C200" s="68" t="s">
        <v>114</v>
      </c>
      <c r="D200" s="68"/>
      <c r="E200" s="68"/>
      <c r="F200" s="106" t="str">
        <f>IF(F199&gt;=85,"A1",IF(F199&gt;=70,"A2",IF(F199&gt;=55,"B1",IF(F199&gt;=40,"B2","C"))))</f>
        <v>B1</v>
      </c>
    </row>
    <row r="201" spans="2:6">
      <c r="B201" s="69"/>
      <c r="C201" s="70" t="s">
        <v>104</v>
      </c>
      <c r="D201" s="70"/>
      <c r="E201" s="70"/>
      <c r="F201" s="107" t="str">
        <f>IF(F199&gt;=70,"Eligible",IF(F199&gt;=55,"Conditionally Eligible","Decline"))</f>
        <v>Conditionally Eligible</v>
      </c>
    </row>
    <row r="202" spans="2:6">
      <c r="B202" s="100"/>
      <c r="C202" s="101"/>
      <c r="D202" s="101"/>
      <c r="E202" s="101"/>
      <c r="F202" s="103"/>
    </row>
    <row r="203" spans="2:6">
      <c r="B203" s="42" t="s">
        <v>110</v>
      </c>
      <c r="C203" s="58"/>
      <c r="D203" s="58"/>
      <c r="E203" s="58"/>
      <c r="F203" s="87"/>
    </row>
    <row r="204" ht="26" spans="2:6">
      <c r="B204" s="44" t="s">
        <v>24</v>
      </c>
      <c r="C204" s="70"/>
      <c r="D204" s="61"/>
      <c r="E204" s="61"/>
      <c r="F204" s="88"/>
    </row>
    <row r="205" spans="2:6">
      <c r="B205" s="47" t="s">
        <v>66</v>
      </c>
      <c r="C205" s="48" t="s">
        <v>111</v>
      </c>
      <c r="D205" s="49" t="s">
        <v>112</v>
      </c>
      <c r="E205" s="79" t="s">
        <v>67</v>
      </c>
      <c r="F205" s="80" t="s">
        <v>113</v>
      </c>
    </row>
    <row r="206" spans="2:6">
      <c r="B206" s="57" t="s">
        <v>1</v>
      </c>
      <c r="C206" s="58">
        <v>40000</v>
      </c>
      <c r="D206" s="98">
        <f>IF(C206&gt;=100000,100,IF(C206&gt;=50000,70,IF(C206&gt;=25000,40,20)))</f>
        <v>40</v>
      </c>
      <c r="E206" s="58">
        <v>10</v>
      </c>
      <c r="F206" s="87">
        <f t="shared" ref="F206:F218" si="19">(D206*E206)%</f>
        <v>4</v>
      </c>
    </row>
    <row r="207" spans="2:6">
      <c r="B207" s="59" t="s">
        <v>2</v>
      </c>
      <c r="C207" s="27">
        <v>25000</v>
      </c>
      <c r="D207" s="27">
        <f>IF(C207&gt;=60000,100,IF(C207&gt;=30000,70,IF(C207&gt;=15000,40,20)))</f>
        <v>40</v>
      </c>
      <c r="E207" s="27">
        <v>10</v>
      </c>
      <c r="F207" s="24">
        <f t="shared" si="19"/>
        <v>4</v>
      </c>
    </row>
    <row r="208" spans="2:6">
      <c r="B208" s="60" t="s">
        <v>3</v>
      </c>
      <c r="C208" s="61">
        <v>5000</v>
      </c>
      <c r="D208" s="61">
        <f>IF(C208&lt;=5000,100,IF(C208&lt;=10000,80,IF(C208&lt;=15000,60,30)))</f>
        <v>100</v>
      </c>
      <c r="E208" s="61">
        <v>10</v>
      </c>
      <c r="F208" s="88">
        <f t="shared" si="19"/>
        <v>10</v>
      </c>
    </row>
    <row r="209" spans="2:6">
      <c r="B209" s="57" t="s">
        <v>4</v>
      </c>
      <c r="C209" s="58">
        <v>3</v>
      </c>
      <c r="D209" s="58">
        <f>IF(C209&gt;=5,100,IF(C209&gt;=3,70,IF(C209&gt;=1,40,20)))</f>
        <v>70</v>
      </c>
      <c r="E209" s="58">
        <v>7</v>
      </c>
      <c r="F209" s="87">
        <f t="shared" si="19"/>
        <v>4.9</v>
      </c>
    </row>
    <row r="210" spans="2:6">
      <c r="B210" s="59" t="s">
        <v>5</v>
      </c>
      <c r="C210" s="27">
        <v>1.3</v>
      </c>
      <c r="D210" s="27">
        <f>IF(C210&gt;=2.5,100,IF(C210&gt;=1.5,70,IF(C210&gt;=1,50,30)))</f>
        <v>50</v>
      </c>
      <c r="E210" s="27">
        <v>7</v>
      </c>
      <c r="F210" s="24">
        <f t="shared" si="19"/>
        <v>3.5</v>
      </c>
    </row>
    <row r="211" spans="2:6">
      <c r="B211" s="60" t="s">
        <v>6</v>
      </c>
      <c r="C211" s="61">
        <v>3</v>
      </c>
      <c r="D211" s="61">
        <f>IF(C211&gt;=10,100,IF(C211&gt;=5,70,IF(C211&gt;=2,50,30)))</f>
        <v>50</v>
      </c>
      <c r="E211" s="61">
        <v>6</v>
      </c>
      <c r="F211" s="88">
        <f t="shared" si="19"/>
        <v>3</v>
      </c>
    </row>
    <row r="212" spans="2:6">
      <c r="B212" s="57" t="s">
        <v>7</v>
      </c>
      <c r="C212" s="58">
        <v>3</v>
      </c>
      <c r="D212" s="58">
        <f>IF(C212&gt;=6,100,IF(C212&gt;=3,60,IF(C212&gt;=1,30,10)))</f>
        <v>60</v>
      </c>
      <c r="E212" s="58">
        <v>5</v>
      </c>
      <c r="F212" s="87">
        <f t="shared" si="19"/>
        <v>3</v>
      </c>
    </row>
    <row r="213" spans="2:6">
      <c r="B213" s="59" t="s">
        <v>8</v>
      </c>
      <c r="C213" s="27">
        <v>1</v>
      </c>
      <c r="D213" s="27">
        <f>IF(C180=1,100,30)</f>
        <v>30</v>
      </c>
      <c r="E213" s="27">
        <v>5</v>
      </c>
      <c r="F213" s="24">
        <f t="shared" si="19"/>
        <v>1.5</v>
      </c>
    </row>
    <row r="214" spans="2:6">
      <c r="B214" s="60" t="s">
        <v>9</v>
      </c>
      <c r="C214" s="61">
        <v>1</v>
      </c>
      <c r="D214" s="61">
        <f>IF(C214=1,100,30)</f>
        <v>100</v>
      </c>
      <c r="E214" s="61">
        <v>5</v>
      </c>
      <c r="F214" s="88">
        <f t="shared" si="19"/>
        <v>5</v>
      </c>
    </row>
    <row r="215" spans="2:6">
      <c r="B215" s="57" t="s">
        <v>10</v>
      </c>
      <c r="C215" s="58">
        <v>8</v>
      </c>
      <c r="D215" s="58">
        <f>IF(C215&gt;=15,100,IF(C215&gt;=8,70,IF(C215&gt;=4,50,30)))</f>
        <v>70</v>
      </c>
      <c r="E215" s="58">
        <v>7</v>
      </c>
      <c r="F215" s="87">
        <f t="shared" si="19"/>
        <v>4.9</v>
      </c>
    </row>
    <row r="216" spans="2:6">
      <c r="B216" s="60" t="s">
        <v>11</v>
      </c>
      <c r="C216" s="61">
        <v>72</v>
      </c>
      <c r="D216" s="61">
        <f>IF(C216&gt;=85,100,IF(C216&gt;=70,80,IF(C216&gt;=50,60,30)))</f>
        <v>80</v>
      </c>
      <c r="E216" s="61">
        <v>8</v>
      </c>
      <c r="F216" s="88">
        <f t="shared" si="19"/>
        <v>6.4</v>
      </c>
    </row>
    <row r="217" spans="2:6">
      <c r="B217" s="57" t="s">
        <v>12</v>
      </c>
      <c r="C217" s="58">
        <v>2</v>
      </c>
      <c r="D217" s="58">
        <f>IF(C217&gt;=10,100,IF(C217&gt;=5,80,IF(C217&gt;=3,60,30)))</f>
        <v>30</v>
      </c>
      <c r="E217" s="58">
        <v>10</v>
      </c>
      <c r="F217" s="87">
        <f t="shared" si="19"/>
        <v>3</v>
      </c>
    </row>
    <row r="218" spans="2:6">
      <c r="B218" s="60" t="s">
        <v>13</v>
      </c>
      <c r="C218" s="61">
        <v>62</v>
      </c>
      <c r="D218" s="61">
        <f>IF(C218&gt;=85,100,IF(C218&gt;=70,80,IF(C218&gt;=50,60,30)))</f>
        <v>60</v>
      </c>
      <c r="E218" s="61">
        <v>10</v>
      </c>
      <c r="F218" s="88">
        <f t="shared" si="19"/>
        <v>6</v>
      </c>
    </row>
    <row r="219" spans="2:6">
      <c r="B219" s="67"/>
      <c r="C219" s="68" t="s">
        <v>81</v>
      </c>
      <c r="D219" s="74">
        <f t="shared" ref="D219:F219" si="20">SUM(D206:D218)</f>
        <v>780</v>
      </c>
      <c r="E219" s="74">
        <f t="shared" si="20"/>
        <v>100</v>
      </c>
      <c r="F219" s="105">
        <f t="shared" si="20"/>
        <v>59.2</v>
      </c>
    </row>
    <row r="220" spans="2:6">
      <c r="B220" s="67"/>
      <c r="C220" s="68" t="s">
        <v>114</v>
      </c>
      <c r="D220" s="68"/>
      <c r="E220" s="68"/>
      <c r="F220" s="106" t="str">
        <f>IF(F219&gt;=85,"A1",IF(F219&gt;=70,"A2",IF(F219&gt;=55,"B1",IF(F219&gt;=40,"B2","C"))))</f>
        <v>B1</v>
      </c>
    </row>
    <row r="221" spans="2:6">
      <c r="B221" s="69"/>
      <c r="C221" s="70" t="s">
        <v>104</v>
      </c>
      <c r="D221" s="70"/>
      <c r="E221" s="70"/>
      <c r="F221" s="107" t="str">
        <f>IF(F219&gt;=70,"Eligible",IF(F219&gt;=55,"Conditionally Eligible","Decline"))</f>
        <v>Conditionally Eligible</v>
      </c>
    </row>
    <row r="222" spans="2:6">
      <c r="B222" s="99"/>
      <c r="C222" s="54"/>
      <c r="D222" s="54"/>
      <c r="E222" s="54"/>
      <c r="F222" s="102"/>
    </row>
    <row r="223" spans="2:6">
      <c r="B223" s="42" t="s">
        <v>110</v>
      </c>
      <c r="C223" s="58"/>
      <c r="D223" s="58"/>
      <c r="E223" s="58"/>
      <c r="F223" s="87"/>
    </row>
    <row r="224" ht="26" spans="2:6">
      <c r="B224" s="44" t="s">
        <v>25</v>
      </c>
      <c r="C224" s="70"/>
      <c r="D224" s="61"/>
      <c r="E224" s="61"/>
      <c r="F224" s="88"/>
    </row>
    <row r="225" spans="2:6">
      <c r="B225" s="47" t="s">
        <v>66</v>
      </c>
      <c r="C225" s="48" t="s">
        <v>111</v>
      </c>
      <c r="D225" s="49" t="s">
        <v>112</v>
      </c>
      <c r="E225" s="79" t="s">
        <v>67</v>
      </c>
      <c r="F225" s="80" t="s">
        <v>113</v>
      </c>
    </row>
    <row r="226" spans="2:6">
      <c r="B226" s="57" t="s">
        <v>1</v>
      </c>
      <c r="C226" s="58">
        <v>58000</v>
      </c>
      <c r="D226" s="98">
        <f>IF(C226&gt;=100000,100,IF(C226&gt;=50000,70,IF(C226&gt;=25000,40,20)))</f>
        <v>70</v>
      </c>
      <c r="E226" s="58">
        <v>10</v>
      </c>
      <c r="F226" s="87">
        <f t="shared" ref="F226:F238" si="21">(D226*E226)%</f>
        <v>7</v>
      </c>
    </row>
    <row r="227" spans="2:6">
      <c r="B227" s="59" t="s">
        <v>2</v>
      </c>
      <c r="C227" s="27">
        <v>34000</v>
      </c>
      <c r="D227" s="27">
        <f>IF(C227&gt;=60000,100,IF(C227&gt;=30000,70,IF(C227&gt;=15000,40,20)))</f>
        <v>70</v>
      </c>
      <c r="E227" s="27">
        <v>10</v>
      </c>
      <c r="F227" s="24">
        <f t="shared" si="21"/>
        <v>7</v>
      </c>
    </row>
    <row r="228" spans="2:6">
      <c r="B228" s="60" t="s">
        <v>3</v>
      </c>
      <c r="C228" s="61">
        <v>12000</v>
      </c>
      <c r="D228" s="61">
        <f>IF(C228&lt;=5000,100,IF(C228&lt;=10000,80,IF(C228&lt;=15000,60,30)))</f>
        <v>60</v>
      </c>
      <c r="E228" s="61">
        <v>10</v>
      </c>
      <c r="F228" s="88">
        <f t="shared" si="21"/>
        <v>6</v>
      </c>
    </row>
    <row r="229" spans="2:6">
      <c r="B229" s="57" t="s">
        <v>4</v>
      </c>
      <c r="C229" s="58">
        <v>2</v>
      </c>
      <c r="D229" s="58">
        <f>IF(C229&gt;=5,100,IF(C229&gt;=3,70,IF(C229&gt;=1,40,20)))</f>
        <v>40</v>
      </c>
      <c r="E229" s="58">
        <v>7</v>
      </c>
      <c r="F229" s="87">
        <f t="shared" si="21"/>
        <v>2.8</v>
      </c>
    </row>
    <row r="230" spans="2:6">
      <c r="B230" s="59" t="s">
        <v>5</v>
      </c>
      <c r="C230" s="27">
        <v>1.1</v>
      </c>
      <c r="D230" s="27">
        <f>IF(C230&gt;=2.5,100,IF(C230&gt;=1.5,70,IF(C230&gt;=1,50,30)))</f>
        <v>50</v>
      </c>
      <c r="E230" s="27">
        <v>7</v>
      </c>
      <c r="F230" s="24">
        <f t="shared" si="21"/>
        <v>3.5</v>
      </c>
    </row>
    <row r="231" spans="2:6">
      <c r="B231" s="60" t="s">
        <v>6</v>
      </c>
      <c r="C231" s="61">
        <v>5</v>
      </c>
      <c r="D231" s="61">
        <f>IF(C231&gt;=10,100,IF(C231&gt;=5,70,IF(C231&gt;=2,50,30)))</f>
        <v>70</v>
      </c>
      <c r="E231" s="61">
        <v>6</v>
      </c>
      <c r="F231" s="88">
        <f t="shared" si="21"/>
        <v>4.2</v>
      </c>
    </row>
    <row r="232" spans="2:6">
      <c r="B232" s="57" t="s">
        <v>7</v>
      </c>
      <c r="C232" s="58">
        <v>2</v>
      </c>
      <c r="D232" s="58">
        <f>IF(C232&gt;=6,100,IF(C232&gt;=3,60,IF(C232&gt;=1,30,10)))</f>
        <v>30</v>
      </c>
      <c r="E232" s="58">
        <v>5</v>
      </c>
      <c r="F232" s="87">
        <f t="shared" si="21"/>
        <v>1.5</v>
      </c>
    </row>
    <row r="233" spans="2:6">
      <c r="B233" s="59" t="s">
        <v>8</v>
      </c>
      <c r="C233" s="27">
        <v>0</v>
      </c>
      <c r="D233" s="27">
        <f>IF(C200=1,100,30)</f>
        <v>30</v>
      </c>
      <c r="E233" s="27">
        <v>5</v>
      </c>
      <c r="F233" s="24">
        <f t="shared" si="21"/>
        <v>1.5</v>
      </c>
    </row>
    <row r="234" spans="2:6">
      <c r="B234" s="60" t="s">
        <v>9</v>
      </c>
      <c r="C234" s="61">
        <v>1</v>
      </c>
      <c r="D234" s="61">
        <f>IF(C234=1,100,30)</f>
        <v>100</v>
      </c>
      <c r="E234" s="61">
        <v>5</v>
      </c>
      <c r="F234" s="88">
        <f t="shared" si="21"/>
        <v>5</v>
      </c>
    </row>
    <row r="235" spans="2:6">
      <c r="B235" s="57" t="s">
        <v>10</v>
      </c>
      <c r="C235" s="58">
        <v>5</v>
      </c>
      <c r="D235" s="58">
        <f>IF(C235&gt;=15,100,IF(C235&gt;=8,70,IF(C235&gt;=4,50,30)))</f>
        <v>50</v>
      </c>
      <c r="E235" s="58">
        <v>7</v>
      </c>
      <c r="F235" s="87">
        <f t="shared" si="21"/>
        <v>3.5</v>
      </c>
    </row>
    <row r="236" spans="2:6">
      <c r="B236" s="60" t="s">
        <v>11</v>
      </c>
      <c r="C236" s="61">
        <v>55</v>
      </c>
      <c r="D236" s="61">
        <f>IF(C236&gt;=85,100,IF(C236&gt;=70,80,IF(C236&gt;=50,60,30)))</f>
        <v>60</v>
      </c>
      <c r="E236" s="61">
        <v>8</v>
      </c>
      <c r="F236" s="88">
        <f t="shared" si="21"/>
        <v>4.8</v>
      </c>
    </row>
    <row r="237" spans="2:6">
      <c r="B237" s="57" t="s">
        <v>12</v>
      </c>
      <c r="C237" s="58">
        <v>4</v>
      </c>
      <c r="D237" s="58">
        <f>IF(C237&gt;=10,100,IF(C237&gt;=5,80,IF(C237&gt;=3,60,30)))</f>
        <v>60</v>
      </c>
      <c r="E237" s="58">
        <v>10</v>
      </c>
      <c r="F237" s="87">
        <f t="shared" si="21"/>
        <v>6</v>
      </c>
    </row>
    <row r="238" spans="2:6">
      <c r="B238" s="60" t="s">
        <v>13</v>
      </c>
      <c r="C238" s="61">
        <v>59</v>
      </c>
      <c r="D238" s="61">
        <f>IF(C238&gt;=85,100,IF(C238&gt;=70,80,IF(C238&gt;=50,60,30)))</f>
        <v>60</v>
      </c>
      <c r="E238" s="61">
        <v>10</v>
      </c>
      <c r="F238" s="88">
        <f t="shared" si="21"/>
        <v>6</v>
      </c>
    </row>
    <row r="239" spans="2:6">
      <c r="B239" s="67"/>
      <c r="C239" s="68" t="s">
        <v>81</v>
      </c>
      <c r="D239" s="74">
        <f t="shared" ref="D239:F239" si="22">SUM(D226:D238)</f>
        <v>750</v>
      </c>
      <c r="E239" s="74">
        <f t="shared" si="22"/>
        <v>100</v>
      </c>
      <c r="F239" s="105">
        <f t="shared" si="22"/>
        <v>58.8</v>
      </c>
    </row>
    <row r="240" spans="2:6">
      <c r="B240" s="67"/>
      <c r="C240" s="68" t="s">
        <v>114</v>
      </c>
      <c r="D240" s="68"/>
      <c r="E240" s="68"/>
      <c r="F240" s="106" t="str">
        <f>IF(F239&gt;=85,"A1",IF(F239&gt;=70,"A2",IF(F239&gt;=55,"B1",IF(F239&gt;=40,"B2","C"))))</f>
        <v>B1</v>
      </c>
    </row>
    <row r="241" spans="2:6">
      <c r="B241" s="69"/>
      <c r="C241" s="70" t="s">
        <v>104</v>
      </c>
      <c r="D241" s="70"/>
      <c r="E241" s="70"/>
      <c r="F241" s="107" t="str">
        <f>IF(F239&gt;=70,"Eligible",IF(F239&gt;=55,"Conditionally Eligible","Decline"))</f>
        <v>Conditionally Eligible</v>
      </c>
    </row>
    <row r="242" spans="2:6">
      <c r="B242" s="99"/>
      <c r="C242" s="54"/>
      <c r="D242" s="104"/>
      <c r="E242" s="54"/>
      <c r="F242" s="102"/>
    </row>
    <row r="243" spans="2:6">
      <c r="B243" s="42" t="s">
        <v>110</v>
      </c>
      <c r="C243" s="58"/>
      <c r="D243" s="58"/>
      <c r="E243" s="58"/>
      <c r="F243" s="87"/>
    </row>
    <row r="244" ht="26" spans="2:6">
      <c r="B244" s="44" t="s">
        <v>26</v>
      </c>
      <c r="C244" s="70"/>
      <c r="D244" s="61"/>
      <c r="E244" s="61"/>
      <c r="F244" s="88"/>
    </row>
    <row r="245" spans="2:6">
      <c r="B245" s="47" t="s">
        <v>66</v>
      </c>
      <c r="C245" s="48" t="s">
        <v>111</v>
      </c>
      <c r="D245" s="49" t="s">
        <v>112</v>
      </c>
      <c r="E245" s="79" t="s">
        <v>67</v>
      </c>
      <c r="F245" s="80" t="s">
        <v>113</v>
      </c>
    </row>
    <row r="246" spans="2:6">
      <c r="B246" s="57" t="s">
        <v>1</v>
      </c>
      <c r="C246" s="58">
        <v>62000</v>
      </c>
      <c r="D246" s="98">
        <f>IF(C246&gt;=100000,100,IF(C246&gt;=50000,70,IF(C246&gt;=25000,40,20)))</f>
        <v>70</v>
      </c>
      <c r="E246" s="58">
        <v>10</v>
      </c>
      <c r="F246" s="87">
        <f t="shared" ref="F246:F258" si="23">(D246*E246)%</f>
        <v>7</v>
      </c>
    </row>
    <row r="247" spans="2:6">
      <c r="B247" s="59" t="s">
        <v>2</v>
      </c>
      <c r="C247" s="27">
        <v>45000</v>
      </c>
      <c r="D247" s="27">
        <f>IF(C247&gt;=60000,100,IF(C247&gt;=30000,70,IF(C247&gt;=15000,40,20)))</f>
        <v>70</v>
      </c>
      <c r="E247" s="27">
        <v>10</v>
      </c>
      <c r="F247" s="24">
        <f t="shared" si="23"/>
        <v>7</v>
      </c>
    </row>
    <row r="248" spans="2:6">
      <c r="B248" s="60" t="s">
        <v>3</v>
      </c>
      <c r="C248" s="61">
        <v>20000</v>
      </c>
      <c r="D248" s="61">
        <f>IF(C248&lt;=5000,100,IF(C248&lt;=10000,80,IF(C248&lt;=15000,60,30)))</f>
        <v>30</v>
      </c>
      <c r="E248" s="61">
        <v>10</v>
      </c>
      <c r="F248" s="88">
        <f t="shared" si="23"/>
        <v>3</v>
      </c>
    </row>
    <row r="249" spans="2:6">
      <c r="B249" s="57" t="s">
        <v>4</v>
      </c>
      <c r="C249" s="58">
        <v>3.5</v>
      </c>
      <c r="D249" s="58">
        <f>IF(C249&gt;=5,100,IF(C249&gt;=3,70,IF(C249&gt;=1,40,20)))</f>
        <v>70</v>
      </c>
      <c r="E249" s="58">
        <v>7</v>
      </c>
      <c r="F249" s="87">
        <f t="shared" si="23"/>
        <v>4.9</v>
      </c>
    </row>
    <row r="250" spans="2:6">
      <c r="B250" s="59" t="s">
        <v>5</v>
      </c>
      <c r="C250" s="27">
        <v>1.7</v>
      </c>
      <c r="D250" s="27">
        <f>IF(C250&gt;=2.5,100,IF(C250&gt;=1.5,70,IF(C250&gt;=1,50,30)))</f>
        <v>70</v>
      </c>
      <c r="E250" s="27">
        <v>7</v>
      </c>
      <c r="F250" s="24">
        <f t="shared" si="23"/>
        <v>4.9</v>
      </c>
    </row>
    <row r="251" spans="2:6">
      <c r="B251" s="60" t="s">
        <v>6</v>
      </c>
      <c r="C251" s="61">
        <v>4</v>
      </c>
      <c r="D251" s="61">
        <f>IF(C251&gt;=10,100,IF(C251&gt;=5,70,IF(C251&gt;=2,50,30)))</f>
        <v>50</v>
      </c>
      <c r="E251" s="61">
        <v>6</v>
      </c>
      <c r="F251" s="88">
        <f t="shared" si="23"/>
        <v>3</v>
      </c>
    </row>
    <row r="252" spans="2:6">
      <c r="B252" s="57" t="s">
        <v>7</v>
      </c>
      <c r="C252" s="58">
        <v>4</v>
      </c>
      <c r="D252" s="58">
        <f>IF(C252&gt;=6,100,IF(C252&gt;=3,60,IF(C252&gt;=1,30,10)))</f>
        <v>60</v>
      </c>
      <c r="E252" s="58">
        <v>5</v>
      </c>
      <c r="F252" s="87">
        <f t="shared" si="23"/>
        <v>3</v>
      </c>
    </row>
    <row r="253" spans="2:6">
      <c r="B253" s="59" t="s">
        <v>8</v>
      </c>
      <c r="C253" s="27">
        <v>1</v>
      </c>
      <c r="D253" s="27">
        <f>IF(C220=1,100,30)</f>
        <v>30</v>
      </c>
      <c r="E253" s="27">
        <v>5</v>
      </c>
      <c r="F253" s="24">
        <f t="shared" si="23"/>
        <v>1.5</v>
      </c>
    </row>
    <row r="254" spans="2:6">
      <c r="B254" s="60" t="s">
        <v>9</v>
      </c>
      <c r="C254" s="61">
        <v>1</v>
      </c>
      <c r="D254" s="61">
        <f>IF(C254=1,100,30)</f>
        <v>100</v>
      </c>
      <c r="E254" s="61">
        <v>5</v>
      </c>
      <c r="F254" s="88">
        <f t="shared" si="23"/>
        <v>5</v>
      </c>
    </row>
    <row r="255" spans="2:6">
      <c r="B255" s="57" t="s">
        <v>10</v>
      </c>
      <c r="C255" s="58">
        <v>6</v>
      </c>
      <c r="D255" s="58">
        <f>IF(C255&gt;=15,100,IF(C255&gt;=8,70,IF(C255&gt;=4,50,30)))</f>
        <v>50</v>
      </c>
      <c r="E255" s="58">
        <v>7</v>
      </c>
      <c r="F255" s="87">
        <f t="shared" si="23"/>
        <v>3.5</v>
      </c>
    </row>
    <row r="256" spans="2:6">
      <c r="B256" s="60" t="s">
        <v>11</v>
      </c>
      <c r="C256" s="61">
        <v>60</v>
      </c>
      <c r="D256" s="61">
        <f>IF(C256&gt;=85,100,IF(C256&gt;=70,80,IF(C256&gt;=50,60,30)))</f>
        <v>60</v>
      </c>
      <c r="E256" s="61">
        <v>8</v>
      </c>
      <c r="F256" s="88">
        <f t="shared" si="23"/>
        <v>4.8</v>
      </c>
    </row>
    <row r="257" spans="2:6">
      <c r="B257" s="57" t="s">
        <v>12</v>
      </c>
      <c r="C257" s="58">
        <v>3</v>
      </c>
      <c r="D257" s="58">
        <f>IF(C257&gt;=10,100,IF(C257&gt;=5,80,IF(C257&gt;=3,60,30)))</f>
        <v>60</v>
      </c>
      <c r="E257" s="58">
        <v>10</v>
      </c>
      <c r="F257" s="87">
        <f t="shared" si="23"/>
        <v>6</v>
      </c>
    </row>
    <row r="258" spans="2:6">
      <c r="B258" s="60" t="s">
        <v>13</v>
      </c>
      <c r="C258" s="61">
        <v>65</v>
      </c>
      <c r="D258" s="61">
        <f>IF(C258&gt;=85,100,IF(C258&gt;=70,80,IF(C258&gt;=50,60,30)))</f>
        <v>60</v>
      </c>
      <c r="E258" s="61">
        <v>10</v>
      </c>
      <c r="F258" s="88">
        <f t="shared" si="23"/>
        <v>6</v>
      </c>
    </row>
    <row r="259" spans="2:6">
      <c r="B259" s="67"/>
      <c r="C259" s="68" t="s">
        <v>81</v>
      </c>
      <c r="D259" s="74">
        <f t="shared" ref="D259:F259" si="24">SUM(D246:D258)</f>
        <v>780</v>
      </c>
      <c r="E259" s="74">
        <f t="shared" si="24"/>
        <v>100</v>
      </c>
      <c r="F259" s="105">
        <f t="shared" si="24"/>
        <v>59.6</v>
      </c>
    </row>
    <row r="260" spans="2:6">
      <c r="B260" s="67"/>
      <c r="C260" s="68" t="s">
        <v>114</v>
      </c>
      <c r="D260" s="68"/>
      <c r="E260" s="68"/>
      <c r="F260" s="106" t="str">
        <f>IF(F259&gt;=85,"A1",IF(F259&gt;=70,"A2",IF(F259&gt;=55,"B1",IF(F259&gt;=40,"B2","C"))))</f>
        <v>B1</v>
      </c>
    </row>
    <row r="261" spans="2:6">
      <c r="B261" s="69"/>
      <c r="C261" s="70" t="s">
        <v>104</v>
      </c>
      <c r="D261" s="70"/>
      <c r="E261" s="70"/>
      <c r="F261" s="107" t="str">
        <f>IF(F259&gt;=70,"Eligible",IF(F259&gt;=55,"Conditionally Eligible","Decline"))</f>
        <v>Conditionally Eligible</v>
      </c>
    </row>
    <row r="262" spans="2:6">
      <c r="B262" s="97"/>
      <c r="C262" s="54"/>
      <c r="D262" s="54"/>
      <c r="E262" s="54"/>
      <c r="F262" s="54"/>
    </row>
    <row r="263" spans="2:6">
      <c r="B263" s="42" t="s">
        <v>110</v>
      </c>
      <c r="C263" s="58"/>
      <c r="D263" s="58"/>
      <c r="E263" s="58"/>
      <c r="F263" s="87"/>
    </row>
    <row r="264" ht="26" spans="2:6">
      <c r="B264" s="44" t="s">
        <v>27</v>
      </c>
      <c r="C264" s="70"/>
      <c r="D264" s="61"/>
      <c r="E264" s="61"/>
      <c r="F264" s="88"/>
    </row>
    <row r="265" spans="2:6">
      <c r="B265" s="47" t="s">
        <v>66</v>
      </c>
      <c r="C265" s="48" t="s">
        <v>111</v>
      </c>
      <c r="D265" s="49" t="s">
        <v>112</v>
      </c>
      <c r="E265" s="79" t="s">
        <v>67</v>
      </c>
      <c r="F265" s="80" t="s">
        <v>113</v>
      </c>
    </row>
    <row r="266" spans="2:6">
      <c r="B266" s="57" t="s">
        <v>1</v>
      </c>
      <c r="C266" s="58">
        <v>20000</v>
      </c>
      <c r="D266" s="98">
        <f>IF(C266&gt;=100000,100,IF(C266&gt;=50000,70,IF(C266&gt;=25000,40,20)))</f>
        <v>20</v>
      </c>
      <c r="E266" s="58">
        <v>10</v>
      </c>
      <c r="F266" s="87">
        <f t="shared" ref="F266:F278" si="25">(D266*E266)%</f>
        <v>2</v>
      </c>
    </row>
    <row r="267" spans="2:6">
      <c r="B267" s="59" t="s">
        <v>2</v>
      </c>
      <c r="C267" s="27">
        <v>18000</v>
      </c>
      <c r="D267" s="27">
        <f>IF(C267&gt;=60000,100,IF(C267&gt;=30000,70,IF(C267&gt;=15000,40,20)))</f>
        <v>40</v>
      </c>
      <c r="E267" s="27">
        <v>10</v>
      </c>
      <c r="F267" s="24">
        <f t="shared" si="25"/>
        <v>4</v>
      </c>
    </row>
    <row r="268" spans="2:6">
      <c r="B268" s="60" t="s">
        <v>3</v>
      </c>
      <c r="C268" s="61">
        <v>12000</v>
      </c>
      <c r="D268" s="61">
        <f>IF(C268&lt;=5000,100,IF(C268&lt;=10000,80,IF(C268&lt;=15000,60,30)))</f>
        <v>60</v>
      </c>
      <c r="E268" s="61">
        <v>10</v>
      </c>
      <c r="F268" s="88">
        <f t="shared" si="25"/>
        <v>6</v>
      </c>
    </row>
    <row r="269" spans="2:6">
      <c r="B269" s="57" t="s">
        <v>4</v>
      </c>
      <c r="C269" s="58">
        <v>1</v>
      </c>
      <c r="D269" s="58">
        <f>IF(C269&gt;=5,100,IF(C269&gt;=3,70,IF(C269&gt;=1,40,20)))</f>
        <v>40</v>
      </c>
      <c r="E269" s="58">
        <v>7</v>
      </c>
      <c r="F269" s="87">
        <f t="shared" si="25"/>
        <v>2.8</v>
      </c>
    </row>
    <row r="270" spans="2:6">
      <c r="B270" s="59" t="s">
        <v>5</v>
      </c>
      <c r="C270" s="27">
        <v>0.9</v>
      </c>
      <c r="D270" s="27">
        <f>IF(C270&gt;=2.5,100,IF(C270&gt;=1.5,70,IF(C270&gt;=1,50,30)))</f>
        <v>30</v>
      </c>
      <c r="E270" s="27">
        <v>7</v>
      </c>
      <c r="F270" s="24">
        <f t="shared" si="25"/>
        <v>2.1</v>
      </c>
    </row>
    <row r="271" spans="2:6">
      <c r="B271" s="60" t="s">
        <v>6</v>
      </c>
      <c r="C271" s="61">
        <v>2</v>
      </c>
      <c r="D271" s="61">
        <f>IF(C271&gt;=10,100,IF(C271&gt;=5,70,IF(C271&gt;=2,50,30)))</f>
        <v>50</v>
      </c>
      <c r="E271" s="61">
        <v>6</v>
      </c>
      <c r="F271" s="88">
        <f t="shared" si="25"/>
        <v>3</v>
      </c>
    </row>
    <row r="272" spans="2:6">
      <c r="B272" s="57" t="s">
        <v>7</v>
      </c>
      <c r="C272" s="58">
        <v>1</v>
      </c>
      <c r="D272" s="58">
        <f>IF(C272&gt;=6,100,IF(C272&gt;=3,60,IF(C272&gt;=1,30,10)))</f>
        <v>30</v>
      </c>
      <c r="E272" s="58">
        <v>5</v>
      </c>
      <c r="F272" s="87">
        <f t="shared" si="25"/>
        <v>1.5</v>
      </c>
    </row>
    <row r="273" spans="2:6">
      <c r="B273" s="59" t="s">
        <v>8</v>
      </c>
      <c r="C273" s="27">
        <v>0</v>
      </c>
      <c r="D273" s="27">
        <f>IF(C240=1,100,30)</f>
        <v>30</v>
      </c>
      <c r="E273" s="27">
        <v>5</v>
      </c>
      <c r="F273" s="24">
        <f t="shared" si="25"/>
        <v>1.5</v>
      </c>
    </row>
    <row r="274" spans="2:6">
      <c r="B274" s="60" t="s">
        <v>9</v>
      </c>
      <c r="C274" s="61">
        <v>0</v>
      </c>
      <c r="D274" s="61">
        <f>IF(C274=1,100,30)</f>
        <v>30</v>
      </c>
      <c r="E274" s="61">
        <v>5</v>
      </c>
      <c r="F274" s="88">
        <f t="shared" si="25"/>
        <v>1.5</v>
      </c>
    </row>
    <row r="275" spans="2:6">
      <c r="B275" s="57" t="s">
        <v>10</v>
      </c>
      <c r="C275" s="58">
        <v>3</v>
      </c>
      <c r="D275" s="58">
        <f>IF(C275&gt;=15,100,IF(C275&gt;=8,70,IF(C275&gt;=4,50,30)))</f>
        <v>30</v>
      </c>
      <c r="E275" s="58">
        <v>7</v>
      </c>
      <c r="F275" s="87">
        <f t="shared" si="25"/>
        <v>2.1</v>
      </c>
    </row>
    <row r="276" spans="2:6">
      <c r="B276" s="60" t="s">
        <v>11</v>
      </c>
      <c r="C276" s="61">
        <v>30</v>
      </c>
      <c r="D276" s="61">
        <f>IF(C276&gt;=85,100,IF(C276&gt;=70,80,IF(C276&gt;=50,60,30)))</f>
        <v>30</v>
      </c>
      <c r="E276" s="61">
        <v>8</v>
      </c>
      <c r="F276" s="88">
        <f t="shared" si="25"/>
        <v>2.4</v>
      </c>
    </row>
    <row r="277" spans="2:6">
      <c r="B277" s="57" t="s">
        <v>12</v>
      </c>
      <c r="C277" s="58">
        <v>1</v>
      </c>
      <c r="D277" s="58">
        <f>IF(C277&gt;=10,100,IF(C277&gt;=5,80,IF(C277&gt;=3,60,30)))</f>
        <v>30</v>
      </c>
      <c r="E277" s="58">
        <v>10</v>
      </c>
      <c r="F277" s="87">
        <f t="shared" si="25"/>
        <v>3</v>
      </c>
    </row>
    <row r="278" spans="2:6">
      <c r="B278" s="60" t="s">
        <v>13</v>
      </c>
      <c r="C278" s="61">
        <v>38</v>
      </c>
      <c r="D278" s="61">
        <f>IF(C278&gt;=85,100,IF(C278&gt;=70,80,IF(C278&gt;=50,60,30)))</f>
        <v>30</v>
      </c>
      <c r="E278" s="61">
        <v>10</v>
      </c>
      <c r="F278" s="88">
        <f t="shared" si="25"/>
        <v>3</v>
      </c>
    </row>
    <row r="279" spans="2:6">
      <c r="B279" s="67"/>
      <c r="C279" s="68" t="s">
        <v>81</v>
      </c>
      <c r="D279" s="74">
        <f t="shared" ref="D279:F279" si="26">SUM(D266:D278)</f>
        <v>450</v>
      </c>
      <c r="E279" s="74">
        <f t="shared" si="26"/>
        <v>100</v>
      </c>
      <c r="F279" s="108">
        <f t="shared" si="26"/>
        <v>34.9</v>
      </c>
    </row>
    <row r="280" spans="2:6">
      <c r="B280" s="67"/>
      <c r="C280" s="68" t="s">
        <v>114</v>
      </c>
      <c r="D280" s="68"/>
      <c r="E280" s="68"/>
      <c r="F280" s="7" t="str">
        <f>IF(F279&gt;=85,"A1",IF(F279&gt;=70,"A2",IF(F279&gt;=55,"B1",IF(F279&gt;=40,"B2","C"))))</f>
        <v>C</v>
      </c>
    </row>
    <row r="281" spans="2:6">
      <c r="B281" s="69"/>
      <c r="C281" s="70" t="s">
        <v>104</v>
      </c>
      <c r="D281" s="70"/>
      <c r="E281" s="70"/>
      <c r="F281" s="20" t="str">
        <f>IF(F279&gt;=70,"Eligible",IF(F279&gt;=55,"Conditionally Eligible","Decline"))</f>
        <v>Decline</v>
      </c>
    </row>
    <row r="282" spans="2:6">
      <c r="B282" s="99"/>
      <c r="C282" s="54"/>
      <c r="D282" s="54"/>
      <c r="E282" s="54"/>
      <c r="F282" s="102"/>
    </row>
    <row r="283" spans="2:6">
      <c r="B283" s="42" t="s">
        <v>110</v>
      </c>
      <c r="C283" s="58"/>
      <c r="D283" s="58"/>
      <c r="E283" s="58"/>
      <c r="F283" s="87"/>
    </row>
    <row r="284" ht="26" spans="2:6">
      <c r="B284" s="44" t="s">
        <v>28</v>
      </c>
      <c r="C284" s="70"/>
      <c r="D284" s="61"/>
      <c r="E284" s="61"/>
      <c r="F284" s="88"/>
    </row>
    <row r="285" spans="2:6">
      <c r="B285" s="47" t="s">
        <v>66</v>
      </c>
      <c r="C285" s="48" t="s">
        <v>111</v>
      </c>
      <c r="D285" s="49" t="s">
        <v>112</v>
      </c>
      <c r="E285" s="79" t="s">
        <v>67</v>
      </c>
      <c r="F285" s="80" t="s">
        <v>113</v>
      </c>
    </row>
    <row r="286" spans="2:6">
      <c r="B286" s="57" t="s">
        <v>1</v>
      </c>
      <c r="C286" s="58">
        <v>32000</v>
      </c>
      <c r="D286" s="98">
        <f>IF(C286&gt;=100000,100,IF(C286&gt;=50000,70,IF(C286&gt;=25000,40,20)))</f>
        <v>40</v>
      </c>
      <c r="E286" s="58">
        <v>10</v>
      </c>
      <c r="F286" s="87">
        <f t="shared" ref="F286:F298" si="27">(D286*E286)%</f>
        <v>4</v>
      </c>
    </row>
    <row r="287" spans="2:6">
      <c r="B287" s="59" t="s">
        <v>2</v>
      </c>
      <c r="C287" s="27">
        <v>25000</v>
      </c>
      <c r="D287" s="27">
        <f>IF(C287&gt;=60000,100,IF(C287&gt;=30000,70,IF(C287&gt;=15000,40,20)))</f>
        <v>40</v>
      </c>
      <c r="E287" s="27">
        <v>10</v>
      </c>
      <c r="F287" s="24">
        <f t="shared" si="27"/>
        <v>4</v>
      </c>
    </row>
    <row r="288" spans="2:6">
      <c r="B288" s="60" t="s">
        <v>3</v>
      </c>
      <c r="C288" s="61">
        <v>10000</v>
      </c>
      <c r="D288" s="61">
        <f>IF(C288&lt;=5000,100,IF(C288&lt;=10000,80,IF(C288&lt;=15000,60,30)))</f>
        <v>80</v>
      </c>
      <c r="E288" s="61">
        <v>10</v>
      </c>
      <c r="F288" s="88">
        <f t="shared" si="27"/>
        <v>8</v>
      </c>
    </row>
    <row r="289" spans="2:6">
      <c r="B289" s="57" t="s">
        <v>4</v>
      </c>
      <c r="C289" s="58">
        <v>1.5</v>
      </c>
      <c r="D289" s="58">
        <f>IF(C289&gt;=5,100,IF(C289&gt;=3,70,IF(C289&gt;=1,40,20)))</f>
        <v>40</v>
      </c>
      <c r="E289" s="58">
        <v>7</v>
      </c>
      <c r="F289" s="87">
        <f t="shared" si="27"/>
        <v>2.8</v>
      </c>
    </row>
    <row r="290" spans="2:6">
      <c r="B290" s="59" t="s">
        <v>5</v>
      </c>
      <c r="C290" s="27">
        <v>1.1</v>
      </c>
      <c r="D290" s="27">
        <f>IF(C290&gt;=2.5,100,IF(C290&gt;=1.5,70,IF(C290&gt;=1,50,30)))</f>
        <v>50</v>
      </c>
      <c r="E290" s="27">
        <v>7</v>
      </c>
      <c r="F290" s="24">
        <f t="shared" si="27"/>
        <v>3.5</v>
      </c>
    </row>
    <row r="291" spans="2:6">
      <c r="B291" s="60" t="s">
        <v>6</v>
      </c>
      <c r="C291" s="61">
        <v>3</v>
      </c>
      <c r="D291" s="61">
        <f>IF(C291&gt;=10,100,IF(C291&gt;=5,70,IF(C291&gt;=2,50,30)))</f>
        <v>50</v>
      </c>
      <c r="E291" s="61">
        <v>6</v>
      </c>
      <c r="F291" s="88">
        <f t="shared" si="27"/>
        <v>3</v>
      </c>
    </row>
    <row r="292" spans="2:6">
      <c r="B292" s="57" t="s">
        <v>7</v>
      </c>
      <c r="C292" s="58">
        <v>2</v>
      </c>
      <c r="D292" s="58">
        <f>IF(C292&gt;=6,100,IF(C292&gt;=3,60,IF(C292&gt;=1,30,10)))</f>
        <v>30</v>
      </c>
      <c r="E292" s="58">
        <v>5</v>
      </c>
      <c r="F292" s="87">
        <f t="shared" si="27"/>
        <v>1.5</v>
      </c>
    </row>
    <row r="293" spans="2:6">
      <c r="B293" s="59" t="s">
        <v>8</v>
      </c>
      <c r="C293" s="27">
        <v>0</v>
      </c>
      <c r="D293" s="27">
        <f>IF(C260=1,100,30)</f>
        <v>30</v>
      </c>
      <c r="E293" s="27">
        <v>5</v>
      </c>
      <c r="F293" s="24">
        <f t="shared" si="27"/>
        <v>1.5</v>
      </c>
    </row>
    <row r="294" spans="2:6">
      <c r="B294" s="60" t="s">
        <v>9</v>
      </c>
      <c r="C294" s="61">
        <v>0</v>
      </c>
      <c r="D294" s="61">
        <f>IF(C294=1,100,30)</f>
        <v>30</v>
      </c>
      <c r="E294" s="61">
        <v>5</v>
      </c>
      <c r="F294" s="88">
        <f t="shared" si="27"/>
        <v>1.5</v>
      </c>
    </row>
    <row r="295" spans="2:6">
      <c r="B295" s="57" t="s">
        <v>10</v>
      </c>
      <c r="C295" s="58">
        <v>4</v>
      </c>
      <c r="D295" s="58">
        <f>IF(C295&gt;=15,100,IF(C295&gt;=8,70,IF(C295&gt;=4,50,30)))</f>
        <v>50</v>
      </c>
      <c r="E295" s="58">
        <v>7</v>
      </c>
      <c r="F295" s="87">
        <f t="shared" si="27"/>
        <v>3.5</v>
      </c>
    </row>
    <row r="296" spans="2:6">
      <c r="B296" s="60" t="s">
        <v>11</v>
      </c>
      <c r="C296" s="61">
        <v>42</v>
      </c>
      <c r="D296" s="61">
        <f>IF(C296&gt;=85,100,IF(C296&gt;=70,80,IF(C296&gt;=50,60,30)))</f>
        <v>30</v>
      </c>
      <c r="E296" s="61">
        <v>8</v>
      </c>
      <c r="F296" s="88">
        <f t="shared" si="27"/>
        <v>2.4</v>
      </c>
    </row>
    <row r="297" spans="2:6">
      <c r="B297" s="57" t="s">
        <v>12</v>
      </c>
      <c r="C297" s="58">
        <v>2</v>
      </c>
      <c r="D297" s="58">
        <f>IF(C297&gt;=10,100,IF(C297&gt;=5,80,IF(C297&gt;=3,60,30)))</f>
        <v>30</v>
      </c>
      <c r="E297" s="58">
        <v>10</v>
      </c>
      <c r="F297" s="87">
        <f t="shared" si="27"/>
        <v>3</v>
      </c>
    </row>
    <row r="298" spans="2:6">
      <c r="B298" s="60" t="s">
        <v>13</v>
      </c>
      <c r="C298" s="61">
        <v>45</v>
      </c>
      <c r="D298" s="61">
        <f>IF(C298&gt;=85,100,IF(C298&gt;=70,80,IF(C298&gt;=50,60,30)))</f>
        <v>30</v>
      </c>
      <c r="E298" s="61">
        <v>10</v>
      </c>
      <c r="F298" s="88">
        <f t="shared" si="27"/>
        <v>3</v>
      </c>
    </row>
    <row r="299" spans="2:6">
      <c r="B299" s="67"/>
      <c r="C299" s="68" t="s">
        <v>81</v>
      </c>
      <c r="D299" s="74">
        <f t="shared" ref="D299:F299" si="28">SUM(D286:D298)</f>
        <v>530</v>
      </c>
      <c r="E299" s="74">
        <f t="shared" si="28"/>
        <v>100</v>
      </c>
      <c r="F299" s="105">
        <f t="shared" si="28"/>
        <v>41.7</v>
      </c>
    </row>
    <row r="300" spans="2:6">
      <c r="B300" s="67"/>
      <c r="C300" s="68" t="s">
        <v>114</v>
      </c>
      <c r="D300" s="68"/>
      <c r="E300" s="68"/>
      <c r="F300" s="106" t="str">
        <f>IF(F299&gt;=85,"A1",IF(F299&gt;=70,"A2",IF(F299&gt;=55,"B1",IF(F299&gt;=40,"B2","C"))))</f>
        <v>B2</v>
      </c>
    </row>
    <row r="301" spans="2:6">
      <c r="B301" s="69"/>
      <c r="C301" s="70" t="s">
        <v>104</v>
      </c>
      <c r="D301" s="70"/>
      <c r="E301" s="70"/>
      <c r="F301" s="20" t="str">
        <f>IF(F299&gt;=70,"Eligible",IF(F299&gt;=55,"Conditionally Eligible","Decline"))</f>
        <v>Decline</v>
      </c>
    </row>
    <row r="302" spans="2:6">
      <c r="B302" s="100"/>
      <c r="C302" s="101"/>
      <c r="D302" s="101"/>
      <c r="E302" s="101"/>
      <c r="F302" s="103"/>
    </row>
    <row r="303" spans="2:6">
      <c r="B303" s="42" t="s">
        <v>110</v>
      </c>
      <c r="C303" s="58"/>
      <c r="D303" s="58"/>
      <c r="E303" s="58"/>
      <c r="F303" s="87"/>
    </row>
    <row r="304" ht="26" spans="2:6">
      <c r="B304" s="44" t="s">
        <v>29</v>
      </c>
      <c r="C304" s="70"/>
      <c r="D304" s="61"/>
      <c r="E304" s="61"/>
      <c r="F304" s="88"/>
    </row>
    <row r="305" spans="2:6">
      <c r="B305" s="47" t="s">
        <v>66</v>
      </c>
      <c r="C305" s="48" t="s">
        <v>111</v>
      </c>
      <c r="D305" s="49" t="s">
        <v>112</v>
      </c>
      <c r="E305" s="79" t="s">
        <v>67</v>
      </c>
      <c r="F305" s="80" t="s">
        <v>113</v>
      </c>
    </row>
    <row r="306" spans="2:6">
      <c r="B306" s="57" t="s">
        <v>1</v>
      </c>
      <c r="C306" s="58">
        <v>28000</v>
      </c>
      <c r="D306" s="98">
        <f>IF(C306&gt;=100000,100,IF(C306&gt;=50000,70,IF(C306&gt;=25000,40,20)))</f>
        <v>40</v>
      </c>
      <c r="E306" s="58">
        <v>10</v>
      </c>
      <c r="F306" s="87">
        <f t="shared" ref="F306:F318" si="29">(D306*E306)%</f>
        <v>4</v>
      </c>
    </row>
    <row r="307" spans="2:6">
      <c r="B307" s="59" t="s">
        <v>2</v>
      </c>
      <c r="C307" s="27">
        <v>20000</v>
      </c>
      <c r="D307" s="27">
        <f>IF(C307&gt;=60000,100,IF(C307&gt;=30000,70,IF(C307&gt;=15000,40,20)))</f>
        <v>40</v>
      </c>
      <c r="E307" s="27">
        <v>10</v>
      </c>
      <c r="F307" s="24">
        <f t="shared" si="29"/>
        <v>4</v>
      </c>
    </row>
    <row r="308" spans="2:6">
      <c r="B308" s="60" t="s">
        <v>3</v>
      </c>
      <c r="C308" s="61">
        <v>13000</v>
      </c>
      <c r="D308" s="61">
        <f>IF(C308&lt;=5000,100,IF(C308&lt;=10000,80,IF(C308&lt;=15000,60,30)))</f>
        <v>60</v>
      </c>
      <c r="E308" s="61">
        <v>10</v>
      </c>
      <c r="F308" s="88">
        <f t="shared" si="29"/>
        <v>6</v>
      </c>
    </row>
    <row r="309" spans="2:6">
      <c r="B309" s="57" t="s">
        <v>4</v>
      </c>
      <c r="C309" s="58">
        <v>0.8</v>
      </c>
      <c r="D309" s="58">
        <f>IF(C309&gt;=5,100,IF(C309&gt;=3,70,IF(C309&gt;=1,40,20)))</f>
        <v>20</v>
      </c>
      <c r="E309" s="58">
        <v>7</v>
      </c>
      <c r="F309" s="87">
        <f t="shared" si="29"/>
        <v>1.4</v>
      </c>
    </row>
    <row r="310" spans="2:6">
      <c r="B310" s="59" t="s">
        <v>5</v>
      </c>
      <c r="C310" s="27">
        <v>0.7</v>
      </c>
      <c r="D310" s="27">
        <f>IF(C310&gt;=2.5,100,IF(C310&gt;=1.5,70,IF(C310&gt;=1,50,30)))</f>
        <v>30</v>
      </c>
      <c r="E310" s="27">
        <v>7</v>
      </c>
      <c r="F310" s="24">
        <f t="shared" si="29"/>
        <v>2.1</v>
      </c>
    </row>
    <row r="311" spans="2:6">
      <c r="B311" s="60" t="s">
        <v>6</v>
      </c>
      <c r="C311" s="61">
        <v>2</v>
      </c>
      <c r="D311" s="61">
        <f>IF(C311&gt;=10,100,IF(C311&gt;=5,70,IF(C311&gt;=2,50,30)))</f>
        <v>50</v>
      </c>
      <c r="E311" s="61">
        <v>6</v>
      </c>
      <c r="F311" s="88">
        <f t="shared" si="29"/>
        <v>3</v>
      </c>
    </row>
    <row r="312" spans="2:6">
      <c r="B312" s="57" t="s">
        <v>7</v>
      </c>
      <c r="C312" s="58">
        <v>1</v>
      </c>
      <c r="D312" s="58">
        <f>IF(C312&gt;=6,100,IF(C312&gt;=3,60,IF(C312&gt;=1,30,10)))</f>
        <v>30</v>
      </c>
      <c r="E312" s="58">
        <v>5</v>
      </c>
      <c r="F312" s="87">
        <f t="shared" si="29"/>
        <v>1.5</v>
      </c>
    </row>
    <row r="313" spans="2:6">
      <c r="B313" s="59" t="s">
        <v>8</v>
      </c>
      <c r="C313" s="27">
        <v>0</v>
      </c>
      <c r="D313" s="27">
        <f>IF(C280=1,100,30)</f>
        <v>30</v>
      </c>
      <c r="E313" s="27">
        <v>5</v>
      </c>
      <c r="F313" s="24">
        <f t="shared" si="29"/>
        <v>1.5</v>
      </c>
    </row>
    <row r="314" spans="2:6">
      <c r="B314" s="60" t="s">
        <v>9</v>
      </c>
      <c r="C314" s="61">
        <v>0</v>
      </c>
      <c r="D314" s="61">
        <f>IF(C314=1,100,30)</f>
        <v>30</v>
      </c>
      <c r="E314" s="61">
        <v>5</v>
      </c>
      <c r="F314" s="88">
        <f t="shared" si="29"/>
        <v>1.5</v>
      </c>
    </row>
    <row r="315" spans="2:6">
      <c r="B315" s="57" t="s">
        <v>10</v>
      </c>
      <c r="C315" s="58">
        <v>2</v>
      </c>
      <c r="D315" s="58">
        <f>IF(C315&gt;=15,100,IF(C315&gt;=8,70,IF(C315&gt;=4,50,30)))</f>
        <v>30</v>
      </c>
      <c r="E315" s="58">
        <v>7</v>
      </c>
      <c r="F315" s="87">
        <f t="shared" si="29"/>
        <v>2.1</v>
      </c>
    </row>
    <row r="316" spans="2:6">
      <c r="B316" s="60" t="s">
        <v>11</v>
      </c>
      <c r="C316" s="61">
        <v>36</v>
      </c>
      <c r="D316" s="61">
        <f>IF(C316&gt;=85,100,IF(C316&gt;=70,80,IF(C316&gt;=50,60,30)))</f>
        <v>30</v>
      </c>
      <c r="E316" s="61">
        <v>8</v>
      </c>
      <c r="F316" s="88">
        <f t="shared" si="29"/>
        <v>2.4</v>
      </c>
    </row>
    <row r="317" spans="2:6">
      <c r="B317" s="57" t="s">
        <v>12</v>
      </c>
      <c r="C317" s="58">
        <v>1</v>
      </c>
      <c r="D317" s="58">
        <f>IF(C317&gt;=10,100,IF(C317&gt;=5,80,IF(C317&gt;=3,60,30)))</f>
        <v>30</v>
      </c>
      <c r="E317" s="58">
        <v>10</v>
      </c>
      <c r="F317" s="87">
        <f t="shared" si="29"/>
        <v>3</v>
      </c>
    </row>
    <row r="318" spans="2:6">
      <c r="B318" s="60" t="s">
        <v>13</v>
      </c>
      <c r="C318" s="61">
        <v>40</v>
      </c>
      <c r="D318" s="61">
        <f>IF(C318&gt;=85,100,IF(C318&gt;=70,80,IF(C318&gt;=50,60,30)))</f>
        <v>30</v>
      </c>
      <c r="E318" s="61">
        <v>10</v>
      </c>
      <c r="F318" s="88">
        <f t="shared" si="29"/>
        <v>3</v>
      </c>
    </row>
    <row r="319" spans="2:6">
      <c r="B319" s="67"/>
      <c r="C319" s="68" t="s">
        <v>81</v>
      </c>
      <c r="D319" s="74">
        <f t="shared" ref="D319:F319" si="30">SUM(D306:D318)</f>
        <v>450</v>
      </c>
      <c r="E319" s="74">
        <f t="shared" si="30"/>
        <v>100</v>
      </c>
      <c r="F319" s="108">
        <f t="shared" si="30"/>
        <v>35.5</v>
      </c>
    </row>
    <row r="320" spans="2:6">
      <c r="B320" s="67"/>
      <c r="C320" s="68" t="s">
        <v>114</v>
      </c>
      <c r="D320" s="68"/>
      <c r="E320" s="68"/>
      <c r="F320" s="7" t="str">
        <f>IF(F319&gt;=85,"A1",IF(F319&gt;=70,"A2",IF(F319&gt;=55,"B1",IF(F319&gt;=40,"B2","C"))))</f>
        <v>C</v>
      </c>
    </row>
    <row r="321" spans="2:6">
      <c r="B321" s="69"/>
      <c r="C321" s="70" t="s">
        <v>104</v>
      </c>
      <c r="D321" s="70"/>
      <c r="E321" s="70"/>
      <c r="F321" s="20" t="str">
        <f>IF(F319&gt;=70,"Eligible",IF(F319&gt;=55,"Conditionally Eligible","Decline"))</f>
        <v>Decline</v>
      </c>
    </row>
    <row r="322" spans="2:6">
      <c r="B322" s="99"/>
      <c r="C322" s="54"/>
      <c r="D322" s="54"/>
      <c r="E322" s="54"/>
      <c r="F322" s="102"/>
    </row>
    <row r="323" spans="2:6">
      <c r="B323" s="42" t="s">
        <v>110</v>
      </c>
      <c r="C323" s="58"/>
      <c r="D323" s="58"/>
      <c r="E323" s="58"/>
      <c r="F323" s="87"/>
    </row>
    <row r="324" ht="26" spans="2:6">
      <c r="B324" s="109" t="s">
        <v>30</v>
      </c>
      <c r="C324" s="70"/>
      <c r="D324" s="61"/>
      <c r="E324" s="61"/>
      <c r="F324" s="88"/>
    </row>
    <row r="325" spans="2:6">
      <c r="B325" s="47" t="s">
        <v>66</v>
      </c>
      <c r="C325" s="48" t="s">
        <v>111</v>
      </c>
      <c r="D325" s="49" t="s">
        <v>112</v>
      </c>
      <c r="E325" s="79" t="s">
        <v>67</v>
      </c>
      <c r="F325" s="80" t="s">
        <v>113</v>
      </c>
    </row>
    <row r="326" spans="2:6">
      <c r="B326" s="57" t="s">
        <v>1</v>
      </c>
      <c r="C326" s="58">
        <v>25000</v>
      </c>
      <c r="D326" s="98">
        <f>IF(C326&gt;=100000,100,IF(C326&gt;=50000,70,IF(C326&gt;=25000,40,20)))</f>
        <v>40</v>
      </c>
      <c r="E326" s="58">
        <v>10</v>
      </c>
      <c r="F326" s="87">
        <f t="shared" ref="F326:F338" si="31">(D326*E326)%</f>
        <v>4</v>
      </c>
    </row>
    <row r="327" spans="2:6">
      <c r="B327" s="59" t="s">
        <v>2</v>
      </c>
      <c r="C327" s="27">
        <v>22000</v>
      </c>
      <c r="D327" s="27">
        <f>IF(C327&gt;=60000,100,IF(C327&gt;=30000,70,IF(C327&gt;=15000,40,20)))</f>
        <v>40</v>
      </c>
      <c r="E327" s="27">
        <v>10</v>
      </c>
      <c r="F327" s="24">
        <f t="shared" si="31"/>
        <v>4</v>
      </c>
    </row>
    <row r="328" spans="2:6">
      <c r="B328" s="60" t="s">
        <v>3</v>
      </c>
      <c r="C328" s="61">
        <v>14000</v>
      </c>
      <c r="D328" s="61">
        <f>IF(C328&lt;=5000,100,IF(C328&lt;=10000,80,IF(C328&lt;=15000,60,30)))</f>
        <v>60</v>
      </c>
      <c r="E328" s="61">
        <v>10</v>
      </c>
      <c r="F328" s="88">
        <f t="shared" si="31"/>
        <v>6</v>
      </c>
    </row>
    <row r="329" spans="2:6">
      <c r="B329" s="57" t="s">
        <v>4</v>
      </c>
      <c r="C329" s="58">
        <v>1</v>
      </c>
      <c r="D329" s="58">
        <f>IF(C329&gt;=5,100,IF(C329&gt;=3,70,IF(C329&gt;=1,40,20)))</f>
        <v>40</v>
      </c>
      <c r="E329" s="58">
        <v>7</v>
      </c>
      <c r="F329" s="87">
        <f t="shared" si="31"/>
        <v>2.8</v>
      </c>
    </row>
    <row r="330" spans="2:6">
      <c r="B330" s="59" t="s">
        <v>5</v>
      </c>
      <c r="C330" s="27">
        <v>0.8</v>
      </c>
      <c r="D330" s="27">
        <f>IF(C330&gt;=2.5,100,IF(C330&gt;=1.5,70,IF(C330&gt;=1,50,30)))</f>
        <v>30</v>
      </c>
      <c r="E330" s="27">
        <v>7</v>
      </c>
      <c r="F330" s="24">
        <f t="shared" si="31"/>
        <v>2.1</v>
      </c>
    </row>
    <row r="331" spans="2:6">
      <c r="B331" s="60" t="s">
        <v>6</v>
      </c>
      <c r="C331" s="61">
        <v>3</v>
      </c>
      <c r="D331" s="61">
        <f>IF(C331&gt;=10,100,IF(C331&gt;=5,70,IF(C331&gt;=2,50,30)))</f>
        <v>50</v>
      </c>
      <c r="E331" s="61">
        <v>6</v>
      </c>
      <c r="F331" s="88">
        <f t="shared" si="31"/>
        <v>3</v>
      </c>
    </row>
    <row r="332" spans="2:6">
      <c r="B332" s="57" t="s">
        <v>7</v>
      </c>
      <c r="C332" s="58">
        <v>0</v>
      </c>
      <c r="D332" s="58">
        <f>IF(C332&gt;=6,100,IF(C332&gt;=3,60,IF(C332&gt;=1,30,10)))</f>
        <v>10</v>
      </c>
      <c r="E332" s="58">
        <v>5</v>
      </c>
      <c r="F332" s="87">
        <f t="shared" si="31"/>
        <v>0.5</v>
      </c>
    </row>
    <row r="333" spans="2:6">
      <c r="B333" s="59" t="s">
        <v>8</v>
      </c>
      <c r="C333" s="27">
        <v>0</v>
      </c>
      <c r="D333" s="27">
        <f>IF(C300=1,100,30)</f>
        <v>30</v>
      </c>
      <c r="E333" s="27">
        <v>5</v>
      </c>
      <c r="F333" s="24">
        <f t="shared" si="31"/>
        <v>1.5</v>
      </c>
    </row>
    <row r="334" spans="2:6">
      <c r="B334" s="60" t="s">
        <v>9</v>
      </c>
      <c r="C334" s="61">
        <v>0</v>
      </c>
      <c r="D334" s="61">
        <f>IF(C334=1,100,30)</f>
        <v>30</v>
      </c>
      <c r="E334" s="61">
        <v>5</v>
      </c>
      <c r="F334" s="88">
        <f t="shared" si="31"/>
        <v>1.5</v>
      </c>
    </row>
    <row r="335" spans="2:6">
      <c r="B335" s="57" t="s">
        <v>10</v>
      </c>
      <c r="C335" s="58">
        <v>1</v>
      </c>
      <c r="D335" s="58">
        <f>IF(C335&gt;=15,100,IF(C335&gt;=8,70,IF(C335&gt;=4,50,30)))</f>
        <v>30</v>
      </c>
      <c r="E335" s="58">
        <v>7</v>
      </c>
      <c r="F335" s="87">
        <f t="shared" si="31"/>
        <v>2.1</v>
      </c>
    </row>
    <row r="336" spans="2:6">
      <c r="B336" s="60" t="s">
        <v>11</v>
      </c>
      <c r="C336" s="61">
        <v>25</v>
      </c>
      <c r="D336" s="61">
        <f>IF(C336&gt;=85,100,IF(C336&gt;=70,80,IF(C336&gt;=50,60,30)))</f>
        <v>30</v>
      </c>
      <c r="E336" s="61">
        <v>8</v>
      </c>
      <c r="F336" s="88">
        <f t="shared" si="31"/>
        <v>2.4</v>
      </c>
    </row>
    <row r="337" spans="2:6">
      <c r="B337" s="57" t="s">
        <v>12</v>
      </c>
      <c r="C337" s="58">
        <v>1</v>
      </c>
      <c r="D337" s="58">
        <f>IF(C337&gt;=10,100,IF(C337&gt;=5,80,IF(C337&gt;=3,60,30)))</f>
        <v>30</v>
      </c>
      <c r="E337" s="58">
        <v>10</v>
      </c>
      <c r="F337" s="87">
        <f t="shared" si="31"/>
        <v>3</v>
      </c>
    </row>
    <row r="338" spans="2:6">
      <c r="B338" s="60" t="s">
        <v>13</v>
      </c>
      <c r="C338" s="61">
        <v>33</v>
      </c>
      <c r="D338" s="61">
        <f>IF(C338&gt;=85,100,IF(C338&gt;=70,80,IF(C338&gt;=50,60,30)))</f>
        <v>30</v>
      </c>
      <c r="E338" s="61">
        <v>10</v>
      </c>
      <c r="F338" s="88">
        <f t="shared" si="31"/>
        <v>3</v>
      </c>
    </row>
    <row r="339" spans="2:6">
      <c r="B339" s="67"/>
      <c r="C339" s="68" t="s">
        <v>81</v>
      </c>
      <c r="D339" s="74">
        <f t="shared" ref="D339:F339" si="32">SUM(D326:D338)</f>
        <v>450</v>
      </c>
      <c r="E339" s="74">
        <f t="shared" si="32"/>
        <v>100</v>
      </c>
      <c r="F339" s="108">
        <f t="shared" si="32"/>
        <v>35.9</v>
      </c>
    </row>
    <row r="340" spans="2:6">
      <c r="B340" s="67"/>
      <c r="C340" s="68" t="s">
        <v>114</v>
      </c>
      <c r="D340" s="68"/>
      <c r="E340" s="68"/>
      <c r="F340" s="7" t="str">
        <f>IF(F339&gt;=85,"A1",IF(F339&gt;=70,"A2",IF(F339&gt;=55,"B1",IF(F339&gt;=40,"B2","C"))))</f>
        <v>C</v>
      </c>
    </row>
    <row r="341" spans="2:6">
      <c r="B341" s="69"/>
      <c r="C341" s="70" t="s">
        <v>104</v>
      </c>
      <c r="D341" s="70"/>
      <c r="E341" s="70"/>
      <c r="F341" s="20" t="str">
        <f>IF(F339&gt;=70,"Eligible",IF(F339&gt;=55,"Conditionally Eligible","Decline"))</f>
        <v>Decline</v>
      </c>
    </row>
    <row r="342" spans="2:6">
      <c r="B342" s="99"/>
      <c r="C342" s="54"/>
      <c r="D342" s="104"/>
      <c r="E342" s="54"/>
      <c r="F342" s="102"/>
    </row>
    <row r="343" spans="2:6">
      <c r="B343" s="42" t="s">
        <v>110</v>
      </c>
      <c r="C343" s="58"/>
      <c r="D343" s="58"/>
      <c r="E343" s="58"/>
      <c r="F343" s="87"/>
    </row>
    <row r="344" ht="26" spans="2:6">
      <c r="B344" s="44" t="s">
        <v>31</v>
      </c>
      <c r="C344" s="70"/>
      <c r="D344" s="61"/>
      <c r="E344" s="61"/>
      <c r="F344" s="88"/>
    </row>
    <row r="345" spans="2:6">
      <c r="B345" s="47" t="s">
        <v>66</v>
      </c>
      <c r="C345" s="48" t="s">
        <v>111</v>
      </c>
      <c r="D345" s="49" t="s">
        <v>112</v>
      </c>
      <c r="E345" s="79" t="s">
        <v>67</v>
      </c>
      <c r="F345" s="80" t="s">
        <v>113</v>
      </c>
    </row>
    <row r="346" spans="2:6">
      <c r="B346" s="57" t="s">
        <v>1</v>
      </c>
      <c r="C346" s="58">
        <v>30000</v>
      </c>
      <c r="D346" s="98">
        <f>IF(C346&gt;=100000,100,IF(C346&gt;=50000,70,IF(C346&gt;=25000,40,20)))</f>
        <v>40</v>
      </c>
      <c r="E346" s="58">
        <v>10</v>
      </c>
      <c r="F346" s="87">
        <f t="shared" ref="F346:F358" si="33">(D346*E346)%</f>
        <v>4</v>
      </c>
    </row>
    <row r="347" spans="2:6">
      <c r="B347" s="59" t="s">
        <v>2</v>
      </c>
      <c r="C347" s="27">
        <v>28000</v>
      </c>
      <c r="D347" s="27">
        <f>IF(C347&gt;=60000,100,IF(C347&gt;=30000,70,IF(C347&gt;=15000,40,20)))</f>
        <v>40</v>
      </c>
      <c r="E347" s="27">
        <v>10</v>
      </c>
      <c r="F347" s="24">
        <f t="shared" si="33"/>
        <v>4</v>
      </c>
    </row>
    <row r="348" spans="2:6">
      <c r="B348" s="60" t="s">
        <v>3</v>
      </c>
      <c r="C348" s="61">
        <v>10000</v>
      </c>
      <c r="D348" s="61">
        <f>IF(C348&lt;=5000,100,IF(C348&lt;=10000,80,IF(C348&lt;=15000,60,30)))</f>
        <v>80</v>
      </c>
      <c r="E348" s="61">
        <v>10</v>
      </c>
      <c r="F348" s="88">
        <f t="shared" si="33"/>
        <v>8</v>
      </c>
    </row>
    <row r="349" spans="2:6">
      <c r="B349" s="57" t="s">
        <v>4</v>
      </c>
      <c r="C349" s="58">
        <v>2</v>
      </c>
      <c r="D349" s="58">
        <f>IF(C349&gt;=5,100,IF(C349&gt;=3,70,IF(C349&gt;=1,40,20)))</f>
        <v>40</v>
      </c>
      <c r="E349" s="58">
        <v>7</v>
      </c>
      <c r="F349" s="87">
        <f t="shared" si="33"/>
        <v>2.8</v>
      </c>
    </row>
    <row r="350" spans="2:6">
      <c r="B350" s="59" t="s">
        <v>5</v>
      </c>
      <c r="C350" s="27">
        <v>1</v>
      </c>
      <c r="D350" s="27">
        <f>IF(C350&gt;=2.5,100,IF(C350&gt;=1.5,70,IF(C350&gt;=1,50,30)))</f>
        <v>50</v>
      </c>
      <c r="E350" s="27">
        <v>7</v>
      </c>
      <c r="F350" s="24">
        <f t="shared" si="33"/>
        <v>3.5</v>
      </c>
    </row>
    <row r="351" spans="2:6">
      <c r="B351" s="60" t="s">
        <v>6</v>
      </c>
      <c r="C351" s="61">
        <v>3</v>
      </c>
      <c r="D351" s="61">
        <f>IF(C351&gt;=10,100,IF(C351&gt;=5,70,IF(C351&gt;=2,50,30)))</f>
        <v>50</v>
      </c>
      <c r="E351" s="61">
        <v>6</v>
      </c>
      <c r="F351" s="88">
        <f t="shared" si="33"/>
        <v>3</v>
      </c>
    </row>
    <row r="352" spans="2:6">
      <c r="B352" s="57" t="s">
        <v>7</v>
      </c>
      <c r="C352" s="58">
        <v>1</v>
      </c>
      <c r="D352" s="58">
        <f>IF(C352&gt;=6,100,IF(C352&gt;=3,60,IF(C352&gt;=1,30,10)))</f>
        <v>30</v>
      </c>
      <c r="E352" s="58">
        <v>5</v>
      </c>
      <c r="F352" s="87">
        <f t="shared" si="33"/>
        <v>1.5</v>
      </c>
    </row>
    <row r="353" spans="2:6">
      <c r="B353" s="59" t="s">
        <v>8</v>
      </c>
      <c r="C353" s="27">
        <v>0</v>
      </c>
      <c r="D353" s="27">
        <f>IF(C320=1,100,30)</f>
        <v>30</v>
      </c>
      <c r="E353" s="27">
        <v>5</v>
      </c>
      <c r="F353" s="24">
        <f t="shared" si="33"/>
        <v>1.5</v>
      </c>
    </row>
    <row r="354" spans="2:6">
      <c r="B354" s="60" t="s">
        <v>9</v>
      </c>
      <c r="C354" s="61">
        <v>0</v>
      </c>
      <c r="D354" s="61">
        <f>IF(C354=1,100,30)</f>
        <v>30</v>
      </c>
      <c r="E354" s="61">
        <v>5</v>
      </c>
      <c r="F354" s="88">
        <f t="shared" si="33"/>
        <v>1.5</v>
      </c>
    </row>
    <row r="355" spans="2:6">
      <c r="B355" s="57" t="s">
        <v>10</v>
      </c>
      <c r="C355" s="58">
        <v>3</v>
      </c>
      <c r="D355" s="58">
        <f>IF(C355&gt;=15,100,IF(C355&gt;=8,70,IF(C355&gt;=4,50,30)))</f>
        <v>30</v>
      </c>
      <c r="E355" s="58">
        <v>7</v>
      </c>
      <c r="F355" s="87">
        <f t="shared" si="33"/>
        <v>2.1</v>
      </c>
    </row>
    <row r="356" spans="2:6">
      <c r="B356" s="60" t="s">
        <v>11</v>
      </c>
      <c r="C356" s="61">
        <v>40</v>
      </c>
      <c r="D356" s="61">
        <f>IF(C356&gt;=85,100,IF(C356&gt;=70,80,IF(C356&gt;=50,60,30)))</f>
        <v>30</v>
      </c>
      <c r="E356" s="61">
        <v>8</v>
      </c>
      <c r="F356" s="88">
        <f t="shared" si="33"/>
        <v>2.4</v>
      </c>
    </row>
    <row r="357" spans="2:6">
      <c r="B357" s="57" t="s">
        <v>12</v>
      </c>
      <c r="C357" s="58">
        <v>2</v>
      </c>
      <c r="D357" s="58">
        <f>IF(C357&gt;=10,100,IF(C357&gt;=5,80,IF(C357&gt;=3,60,30)))</f>
        <v>30</v>
      </c>
      <c r="E357" s="58">
        <v>10</v>
      </c>
      <c r="F357" s="87">
        <f t="shared" si="33"/>
        <v>3</v>
      </c>
    </row>
    <row r="358" spans="2:6">
      <c r="B358" s="60" t="s">
        <v>13</v>
      </c>
      <c r="C358" s="61">
        <v>44</v>
      </c>
      <c r="D358" s="61">
        <f>IF(C358&gt;=85,100,IF(C358&gt;=70,80,IF(C358&gt;=50,60,30)))</f>
        <v>30</v>
      </c>
      <c r="E358" s="61">
        <v>10</v>
      </c>
      <c r="F358" s="88">
        <f t="shared" si="33"/>
        <v>3</v>
      </c>
    </row>
    <row r="359" spans="2:6">
      <c r="B359" s="67"/>
      <c r="C359" s="68" t="s">
        <v>81</v>
      </c>
      <c r="D359" s="74">
        <f t="shared" ref="D359:F359" si="34">SUM(D346:D358)</f>
        <v>510</v>
      </c>
      <c r="E359" s="74">
        <f t="shared" si="34"/>
        <v>100</v>
      </c>
      <c r="F359" s="105">
        <f t="shared" si="34"/>
        <v>40.3</v>
      </c>
    </row>
    <row r="360" spans="2:6">
      <c r="B360" s="67"/>
      <c r="C360" s="68" t="s">
        <v>114</v>
      </c>
      <c r="D360" s="68"/>
      <c r="E360" s="68"/>
      <c r="F360" s="106" t="str">
        <f>IF(F359&gt;=85,"A1",IF(F359&gt;=70,"A2",IF(F359&gt;=55,"B1",IF(F359&gt;=40,"B2","C"))))</f>
        <v>B2</v>
      </c>
    </row>
    <row r="361" spans="2:6">
      <c r="B361" s="69"/>
      <c r="C361" s="70" t="s">
        <v>104</v>
      </c>
      <c r="D361" s="70"/>
      <c r="E361" s="70"/>
      <c r="F361" s="20" t="str">
        <f>IF(F359&gt;=70,"Eligible",IF(F359&gt;=55,"Conditionally Eligible","Decline"))</f>
        <v>Decline</v>
      </c>
    </row>
    <row r="362" spans="2:6">
      <c r="B362" s="97"/>
      <c r="C362" s="54"/>
      <c r="D362" s="54"/>
      <c r="E362" s="54"/>
      <c r="F362" s="54"/>
    </row>
    <row r="363" spans="2:6">
      <c r="B363" s="42" t="s">
        <v>110</v>
      </c>
      <c r="C363" s="58"/>
      <c r="D363" s="58"/>
      <c r="E363" s="58"/>
      <c r="F363" s="87"/>
    </row>
    <row r="364" ht="26" spans="2:6">
      <c r="B364" s="44" t="s">
        <v>32</v>
      </c>
      <c r="C364" s="70"/>
      <c r="D364" s="61"/>
      <c r="E364" s="61"/>
      <c r="F364" s="88"/>
    </row>
    <row r="365" spans="2:6">
      <c r="B365" s="47" t="s">
        <v>66</v>
      </c>
      <c r="C365" s="48" t="s">
        <v>111</v>
      </c>
      <c r="D365" s="49" t="s">
        <v>112</v>
      </c>
      <c r="E365" s="79" t="s">
        <v>67</v>
      </c>
      <c r="F365" s="80" t="s">
        <v>113</v>
      </c>
    </row>
    <row r="366" spans="2:6">
      <c r="B366" s="57" t="s">
        <v>1</v>
      </c>
      <c r="C366" s="58">
        <v>18000</v>
      </c>
      <c r="D366" s="98">
        <f>IF(C366&gt;=100000,100,IF(C366&gt;=50000,70,IF(C366&gt;=25000,40,20)))</f>
        <v>20</v>
      </c>
      <c r="E366" s="58">
        <v>10</v>
      </c>
      <c r="F366" s="87">
        <f t="shared" ref="F366:F378" si="35">(D366*E366)%</f>
        <v>2</v>
      </c>
    </row>
    <row r="367" spans="2:6">
      <c r="B367" s="59" t="s">
        <v>2</v>
      </c>
      <c r="C367" s="27">
        <v>15000</v>
      </c>
      <c r="D367" s="27">
        <f>IF(C367&gt;=60000,100,IF(C367&gt;=30000,70,IF(C367&gt;=15000,40,20)))</f>
        <v>40</v>
      </c>
      <c r="E367" s="27">
        <v>10</v>
      </c>
      <c r="F367" s="24">
        <f t="shared" si="35"/>
        <v>4</v>
      </c>
    </row>
    <row r="368" spans="2:6">
      <c r="B368" s="60" t="s">
        <v>3</v>
      </c>
      <c r="C368" s="61">
        <v>9000</v>
      </c>
      <c r="D368" s="61">
        <f>IF(C368&lt;=5000,100,IF(C368&lt;=10000,80,IF(C368&lt;=15000,60,30)))</f>
        <v>80</v>
      </c>
      <c r="E368" s="61">
        <v>10</v>
      </c>
      <c r="F368" s="88">
        <f t="shared" si="35"/>
        <v>8</v>
      </c>
    </row>
    <row r="369" spans="2:6">
      <c r="B369" s="57" t="s">
        <v>4</v>
      </c>
      <c r="C369" s="58">
        <v>1</v>
      </c>
      <c r="D369" s="58">
        <f>IF(C369&gt;=5,100,IF(C369&gt;=3,70,IF(C369&gt;=1,40,20)))</f>
        <v>40</v>
      </c>
      <c r="E369" s="58">
        <v>7</v>
      </c>
      <c r="F369" s="87">
        <f t="shared" si="35"/>
        <v>2.8</v>
      </c>
    </row>
    <row r="370" spans="2:6">
      <c r="B370" s="59" t="s">
        <v>5</v>
      </c>
      <c r="C370" s="27">
        <v>0.6</v>
      </c>
      <c r="D370" s="27">
        <f>IF(C370&gt;=2.5,100,IF(C370&gt;=1.5,70,IF(C370&gt;=1,50,30)))</f>
        <v>30</v>
      </c>
      <c r="E370" s="27">
        <v>7</v>
      </c>
      <c r="F370" s="24">
        <f t="shared" si="35"/>
        <v>2.1</v>
      </c>
    </row>
    <row r="371" spans="2:6">
      <c r="B371" s="60" t="s">
        <v>6</v>
      </c>
      <c r="C371" s="61">
        <v>1</v>
      </c>
      <c r="D371" s="61">
        <f>IF(C371&gt;=10,100,IF(C371&gt;=5,70,IF(C371&gt;=2,50,30)))</f>
        <v>30</v>
      </c>
      <c r="E371" s="61">
        <v>6</v>
      </c>
      <c r="F371" s="88">
        <f t="shared" si="35"/>
        <v>1.8</v>
      </c>
    </row>
    <row r="372" spans="2:6">
      <c r="B372" s="57" t="s">
        <v>7</v>
      </c>
      <c r="C372" s="58">
        <v>0</v>
      </c>
      <c r="D372" s="58">
        <f>IF(C372&gt;=6,100,IF(C372&gt;=3,60,IF(C372&gt;=1,30,10)))</f>
        <v>10</v>
      </c>
      <c r="E372" s="58">
        <v>5</v>
      </c>
      <c r="F372" s="87">
        <f t="shared" si="35"/>
        <v>0.5</v>
      </c>
    </row>
    <row r="373" spans="2:6">
      <c r="B373" s="59" t="s">
        <v>8</v>
      </c>
      <c r="C373" s="27">
        <v>0</v>
      </c>
      <c r="D373" s="27">
        <f>IF(C340=1,100,30)</f>
        <v>30</v>
      </c>
      <c r="E373" s="27">
        <v>5</v>
      </c>
      <c r="F373" s="24">
        <f t="shared" si="35"/>
        <v>1.5</v>
      </c>
    </row>
    <row r="374" spans="2:6">
      <c r="B374" s="60" t="s">
        <v>9</v>
      </c>
      <c r="C374" s="61">
        <v>0</v>
      </c>
      <c r="D374" s="61">
        <f>IF(C374=1,100,30)</f>
        <v>30</v>
      </c>
      <c r="E374" s="61">
        <v>5</v>
      </c>
      <c r="F374" s="88">
        <f t="shared" si="35"/>
        <v>1.5</v>
      </c>
    </row>
    <row r="375" spans="2:6">
      <c r="B375" s="57" t="s">
        <v>10</v>
      </c>
      <c r="C375" s="58">
        <v>2</v>
      </c>
      <c r="D375" s="58">
        <f>IF(C375&gt;=15,100,IF(C375&gt;=8,70,IF(C375&gt;=4,50,30)))</f>
        <v>30</v>
      </c>
      <c r="E375" s="58">
        <v>7</v>
      </c>
      <c r="F375" s="87">
        <f t="shared" si="35"/>
        <v>2.1</v>
      </c>
    </row>
    <row r="376" spans="2:6">
      <c r="B376" s="60" t="s">
        <v>11</v>
      </c>
      <c r="C376" s="61">
        <v>28</v>
      </c>
      <c r="D376" s="61">
        <f>IF(C376&gt;=85,100,IF(C376&gt;=70,80,IF(C376&gt;=50,60,30)))</f>
        <v>30</v>
      </c>
      <c r="E376" s="61">
        <v>8</v>
      </c>
      <c r="F376" s="88">
        <f t="shared" si="35"/>
        <v>2.4</v>
      </c>
    </row>
    <row r="377" spans="2:6">
      <c r="B377" s="57" t="s">
        <v>12</v>
      </c>
      <c r="C377" s="58">
        <v>0</v>
      </c>
      <c r="D377" s="58">
        <f>IF(C377&gt;=10,100,IF(C377&gt;=5,80,IF(C377&gt;=3,60,30)))</f>
        <v>30</v>
      </c>
      <c r="E377" s="58">
        <v>10</v>
      </c>
      <c r="F377" s="87">
        <f t="shared" si="35"/>
        <v>3</v>
      </c>
    </row>
    <row r="378" spans="2:6">
      <c r="B378" s="60" t="s">
        <v>13</v>
      </c>
      <c r="C378" s="61">
        <v>30</v>
      </c>
      <c r="D378" s="61">
        <f>IF(C378&gt;=85,100,IF(C378&gt;=70,80,IF(C378&gt;=50,60,30)))</f>
        <v>30</v>
      </c>
      <c r="E378" s="61">
        <v>10</v>
      </c>
      <c r="F378" s="88">
        <f t="shared" si="35"/>
        <v>3</v>
      </c>
    </row>
    <row r="379" spans="2:6">
      <c r="B379" s="67"/>
      <c r="C379" s="68" t="s">
        <v>81</v>
      </c>
      <c r="D379" s="74">
        <f t="shared" ref="D379:F379" si="36">SUM(D366:D378)</f>
        <v>430</v>
      </c>
      <c r="E379" s="74">
        <f t="shared" si="36"/>
        <v>100</v>
      </c>
      <c r="F379" s="108">
        <f t="shared" si="36"/>
        <v>34.7</v>
      </c>
    </row>
    <row r="380" spans="2:6">
      <c r="B380" s="67"/>
      <c r="C380" s="68" t="s">
        <v>114</v>
      </c>
      <c r="D380" s="68"/>
      <c r="E380" s="68"/>
      <c r="F380" s="7" t="str">
        <f>IF(F379&gt;=85,"A1",IF(F379&gt;=70,"A2",IF(F379&gt;=55,"B1",IF(F379&gt;=40,"B2","C"))))</f>
        <v>C</v>
      </c>
    </row>
    <row r="381" spans="2:6">
      <c r="B381" s="69"/>
      <c r="C381" s="70" t="s">
        <v>104</v>
      </c>
      <c r="D381" s="70"/>
      <c r="E381" s="70"/>
      <c r="F381" s="20" t="str">
        <f>IF(F379&gt;=70,"Eligible",IF(F379&gt;=55,"Conditionally Eligible","Decline"))</f>
        <v>Decline</v>
      </c>
    </row>
    <row r="382" spans="2:6">
      <c r="B382" s="99"/>
      <c r="C382" s="54"/>
      <c r="D382" s="54"/>
      <c r="E382" s="54"/>
      <c r="F382" s="102"/>
    </row>
    <row r="383" spans="2:6">
      <c r="B383" s="42" t="s">
        <v>110</v>
      </c>
      <c r="C383" s="58"/>
      <c r="D383" s="58"/>
      <c r="E383" s="58"/>
      <c r="F383" s="87"/>
    </row>
    <row r="384" ht="26" spans="2:6">
      <c r="B384" s="44" t="s">
        <v>33</v>
      </c>
      <c r="C384" s="70"/>
      <c r="D384" s="61"/>
      <c r="E384" s="61"/>
      <c r="F384" s="88"/>
    </row>
    <row r="385" spans="2:6">
      <c r="B385" s="47" t="s">
        <v>66</v>
      </c>
      <c r="C385" s="48" t="s">
        <v>111</v>
      </c>
      <c r="D385" s="49" t="s">
        <v>112</v>
      </c>
      <c r="E385" s="79" t="s">
        <v>67</v>
      </c>
      <c r="F385" s="80" t="s">
        <v>113</v>
      </c>
    </row>
    <row r="386" spans="2:6">
      <c r="B386" s="57" t="s">
        <v>1</v>
      </c>
      <c r="C386" s="58">
        <v>22000</v>
      </c>
      <c r="D386" s="98">
        <f>IF(C386&gt;=100000,100,IF(C386&gt;=50000,70,IF(C386&gt;=25000,40,20)))</f>
        <v>20</v>
      </c>
      <c r="E386" s="58">
        <v>10</v>
      </c>
      <c r="F386" s="87">
        <f t="shared" ref="F386:F398" si="37">(D386*E386)%</f>
        <v>2</v>
      </c>
    </row>
    <row r="387" spans="2:6">
      <c r="B387" s="59" t="s">
        <v>2</v>
      </c>
      <c r="C387" s="27">
        <v>18000</v>
      </c>
      <c r="D387" s="27">
        <f>IF(C387&gt;=60000,100,IF(C387&gt;=30000,70,IF(C387&gt;=15000,40,20)))</f>
        <v>40</v>
      </c>
      <c r="E387" s="27">
        <v>10</v>
      </c>
      <c r="F387" s="24">
        <f t="shared" si="37"/>
        <v>4</v>
      </c>
    </row>
    <row r="388" spans="2:6">
      <c r="B388" s="60" t="s">
        <v>3</v>
      </c>
      <c r="C388" s="61">
        <v>11000</v>
      </c>
      <c r="D388" s="61">
        <f>IF(C388&lt;=5000,100,IF(C388&lt;=10000,80,IF(C388&lt;=15000,60,30)))</f>
        <v>60</v>
      </c>
      <c r="E388" s="61">
        <v>10</v>
      </c>
      <c r="F388" s="88">
        <f t="shared" si="37"/>
        <v>6</v>
      </c>
    </row>
    <row r="389" spans="2:6">
      <c r="B389" s="57" t="s">
        <v>4</v>
      </c>
      <c r="C389" s="58">
        <v>1.5</v>
      </c>
      <c r="D389" s="58">
        <f>IF(C389&gt;=5,100,IF(C389&gt;=3,70,IF(C389&gt;=1,40,20)))</f>
        <v>40</v>
      </c>
      <c r="E389" s="58">
        <v>7</v>
      </c>
      <c r="F389" s="87">
        <f t="shared" si="37"/>
        <v>2.8</v>
      </c>
    </row>
    <row r="390" spans="2:6">
      <c r="B390" s="59" t="s">
        <v>5</v>
      </c>
      <c r="C390" s="27">
        <v>0.9</v>
      </c>
      <c r="D390" s="27">
        <f>IF(C390&gt;=2.5,100,IF(C390&gt;=1.5,70,IF(C390&gt;=1,50,30)))</f>
        <v>30</v>
      </c>
      <c r="E390" s="27">
        <v>7</v>
      </c>
      <c r="F390" s="24">
        <f t="shared" si="37"/>
        <v>2.1</v>
      </c>
    </row>
    <row r="391" spans="2:6">
      <c r="B391" s="60" t="s">
        <v>6</v>
      </c>
      <c r="C391" s="61">
        <v>2</v>
      </c>
      <c r="D391" s="61">
        <f>IF(C391&gt;=10,100,IF(C391&gt;=5,70,IF(C391&gt;=2,50,30)))</f>
        <v>50</v>
      </c>
      <c r="E391" s="61">
        <v>6</v>
      </c>
      <c r="F391" s="88">
        <f t="shared" si="37"/>
        <v>3</v>
      </c>
    </row>
    <row r="392" spans="2:6">
      <c r="B392" s="57" t="s">
        <v>7</v>
      </c>
      <c r="C392" s="58">
        <v>1</v>
      </c>
      <c r="D392" s="58">
        <f>IF(C392&gt;=6,100,IF(C392&gt;=3,60,IF(C392&gt;=1,30,10)))</f>
        <v>30</v>
      </c>
      <c r="E392" s="58">
        <v>5</v>
      </c>
      <c r="F392" s="87">
        <f t="shared" si="37"/>
        <v>1.5</v>
      </c>
    </row>
    <row r="393" spans="2:6">
      <c r="B393" s="59" t="s">
        <v>8</v>
      </c>
      <c r="C393" s="27">
        <v>0</v>
      </c>
      <c r="D393" s="27">
        <f>IF(C360=1,100,30)</f>
        <v>30</v>
      </c>
      <c r="E393" s="27">
        <v>5</v>
      </c>
      <c r="F393" s="24">
        <f t="shared" si="37"/>
        <v>1.5</v>
      </c>
    </row>
    <row r="394" spans="2:6">
      <c r="B394" s="60" t="s">
        <v>9</v>
      </c>
      <c r="C394" s="61">
        <v>0</v>
      </c>
      <c r="D394" s="61">
        <f>IF(C394=1,100,30)</f>
        <v>30</v>
      </c>
      <c r="E394" s="61">
        <v>5</v>
      </c>
      <c r="F394" s="88">
        <f t="shared" si="37"/>
        <v>1.5</v>
      </c>
    </row>
    <row r="395" spans="2:6">
      <c r="B395" s="57" t="s">
        <v>10</v>
      </c>
      <c r="C395" s="58">
        <v>3</v>
      </c>
      <c r="D395" s="58">
        <f>IF(C395&gt;=15,100,IF(C395&gt;=8,70,IF(C395&gt;=4,50,30)))</f>
        <v>30</v>
      </c>
      <c r="E395" s="58">
        <v>7</v>
      </c>
      <c r="F395" s="87">
        <f t="shared" si="37"/>
        <v>2.1</v>
      </c>
    </row>
    <row r="396" spans="2:6">
      <c r="B396" s="60" t="s">
        <v>11</v>
      </c>
      <c r="C396" s="61">
        <v>35</v>
      </c>
      <c r="D396" s="61">
        <f>IF(C396&gt;=85,100,IF(C396&gt;=70,80,IF(C396&gt;=50,60,30)))</f>
        <v>30</v>
      </c>
      <c r="E396" s="61">
        <v>8</v>
      </c>
      <c r="F396" s="88">
        <f t="shared" si="37"/>
        <v>2.4</v>
      </c>
    </row>
    <row r="397" spans="2:6">
      <c r="B397" s="57" t="s">
        <v>12</v>
      </c>
      <c r="C397" s="58">
        <v>1</v>
      </c>
      <c r="D397" s="58">
        <f>IF(C397&gt;=10,100,IF(C397&gt;=5,80,IF(C397&gt;=3,60,30)))</f>
        <v>30</v>
      </c>
      <c r="E397" s="58">
        <v>10</v>
      </c>
      <c r="F397" s="87">
        <f t="shared" si="37"/>
        <v>3</v>
      </c>
    </row>
    <row r="398" spans="2:6">
      <c r="B398" s="60" t="s">
        <v>13</v>
      </c>
      <c r="C398" s="61">
        <v>37</v>
      </c>
      <c r="D398" s="61">
        <f>IF(C398&gt;=85,100,IF(C398&gt;=70,80,IF(C398&gt;=50,60,30)))</f>
        <v>30</v>
      </c>
      <c r="E398" s="61">
        <v>10</v>
      </c>
      <c r="F398" s="88">
        <f t="shared" si="37"/>
        <v>3</v>
      </c>
    </row>
    <row r="399" spans="2:6">
      <c r="B399" s="67"/>
      <c r="C399" s="68" t="s">
        <v>81</v>
      </c>
      <c r="D399" s="74">
        <f t="shared" ref="D399:F399" si="38">SUM(D386:D398)</f>
        <v>450</v>
      </c>
      <c r="E399" s="74">
        <f t="shared" si="38"/>
        <v>100</v>
      </c>
      <c r="F399" s="108">
        <f t="shared" si="38"/>
        <v>34.9</v>
      </c>
    </row>
    <row r="400" spans="2:6">
      <c r="B400" s="67"/>
      <c r="C400" s="68" t="s">
        <v>114</v>
      </c>
      <c r="D400" s="68"/>
      <c r="E400" s="68"/>
      <c r="F400" s="7" t="str">
        <f>IF(F399&gt;=85,"A1",IF(F399&gt;=70,"A2",IF(F399&gt;=55,"B1",IF(F399&gt;=40,"B2","C"))))</f>
        <v>C</v>
      </c>
    </row>
    <row r="401" spans="2:6">
      <c r="B401" s="69"/>
      <c r="C401" s="70" t="s">
        <v>104</v>
      </c>
      <c r="D401" s="70"/>
      <c r="E401" s="70"/>
      <c r="F401" s="20" t="str">
        <f>IF(F399&gt;=70,"Eligible",IF(F399&gt;=55,"Conditionally Eligible","Decline"))</f>
        <v>Decline</v>
      </c>
    </row>
    <row r="402" spans="2:6">
      <c r="B402" s="100"/>
      <c r="C402" s="101"/>
      <c r="D402" s="101"/>
      <c r="E402" s="101"/>
      <c r="F402" s="103"/>
    </row>
    <row r="403" spans="2:6">
      <c r="B403" s="42" t="s">
        <v>110</v>
      </c>
      <c r="C403" s="58"/>
      <c r="D403" s="58"/>
      <c r="E403" s="58"/>
      <c r="F403" s="87"/>
    </row>
    <row r="404" ht="26" spans="2:6">
      <c r="B404" s="44" t="s">
        <v>34</v>
      </c>
      <c r="C404" s="70"/>
      <c r="D404" s="61"/>
      <c r="E404" s="61"/>
      <c r="F404" s="88"/>
    </row>
    <row r="405" spans="2:6">
      <c r="B405" s="47" t="s">
        <v>66</v>
      </c>
      <c r="C405" s="48" t="s">
        <v>111</v>
      </c>
      <c r="D405" s="49" t="s">
        <v>112</v>
      </c>
      <c r="E405" s="79" t="s">
        <v>67</v>
      </c>
      <c r="F405" s="80" t="s">
        <v>113</v>
      </c>
    </row>
    <row r="406" spans="2:6">
      <c r="B406" s="57" t="s">
        <v>1</v>
      </c>
      <c r="C406" s="58">
        <v>110000</v>
      </c>
      <c r="D406" s="98">
        <f>IF(C406&gt;=100000,100,IF(C406&gt;=50000,70,IF(C406&gt;=25000,40,20)))</f>
        <v>100</v>
      </c>
      <c r="E406" s="58">
        <v>10</v>
      </c>
      <c r="F406" s="87">
        <f t="shared" ref="F406:F418" si="39">(D406*E406)%</f>
        <v>10</v>
      </c>
    </row>
    <row r="407" spans="2:6">
      <c r="B407" s="59" t="s">
        <v>2</v>
      </c>
      <c r="C407" s="27">
        <v>68000</v>
      </c>
      <c r="D407" s="27">
        <f>IF(C407&gt;=60000,100,IF(C407&gt;=30000,70,IF(C407&gt;=15000,40,20)))</f>
        <v>100</v>
      </c>
      <c r="E407" s="27">
        <v>10</v>
      </c>
      <c r="F407" s="24">
        <f t="shared" si="39"/>
        <v>10</v>
      </c>
    </row>
    <row r="408" spans="2:6">
      <c r="B408" s="60" t="s">
        <v>3</v>
      </c>
      <c r="C408" s="61">
        <v>10000</v>
      </c>
      <c r="D408" s="61">
        <f>IF(C408&lt;=5000,100,IF(C408&lt;=10000,80,IF(C408&lt;=15000,60,30)))</f>
        <v>80</v>
      </c>
      <c r="E408" s="61">
        <v>10</v>
      </c>
      <c r="F408" s="88">
        <f t="shared" si="39"/>
        <v>8</v>
      </c>
    </row>
    <row r="409" spans="2:6">
      <c r="B409" s="57" t="s">
        <v>4</v>
      </c>
      <c r="C409" s="58">
        <v>5</v>
      </c>
      <c r="D409" s="58">
        <f>IF(C409&gt;=5,100,IF(C409&gt;=3,70,IF(C409&gt;=1,40,20)))</f>
        <v>100</v>
      </c>
      <c r="E409" s="58">
        <v>7</v>
      </c>
      <c r="F409" s="87">
        <f t="shared" si="39"/>
        <v>7</v>
      </c>
    </row>
    <row r="410" spans="2:6">
      <c r="B410" s="59" t="s">
        <v>5</v>
      </c>
      <c r="C410" s="27">
        <v>2.7</v>
      </c>
      <c r="D410" s="27">
        <f>IF(C410&gt;=2.5,100,IF(C410&gt;=1.5,70,IF(C410&gt;=1,50,30)))</f>
        <v>100</v>
      </c>
      <c r="E410" s="27">
        <v>7</v>
      </c>
      <c r="F410" s="24">
        <f t="shared" si="39"/>
        <v>7</v>
      </c>
    </row>
    <row r="411" spans="2:6">
      <c r="B411" s="60" t="s">
        <v>6</v>
      </c>
      <c r="C411" s="61">
        <v>11</v>
      </c>
      <c r="D411" s="61">
        <f>IF(C411&gt;=10,100,IF(C411&gt;=5,70,IF(C411&gt;=2,50,30)))</f>
        <v>100</v>
      </c>
      <c r="E411" s="61">
        <v>6</v>
      </c>
      <c r="F411" s="88">
        <f t="shared" si="39"/>
        <v>6</v>
      </c>
    </row>
    <row r="412" spans="2:6">
      <c r="B412" s="57" t="s">
        <v>7</v>
      </c>
      <c r="C412" s="58">
        <v>6</v>
      </c>
      <c r="D412" s="58">
        <f>IF(C412&gt;=6,100,IF(C412&gt;=3,60,IF(C412&gt;=1,30,10)))</f>
        <v>100</v>
      </c>
      <c r="E412" s="58">
        <v>5</v>
      </c>
      <c r="F412" s="87">
        <f t="shared" si="39"/>
        <v>5</v>
      </c>
    </row>
    <row r="413" spans="2:6">
      <c r="B413" s="59" t="s">
        <v>8</v>
      </c>
      <c r="C413" s="27">
        <v>1</v>
      </c>
      <c r="D413" s="27">
        <f>IF(C380=1,100,30)</f>
        <v>30</v>
      </c>
      <c r="E413" s="27">
        <v>5</v>
      </c>
      <c r="F413" s="24">
        <f t="shared" si="39"/>
        <v>1.5</v>
      </c>
    </row>
    <row r="414" spans="2:6">
      <c r="B414" s="60" t="s">
        <v>9</v>
      </c>
      <c r="C414" s="61">
        <v>1</v>
      </c>
      <c r="D414" s="61">
        <f>IF(C414=1,100,30)</f>
        <v>100</v>
      </c>
      <c r="E414" s="61">
        <v>5</v>
      </c>
      <c r="F414" s="88">
        <f t="shared" si="39"/>
        <v>5</v>
      </c>
    </row>
    <row r="415" spans="2:6">
      <c r="B415" s="57" t="s">
        <v>10</v>
      </c>
      <c r="C415" s="58">
        <v>14</v>
      </c>
      <c r="D415" s="58">
        <f>IF(C415&gt;=15,100,IF(C415&gt;=8,70,IF(C415&gt;=4,50,30)))</f>
        <v>70</v>
      </c>
      <c r="E415" s="58">
        <v>7</v>
      </c>
      <c r="F415" s="87">
        <f t="shared" si="39"/>
        <v>4.9</v>
      </c>
    </row>
    <row r="416" spans="2:6">
      <c r="B416" s="60" t="s">
        <v>11</v>
      </c>
      <c r="C416" s="61">
        <v>85</v>
      </c>
      <c r="D416" s="61">
        <f>IF(C416&gt;=85,100,IF(C416&gt;=70,80,IF(C416&gt;=50,60,30)))</f>
        <v>100</v>
      </c>
      <c r="E416" s="61">
        <v>8</v>
      </c>
      <c r="F416" s="88">
        <f t="shared" si="39"/>
        <v>8</v>
      </c>
    </row>
    <row r="417" spans="2:6">
      <c r="B417" s="57" t="s">
        <v>12</v>
      </c>
      <c r="C417" s="58">
        <v>8</v>
      </c>
      <c r="D417" s="58">
        <f>IF(C417&gt;=10,100,IF(C417&gt;=5,80,IF(C417&gt;=3,60,30)))</f>
        <v>80</v>
      </c>
      <c r="E417" s="58">
        <v>10</v>
      </c>
      <c r="F417" s="87">
        <f t="shared" si="39"/>
        <v>8</v>
      </c>
    </row>
    <row r="418" spans="2:6">
      <c r="B418" s="60" t="s">
        <v>13</v>
      </c>
      <c r="C418" s="61">
        <v>67</v>
      </c>
      <c r="D418" s="61">
        <f>IF(C418&gt;=85,100,IF(C418&gt;=70,80,IF(C418&gt;=50,60,30)))</f>
        <v>60</v>
      </c>
      <c r="E418" s="61">
        <v>10</v>
      </c>
      <c r="F418" s="88">
        <f t="shared" si="39"/>
        <v>6</v>
      </c>
    </row>
    <row r="419" spans="2:6">
      <c r="B419" s="67"/>
      <c r="C419" s="68" t="s">
        <v>81</v>
      </c>
      <c r="D419" s="74">
        <f t="shared" ref="D419:F419" si="40">SUM(D406:D418)</f>
        <v>1120</v>
      </c>
      <c r="E419" s="74">
        <f t="shared" si="40"/>
        <v>100</v>
      </c>
      <c r="F419" s="93">
        <f t="shared" si="40"/>
        <v>86.4</v>
      </c>
    </row>
    <row r="420" spans="2:6">
      <c r="B420" s="67"/>
      <c r="C420" s="68" t="s">
        <v>114</v>
      </c>
      <c r="D420" s="68"/>
      <c r="E420" s="68"/>
      <c r="F420" s="94" t="str">
        <f>IF(F419&gt;=85,"A1",IF(F419&gt;=70,"A2",IF(F419&gt;=55,"B1",IF(F419&gt;=40,"B2","C"))))</f>
        <v>A1</v>
      </c>
    </row>
    <row r="421" spans="2:6">
      <c r="B421" s="69"/>
      <c r="C421" s="70" t="s">
        <v>104</v>
      </c>
      <c r="D421" s="70"/>
      <c r="E421" s="70"/>
      <c r="F421" s="95" t="str">
        <f>IF(F419&gt;=70,"Eligible",IF(F419&gt;=55,"Conditionally Eligible","Decline"))</f>
        <v>Eligible</v>
      </c>
    </row>
    <row r="422" spans="2:6">
      <c r="B422" s="99"/>
      <c r="C422" s="54"/>
      <c r="D422" s="54"/>
      <c r="E422" s="54"/>
      <c r="F422" s="102"/>
    </row>
    <row r="423" spans="2:6">
      <c r="B423" s="42" t="s">
        <v>110</v>
      </c>
      <c r="C423" s="58"/>
      <c r="D423" s="58"/>
      <c r="E423" s="58"/>
      <c r="F423" s="87"/>
    </row>
    <row r="424" ht="26" spans="2:6">
      <c r="B424" s="44" t="s">
        <v>35</v>
      </c>
      <c r="C424" s="70"/>
      <c r="D424" s="61"/>
      <c r="E424" s="61"/>
      <c r="F424" s="88"/>
    </row>
    <row r="425" spans="2:6">
      <c r="B425" s="47" t="s">
        <v>66</v>
      </c>
      <c r="C425" s="48" t="s">
        <v>111</v>
      </c>
      <c r="D425" s="49" t="s">
        <v>112</v>
      </c>
      <c r="E425" s="79" t="s">
        <v>67</v>
      </c>
      <c r="F425" s="80" t="s">
        <v>113</v>
      </c>
    </row>
    <row r="426" spans="2:6">
      <c r="B426" s="57" t="s">
        <v>1</v>
      </c>
      <c r="C426" s="58">
        <v>135000</v>
      </c>
      <c r="D426" s="98">
        <f>IF(C426&gt;=100000,100,IF(C426&gt;=50000,70,IF(C426&gt;=25000,40,20)))</f>
        <v>100</v>
      </c>
      <c r="E426" s="58">
        <v>10</v>
      </c>
      <c r="F426" s="87">
        <f t="shared" ref="F426:F438" si="41">(D426*E426)%</f>
        <v>10</v>
      </c>
    </row>
    <row r="427" spans="2:6">
      <c r="B427" s="59" t="s">
        <v>2</v>
      </c>
      <c r="C427" s="27">
        <v>72000</v>
      </c>
      <c r="D427" s="27">
        <f>IF(C427&gt;=60000,100,IF(C427&gt;=30000,70,IF(C427&gt;=15000,40,20)))</f>
        <v>100</v>
      </c>
      <c r="E427" s="27">
        <v>10</v>
      </c>
      <c r="F427" s="24">
        <f t="shared" si="41"/>
        <v>10</v>
      </c>
    </row>
    <row r="428" spans="2:6">
      <c r="B428" s="60" t="s">
        <v>3</v>
      </c>
      <c r="C428" s="61">
        <v>10000</v>
      </c>
      <c r="D428" s="61">
        <f>IF(C428&lt;=5000,100,IF(C428&lt;=10000,80,IF(C428&lt;=15000,60,30)))</f>
        <v>80</v>
      </c>
      <c r="E428" s="61">
        <v>10</v>
      </c>
      <c r="F428" s="88">
        <f t="shared" si="41"/>
        <v>8</v>
      </c>
    </row>
    <row r="429" spans="2:6">
      <c r="B429" s="57" t="s">
        <v>4</v>
      </c>
      <c r="C429" s="58">
        <v>6</v>
      </c>
      <c r="D429" s="58">
        <f>IF(C429&gt;=5,100,IF(C429&gt;=3,70,IF(C429&gt;=1,40,20)))</f>
        <v>100</v>
      </c>
      <c r="E429" s="58">
        <v>7</v>
      </c>
      <c r="F429" s="87">
        <f t="shared" si="41"/>
        <v>7</v>
      </c>
    </row>
    <row r="430" spans="2:6">
      <c r="B430" s="59" t="s">
        <v>5</v>
      </c>
      <c r="C430" s="27">
        <v>3.1</v>
      </c>
      <c r="D430" s="27">
        <f>IF(C430&gt;=2.5,100,IF(C430&gt;=1.5,70,IF(C430&gt;=1,50,30)))</f>
        <v>100</v>
      </c>
      <c r="E430" s="27">
        <v>7</v>
      </c>
      <c r="F430" s="24">
        <f t="shared" si="41"/>
        <v>7</v>
      </c>
    </row>
    <row r="431" spans="2:6">
      <c r="B431" s="60" t="s">
        <v>6</v>
      </c>
      <c r="C431" s="61">
        <v>9</v>
      </c>
      <c r="D431" s="61">
        <f>IF(C431&gt;=10,100,IF(C431&gt;=5,70,IF(C431&gt;=2,50,30)))</f>
        <v>70</v>
      </c>
      <c r="E431" s="61">
        <v>6</v>
      </c>
      <c r="F431" s="88">
        <f t="shared" si="41"/>
        <v>4.2</v>
      </c>
    </row>
    <row r="432" spans="2:6">
      <c r="B432" s="57" t="s">
        <v>7</v>
      </c>
      <c r="C432" s="58">
        <v>6</v>
      </c>
      <c r="D432" s="58">
        <f>IF(C432&gt;=6,100,IF(C432&gt;=3,60,IF(C432&gt;=1,30,10)))</f>
        <v>100</v>
      </c>
      <c r="E432" s="58">
        <v>5</v>
      </c>
      <c r="F432" s="87">
        <f t="shared" si="41"/>
        <v>5</v>
      </c>
    </row>
    <row r="433" spans="2:6">
      <c r="B433" s="59" t="s">
        <v>8</v>
      </c>
      <c r="C433" s="27">
        <v>1</v>
      </c>
      <c r="D433" s="27">
        <f>IF(C400=1,100,30)</f>
        <v>30</v>
      </c>
      <c r="E433" s="27">
        <v>5</v>
      </c>
      <c r="F433" s="24">
        <f t="shared" si="41"/>
        <v>1.5</v>
      </c>
    </row>
    <row r="434" spans="2:6">
      <c r="B434" s="60" t="s">
        <v>9</v>
      </c>
      <c r="C434" s="61">
        <v>1</v>
      </c>
      <c r="D434" s="61">
        <f>IF(C434=1,100,30)</f>
        <v>100</v>
      </c>
      <c r="E434" s="61">
        <v>5</v>
      </c>
      <c r="F434" s="88">
        <f t="shared" si="41"/>
        <v>5</v>
      </c>
    </row>
    <row r="435" spans="2:6">
      <c r="B435" s="57" t="s">
        <v>10</v>
      </c>
      <c r="C435" s="58">
        <v>16</v>
      </c>
      <c r="D435" s="58">
        <f>IF(C435&gt;=15,100,IF(C435&gt;=8,70,IF(C435&gt;=4,50,30)))</f>
        <v>100</v>
      </c>
      <c r="E435" s="58">
        <v>7</v>
      </c>
      <c r="F435" s="87">
        <f t="shared" si="41"/>
        <v>7</v>
      </c>
    </row>
    <row r="436" spans="2:6">
      <c r="B436" s="60" t="s">
        <v>11</v>
      </c>
      <c r="C436" s="61">
        <v>88</v>
      </c>
      <c r="D436" s="61">
        <f>IF(C436&gt;=85,100,IF(C436&gt;=70,80,IF(C436&gt;=50,60,30)))</f>
        <v>100</v>
      </c>
      <c r="E436" s="61">
        <v>8</v>
      </c>
      <c r="F436" s="88">
        <f t="shared" si="41"/>
        <v>8</v>
      </c>
    </row>
    <row r="437" spans="2:6">
      <c r="B437" s="57" t="s">
        <v>12</v>
      </c>
      <c r="C437" s="58">
        <v>9</v>
      </c>
      <c r="D437" s="58">
        <f>IF(C437&gt;=10,100,IF(C437&gt;=5,80,IF(C437&gt;=3,60,30)))</f>
        <v>80</v>
      </c>
      <c r="E437" s="58">
        <v>10</v>
      </c>
      <c r="F437" s="87">
        <f t="shared" si="41"/>
        <v>8</v>
      </c>
    </row>
    <row r="438" spans="2:6">
      <c r="B438" s="60" t="s">
        <v>13</v>
      </c>
      <c r="C438" s="61">
        <v>84</v>
      </c>
      <c r="D438" s="61">
        <f>IF(C438&gt;=85,100,IF(C438&gt;=70,80,IF(C438&gt;=50,60,30)))</f>
        <v>80</v>
      </c>
      <c r="E438" s="61">
        <v>10</v>
      </c>
      <c r="F438" s="88">
        <f t="shared" si="41"/>
        <v>8</v>
      </c>
    </row>
    <row r="439" spans="2:6">
      <c r="B439" s="67"/>
      <c r="C439" s="68" t="s">
        <v>81</v>
      </c>
      <c r="D439" s="74">
        <f t="shared" ref="D439:F439" si="42">SUM(D426:D438)</f>
        <v>1140</v>
      </c>
      <c r="E439" s="74">
        <f t="shared" si="42"/>
        <v>100</v>
      </c>
      <c r="F439" s="93">
        <f t="shared" si="42"/>
        <v>88.7</v>
      </c>
    </row>
    <row r="440" spans="2:6">
      <c r="B440" s="67"/>
      <c r="C440" s="68" t="s">
        <v>114</v>
      </c>
      <c r="D440" s="68"/>
      <c r="E440" s="68"/>
      <c r="F440" s="94" t="str">
        <f>IF(F439&gt;=85,"A1",IF(F439&gt;=70,"A2",IF(F439&gt;=55,"B1",IF(F439&gt;=40,"B2","C"))))</f>
        <v>A1</v>
      </c>
    </row>
    <row r="441" spans="2:6">
      <c r="B441" s="69"/>
      <c r="C441" s="70" t="s">
        <v>104</v>
      </c>
      <c r="D441" s="70"/>
      <c r="E441" s="70"/>
      <c r="F441" s="95" t="str">
        <f>IF(F439&gt;=70,"Eligible",IF(F439&gt;=55,"Conditionally Eligible","Decline"))</f>
        <v>Eligible</v>
      </c>
    </row>
    <row r="442" spans="2:6">
      <c r="B442" s="99"/>
      <c r="C442" s="54"/>
      <c r="D442" s="104"/>
      <c r="E442" s="54"/>
      <c r="F442" s="102"/>
    </row>
    <row r="443" spans="2:6">
      <c r="B443" s="42" t="s">
        <v>110</v>
      </c>
      <c r="C443" s="58"/>
      <c r="D443" s="58"/>
      <c r="E443" s="58"/>
      <c r="F443" s="87"/>
    </row>
    <row r="444" ht="26" spans="2:6">
      <c r="B444" s="44" t="s">
        <v>36</v>
      </c>
      <c r="C444" s="70"/>
      <c r="D444" s="61"/>
      <c r="E444" s="61"/>
      <c r="F444" s="88"/>
    </row>
    <row r="445" spans="2:6">
      <c r="B445" s="47" t="s">
        <v>66</v>
      </c>
      <c r="C445" s="48" t="s">
        <v>111</v>
      </c>
      <c r="D445" s="49" t="s">
        <v>112</v>
      </c>
      <c r="E445" s="79" t="s">
        <v>67</v>
      </c>
      <c r="F445" s="80" t="s">
        <v>113</v>
      </c>
    </row>
    <row r="446" spans="2:6">
      <c r="B446" s="57" t="s">
        <v>1</v>
      </c>
      <c r="C446" s="58">
        <v>52000</v>
      </c>
      <c r="D446" s="98">
        <f>IF(C446&gt;=100000,100,IF(C446&gt;=50000,70,IF(C446&gt;=25000,40,20)))</f>
        <v>70</v>
      </c>
      <c r="E446" s="58">
        <v>10</v>
      </c>
      <c r="F446" s="87">
        <f t="shared" ref="F446:F458" si="43">(D446*E446)%</f>
        <v>7</v>
      </c>
    </row>
    <row r="447" spans="2:6">
      <c r="B447" s="59" t="s">
        <v>2</v>
      </c>
      <c r="C447" s="27">
        <v>36000</v>
      </c>
      <c r="D447" s="27">
        <f>IF(C447&gt;=60000,100,IF(C447&gt;=30000,70,IF(C447&gt;=15000,40,20)))</f>
        <v>70</v>
      </c>
      <c r="E447" s="27">
        <v>10</v>
      </c>
      <c r="F447" s="24">
        <f t="shared" si="43"/>
        <v>7</v>
      </c>
    </row>
    <row r="448" spans="2:6">
      <c r="B448" s="60" t="s">
        <v>3</v>
      </c>
      <c r="C448" s="61">
        <v>14000</v>
      </c>
      <c r="D448" s="61">
        <f>IF(C448&lt;=5000,100,IF(C448&lt;=10000,80,IF(C448&lt;=15000,60,30)))</f>
        <v>60</v>
      </c>
      <c r="E448" s="61">
        <v>10</v>
      </c>
      <c r="F448" s="88">
        <f t="shared" si="43"/>
        <v>6</v>
      </c>
    </row>
    <row r="449" spans="2:6">
      <c r="B449" s="57" t="s">
        <v>4</v>
      </c>
      <c r="C449" s="58">
        <v>2.5</v>
      </c>
      <c r="D449" s="58">
        <f>IF(C449&gt;=5,100,IF(C449&gt;=3,70,IF(C449&gt;=1,40,20)))</f>
        <v>40</v>
      </c>
      <c r="E449" s="58">
        <v>7</v>
      </c>
      <c r="F449" s="87">
        <f t="shared" si="43"/>
        <v>2.8</v>
      </c>
    </row>
    <row r="450" spans="2:6">
      <c r="B450" s="59" t="s">
        <v>5</v>
      </c>
      <c r="C450" s="27">
        <v>1.4</v>
      </c>
      <c r="D450" s="27">
        <f>IF(C450&gt;=2.5,100,IF(C450&gt;=1.5,70,IF(C450&gt;=1,50,30)))</f>
        <v>50</v>
      </c>
      <c r="E450" s="27">
        <v>7</v>
      </c>
      <c r="F450" s="24">
        <f t="shared" si="43"/>
        <v>3.5</v>
      </c>
    </row>
    <row r="451" spans="2:6">
      <c r="B451" s="60" t="s">
        <v>6</v>
      </c>
      <c r="C451" s="61">
        <v>4</v>
      </c>
      <c r="D451" s="61">
        <f>IF(C451&gt;=10,100,IF(C451&gt;=5,70,IF(C451&gt;=2,50,30)))</f>
        <v>50</v>
      </c>
      <c r="E451" s="61">
        <v>6</v>
      </c>
      <c r="F451" s="88">
        <f t="shared" si="43"/>
        <v>3</v>
      </c>
    </row>
    <row r="452" spans="2:6">
      <c r="B452" s="57" t="s">
        <v>7</v>
      </c>
      <c r="C452" s="58">
        <v>2</v>
      </c>
      <c r="D452" s="58">
        <f>IF(C452&gt;=6,100,IF(C452&gt;=3,60,IF(C452&gt;=1,30,10)))</f>
        <v>30</v>
      </c>
      <c r="E452" s="58">
        <v>5</v>
      </c>
      <c r="F452" s="87">
        <f t="shared" si="43"/>
        <v>1.5</v>
      </c>
    </row>
    <row r="453" spans="2:6">
      <c r="B453" s="59" t="s">
        <v>8</v>
      </c>
      <c r="C453" s="27">
        <v>1</v>
      </c>
      <c r="D453" s="27">
        <f>IF(C420=1,100,30)</f>
        <v>30</v>
      </c>
      <c r="E453" s="27">
        <v>5</v>
      </c>
      <c r="F453" s="24">
        <f t="shared" si="43"/>
        <v>1.5</v>
      </c>
    </row>
    <row r="454" spans="2:6">
      <c r="B454" s="60" t="s">
        <v>9</v>
      </c>
      <c r="C454" s="61">
        <v>1</v>
      </c>
      <c r="D454" s="61">
        <f>IF(C454=1,100,30)</f>
        <v>100</v>
      </c>
      <c r="E454" s="61">
        <v>5</v>
      </c>
      <c r="F454" s="88">
        <f t="shared" si="43"/>
        <v>5</v>
      </c>
    </row>
    <row r="455" spans="2:6">
      <c r="B455" s="57" t="s">
        <v>10</v>
      </c>
      <c r="C455" s="58">
        <v>7</v>
      </c>
      <c r="D455" s="58">
        <f>IF(C455&gt;=15,100,IF(C455&gt;=8,70,IF(C455&gt;=4,50,30)))</f>
        <v>50</v>
      </c>
      <c r="E455" s="58">
        <v>7</v>
      </c>
      <c r="F455" s="87">
        <f t="shared" si="43"/>
        <v>3.5</v>
      </c>
    </row>
    <row r="456" spans="2:6">
      <c r="B456" s="60" t="s">
        <v>11</v>
      </c>
      <c r="C456" s="61">
        <v>63</v>
      </c>
      <c r="D456" s="61">
        <f>IF(C456&gt;=85,100,IF(C456&gt;=70,80,IF(C456&gt;=50,60,30)))</f>
        <v>60</v>
      </c>
      <c r="E456" s="61">
        <v>8</v>
      </c>
      <c r="F456" s="88">
        <f t="shared" si="43"/>
        <v>4.8</v>
      </c>
    </row>
    <row r="457" spans="2:6">
      <c r="B457" s="57" t="s">
        <v>12</v>
      </c>
      <c r="C457" s="58">
        <v>3</v>
      </c>
      <c r="D457" s="58">
        <f>IF(C457&gt;=10,100,IF(C457&gt;=5,80,IF(C457&gt;=3,60,30)))</f>
        <v>60</v>
      </c>
      <c r="E457" s="58">
        <v>10</v>
      </c>
      <c r="F457" s="87">
        <f t="shared" si="43"/>
        <v>6</v>
      </c>
    </row>
    <row r="458" spans="2:6">
      <c r="B458" s="60" t="s">
        <v>13</v>
      </c>
      <c r="C458" s="61">
        <v>60</v>
      </c>
      <c r="D458" s="61">
        <f>IF(C458&gt;=85,100,IF(C458&gt;=70,80,IF(C458&gt;=50,60,30)))</f>
        <v>60</v>
      </c>
      <c r="E458" s="61">
        <v>10</v>
      </c>
      <c r="F458" s="88">
        <f t="shared" si="43"/>
        <v>6</v>
      </c>
    </row>
    <row r="459" spans="2:6">
      <c r="B459" s="67"/>
      <c r="C459" s="68" t="s">
        <v>81</v>
      </c>
      <c r="D459" s="74">
        <f t="shared" ref="D459:F459" si="44">SUM(D446:D458)</f>
        <v>730</v>
      </c>
      <c r="E459" s="74">
        <f t="shared" si="44"/>
        <v>100</v>
      </c>
      <c r="F459" s="105">
        <f t="shared" si="44"/>
        <v>57.6</v>
      </c>
    </row>
    <row r="460" spans="2:6">
      <c r="B460" s="67"/>
      <c r="C460" s="68" t="s">
        <v>114</v>
      </c>
      <c r="D460" s="68"/>
      <c r="E460" s="68"/>
      <c r="F460" s="106" t="str">
        <f>IF(F459&gt;=85,"A1",IF(F459&gt;=70,"A2",IF(F459&gt;=55,"B1",IF(F459&gt;=40,"B2","C"))))</f>
        <v>B1</v>
      </c>
    </row>
    <row r="461" spans="2:6">
      <c r="B461" s="69"/>
      <c r="C461" s="70" t="s">
        <v>104</v>
      </c>
      <c r="D461" s="70"/>
      <c r="E461" s="70"/>
      <c r="F461" s="107" t="str">
        <f>IF(F459&gt;=70,"Eligible",IF(F459&gt;=55,"Conditionally Eligible","Decline"))</f>
        <v>Conditionally Eligible</v>
      </c>
    </row>
    <row r="462" spans="2:6">
      <c r="B462" s="97"/>
      <c r="C462" s="54"/>
      <c r="D462" s="54"/>
      <c r="E462" s="54"/>
      <c r="F462" s="54"/>
    </row>
    <row r="463" spans="2:6">
      <c r="B463" s="42" t="s">
        <v>110</v>
      </c>
      <c r="C463" s="58"/>
      <c r="D463" s="58"/>
      <c r="E463" s="58"/>
      <c r="F463" s="87"/>
    </row>
    <row r="464" ht="26" spans="2:6">
      <c r="B464" s="44" t="s">
        <v>37</v>
      </c>
      <c r="C464" s="70"/>
      <c r="D464" s="61"/>
      <c r="E464" s="61"/>
      <c r="F464" s="88"/>
    </row>
    <row r="465" spans="2:6">
      <c r="B465" s="47" t="s">
        <v>66</v>
      </c>
      <c r="C465" s="48" t="s">
        <v>111</v>
      </c>
      <c r="D465" s="49" t="s">
        <v>112</v>
      </c>
      <c r="E465" s="79" t="s">
        <v>67</v>
      </c>
      <c r="F465" s="80" t="s">
        <v>113</v>
      </c>
    </row>
    <row r="466" spans="2:6">
      <c r="B466" s="57" t="s">
        <v>1</v>
      </c>
      <c r="C466" s="58">
        <v>24000</v>
      </c>
      <c r="D466" s="98">
        <f>IF(C466&gt;=100000,100,IF(C466&gt;=50000,70,IF(C466&gt;=25000,40,20)))</f>
        <v>20</v>
      </c>
      <c r="E466" s="58">
        <v>10</v>
      </c>
      <c r="F466" s="87">
        <f t="shared" ref="F466:F478" si="45">(D466*E466)%</f>
        <v>2</v>
      </c>
    </row>
    <row r="467" spans="2:6">
      <c r="B467" s="59" t="s">
        <v>2</v>
      </c>
      <c r="C467" s="27">
        <v>19000</v>
      </c>
      <c r="D467" s="27">
        <f>IF(C467&gt;=60000,100,IF(C467&gt;=30000,70,IF(C467&gt;=15000,40,20)))</f>
        <v>40</v>
      </c>
      <c r="E467" s="27">
        <v>10</v>
      </c>
      <c r="F467" s="24">
        <f t="shared" si="45"/>
        <v>4</v>
      </c>
    </row>
    <row r="468" spans="2:6">
      <c r="B468" s="60" t="s">
        <v>3</v>
      </c>
      <c r="C468" s="61">
        <v>9000</v>
      </c>
      <c r="D468" s="61">
        <f>IF(C468&lt;=5000,100,IF(C468&lt;=10000,80,IF(C468&lt;=15000,60,30)))</f>
        <v>80</v>
      </c>
      <c r="E468" s="61">
        <v>10</v>
      </c>
      <c r="F468" s="88">
        <f t="shared" si="45"/>
        <v>8</v>
      </c>
    </row>
    <row r="469" spans="2:6">
      <c r="B469" s="57" t="s">
        <v>4</v>
      </c>
      <c r="C469" s="58">
        <v>1</v>
      </c>
      <c r="D469" s="58">
        <f>IF(C469&gt;=5,100,IF(C469&gt;=3,70,IF(C469&gt;=1,40,20)))</f>
        <v>40</v>
      </c>
      <c r="E469" s="58">
        <v>7</v>
      </c>
      <c r="F469" s="87">
        <f t="shared" si="45"/>
        <v>2.8</v>
      </c>
    </row>
    <row r="470" spans="2:6">
      <c r="B470" s="59" t="s">
        <v>5</v>
      </c>
      <c r="C470" s="27">
        <v>0.7</v>
      </c>
      <c r="D470" s="27">
        <f>IF(C470&gt;=2.5,100,IF(C470&gt;=1.5,70,IF(C470&gt;=1,50,30)))</f>
        <v>30</v>
      </c>
      <c r="E470" s="27">
        <v>7</v>
      </c>
      <c r="F470" s="24">
        <f t="shared" si="45"/>
        <v>2.1</v>
      </c>
    </row>
    <row r="471" spans="2:6">
      <c r="B471" s="60" t="s">
        <v>6</v>
      </c>
      <c r="C471" s="61">
        <v>2</v>
      </c>
      <c r="D471" s="61">
        <f>IF(C471&gt;=10,100,IF(C471&gt;=5,70,IF(C471&gt;=2,50,30)))</f>
        <v>50</v>
      </c>
      <c r="E471" s="61">
        <v>6</v>
      </c>
      <c r="F471" s="88">
        <f t="shared" si="45"/>
        <v>3</v>
      </c>
    </row>
    <row r="472" spans="2:6">
      <c r="B472" s="57" t="s">
        <v>7</v>
      </c>
      <c r="C472" s="58">
        <v>1</v>
      </c>
      <c r="D472" s="58">
        <f>IF(C472&gt;=6,100,IF(C472&gt;=3,60,IF(C472&gt;=1,30,10)))</f>
        <v>30</v>
      </c>
      <c r="E472" s="58">
        <v>5</v>
      </c>
      <c r="F472" s="87">
        <f t="shared" si="45"/>
        <v>1.5</v>
      </c>
    </row>
    <row r="473" spans="2:6">
      <c r="B473" s="59" t="s">
        <v>8</v>
      </c>
      <c r="C473" s="27">
        <v>0</v>
      </c>
      <c r="D473" s="27">
        <f>IF(C440=1,100,30)</f>
        <v>30</v>
      </c>
      <c r="E473" s="27">
        <v>5</v>
      </c>
      <c r="F473" s="24">
        <f t="shared" si="45"/>
        <v>1.5</v>
      </c>
    </row>
    <row r="474" spans="2:6">
      <c r="B474" s="60" t="s">
        <v>9</v>
      </c>
      <c r="C474" s="61">
        <v>0</v>
      </c>
      <c r="D474" s="61">
        <f>IF(C474=1,100,30)</f>
        <v>30</v>
      </c>
      <c r="E474" s="61">
        <v>5</v>
      </c>
      <c r="F474" s="88">
        <f t="shared" si="45"/>
        <v>1.5</v>
      </c>
    </row>
    <row r="475" spans="2:6">
      <c r="B475" s="57" t="s">
        <v>10</v>
      </c>
      <c r="C475" s="58">
        <v>2</v>
      </c>
      <c r="D475" s="58">
        <f>IF(C475&gt;=15,100,IF(C475&gt;=8,70,IF(C475&gt;=4,50,30)))</f>
        <v>30</v>
      </c>
      <c r="E475" s="58">
        <v>7</v>
      </c>
      <c r="F475" s="87">
        <f t="shared" si="45"/>
        <v>2.1</v>
      </c>
    </row>
    <row r="476" spans="2:6">
      <c r="B476" s="60" t="s">
        <v>11</v>
      </c>
      <c r="C476" s="61">
        <v>33</v>
      </c>
      <c r="D476" s="61">
        <f>IF(C476&gt;=85,100,IF(C476&gt;=70,80,IF(C476&gt;=50,60,30)))</f>
        <v>30</v>
      </c>
      <c r="E476" s="61">
        <v>8</v>
      </c>
      <c r="F476" s="88">
        <f t="shared" si="45"/>
        <v>2.4</v>
      </c>
    </row>
    <row r="477" spans="2:6">
      <c r="B477" s="57" t="s">
        <v>12</v>
      </c>
      <c r="C477" s="58">
        <v>1</v>
      </c>
      <c r="D477" s="58">
        <f>IF(C477&gt;=10,100,IF(C477&gt;=5,80,IF(C477&gt;=3,60,30)))</f>
        <v>30</v>
      </c>
      <c r="E477" s="58">
        <v>10</v>
      </c>
      <c r="F477" s="87">
        <f t="shared" si="45"/>
        <v>3</v>
      </c>
    </row>
    <row r="478" spans="2:6">
      <c r="B478" s="60" t="s">
        <v>13</v>
      </c>
      <c r="C478" s="61">
        <v>35</v>
      </c>
      <c r="D478" s="61">
        <f>IF(C478&gt;=85,100,IF(C478&gt;=70,80,IF(C478&gt;=50,60,30)))</f>
        <v>30</v>
      </c>
      <c r="E478" s="61">
        <v>10</v>
      </c>
      <c r="F478" s="88">
        <f t="shared" si="45"/>
        <v>3</v>
      </c>
    </row>
    <row r="479" spans="2:6">
      <c r="B479" s="67"/>
      <c r="C479" s="68" t="s">
        <v>81</v>
      </c>
      <c r="D479" s="74">
        <f t="shared" ref="D479:F479" si="46">SUM(D466:D478)</f>
        <v>470</v>
      </c>
      <c r="E479" s="74">
        <f t="shared" si="46"/>
        <v>100</v>
      </c>
      <c r="F479" s="108">
        <f t="shared" si="46"/>
        <v>36.9</v>
      </c>
    </row>
    <row r="480" spans="2:6">
      <c r="B480" s="67"/>
      <c r="C480" s="68" t="s">
        <v>114</v>
      </c>
      <c r="D480" s="68"/>
      <c r="E480" s="68"/>
      <c r="F480" s="7" t="str">
        <f>IF(F479&gt;=85,"A1",IF(F479&gt;=70,"A2",IF(F479&gt;=55,"B1",IF(F479&gt;=40,"B2","C"))))</f>
        <v>C</v>
      </c>
    </row>
    <row r="481" spans="2:6">
      <c r="B481" s="69"/>
      <c r="C481" s="70" t="s">
        <v>104</v>
      </c>
      <c r="D481" s="70"/>
      <c r="E481" s="70"/>
      <c r="F481" s="20" t="str">
        <f>IF(F479&gt;=70,"Eligible",IF(F479&gt;=55,"Conditionally Eligible","Decline"))</f>
        <v>Decline</v>
      </c>
    </row>
    <row r="482" spans="2:6">
      <c r="B482" s="99"/>
      <c r="C482" s="54"/>
      <c r="D482" s="54"/>
      <c r="E482" s="54"/>
      <c r="F482" s="102"/>
    </row>
    <row r="483" spans="2:6">
      <c r="B483" s="42" t="s">
        <v>110</v>
      </c>
      <c r="C483" s="58"/>
      <c r="D483" s="58"/>
      <c r="E483" s="58"/>
      <c r="F483" s="87"/>
    </row>
    <row r="484" ht="26" spans="2:6">
      <c r="B484" s="44" t="s">
        <v>38</v>
      </c>
      <c r="C484" s="70"/>
      <c r="D484" s="61"/>
      <c r="E484" s="61"/>
      <c r="F484" s="88"/>
    </row>
    <row r="485" spans="2:6">
      <c r="B485" s="47" t="s">
        <v>66</v>
      </c>
      <c r="C485" s="48" t="s">
        <v>111</v>
      </c>
      <c r="D485" s="49" t="s">
        <v>112</v>
      </c>
      <c r="E485" s="79" t="s">
        <v>67</v>
      </c>
      <c r="F485" s="80" t="s">
        <v>113</v>
      </c>
    </row>
    <row r="486" spans="2:6">
      <c r="B486" s="57" t="s">
        <v>1</v>
      </c>
      <c r="C486" s="58">
        <v>58000</v>
      </c>
      <c r="D486" s="98">
        <f>IF(C486&gt;=100000,100,IF(C486&gt;=50000,70,IF(C486&gt;=25000,40,20)))</f>
        <v>70</v>
      </c>
      <c r="E486" s="58">
        <v>10</v>
      </c>
      <c r="F486" s="87">
        <f t="shared" ref="F486:F498" si="47">(D486*E486)%</f>
        <v>7</v>
      </c>
    </row>
    <row r="487" spans="2:6">
      <c r="B487" s="59" t="s">
        <v>2</v>
      </c>
      <c r="C487" s="27">
        <v>40000</v>
      </c>
      <c r="D487" s="27">
        <f>IF(C487&gt;=60000,100,IF(C487&gt;=30000,70,IF(C487&gt;=15000,40,20)))</f>
        <v>70</v>
      </c>
      <c r="E487" s="27">
        <v>10</v>
      </c>
      <c r="F487" s="24">
        <f t="shared" si="47"/>
        <v>7</v>
      </c>
    </row>
    <row r="488" spans="2:6">
      <c r="B488" s="60" t="s">
        <v>3</v>
      </c>
      <c r="C488" s="61">
        <v>15000</v>
      </c>
      <c r="D488" s="61">
        <f>IF(C488&lt;=5000,100,IF(C488&lt;=10000,80,IF(C488&lt;=15000,60,30)))</f>
        <v>60</v>
      </c>
      <c r="E488" s="61">
        <v>10</v>
      </c>
      <c r="F488" s="88">
        <f t="shared" si="47"/>
        <v>6</v>
      </c>
    </row>
    <row r="489" spans="2:6">
      <c r="B489" s="57" t="s">
        <v>4</v>
      </c>
      <c r="C489" s="58">
        <v>2</v>
      </c>
      <c r="D489" s="58">
        <f>IF(C489&gt;=5,100,IF(C489&gt;=3,70,IF(C489&gt;=1,40,20)))</f>
        <v>40</v>
      </c>
      <c r="E489" s="58">
        <v>7</v>
      </c>
      <c r="F489" s="87">
        <f t="shared" si="47"/>
        <v>2.8</v>
      </c>
    </row>
    <row r="490" spans="2:6">
      <c r="B490" s="59" t="s">
        <v>5</v>
      </c>
      <c r="C490" s="27">
        <v>1.5</v>
      </c>
      <c r="D490" s="27">
        <f>IF(C490&gt;=2.5,100,IF(C490&gt;=1.5,70,IF(C490&gt;=1,50,30)))</f>
        <v>70</v>
      </c>
      <c r="E490" s="27">
        <v>7</v>
      </c>
      <c r="F490" s="24">
        <f t="shared" si="47"/>
        <v>4.9</v>
      </c>
    </row>
    <row r="491" spans="2:6">
      <c r="B491" s="60" t="s">
        <v>6</v>
      </c>
      <c r="C491" s="61">
        <v>5</v>
      </c>
      <c r="D491" s="61">
        <f>IF(C491&gt;=10,100,IF(C491&gt;=5,70,IF(C491&gt;=2,50,30)))</f>
        <v>70</v>
      </c>
      <c r="E491" s="61">
        <v>6</v>
      </c>
      <c r="F491" s="88">
        <f t="shared" si="47"/>
        <v>4.2</v>
      </c>
    </row>
    <row r="492" spans="2:6">
      <c r="B492" s="57" t="s">
        <v>7</v>
      </c>
      <c r="C492" s="58">
        <v>2</v>
      </c>
      <c r="D492" s="58">
        <f>IF(C492&gt;=6,100,IF(C492&gt;=3,60,IF(C492&gt;=1,30,10)))</f>
        <v>30</v>
      </c>
      <c r="E492" s="58">
        <v>5</v>
      </c>
      <c r="F492" s="87">
        <f t="shared" si="47"/>
        <v>1.5</v>
      </c>
    </row>
    <row r="493" spans="2:6">
      <c r="B493" s="59" t="s">
        <v>8</v>
      </c>
      <c r="C493" s="27">
        <v>0</v>
      </c>
      <c r="D493" s="27">
        <f>IF(C460=1,100,30)</f>
        <v>30</v>
      </c>
      <c r="E493" s="27">
        <v>5</v>
      </c>
      <c r="F493" s="24">
        <f t="shared" si="47"/>
        <v>1.5</v>
      </c>
    </row>
    <row r="494" spans="2:6">
      <c r="B494" s="60" t="s">
        <v>9</v>
      </c>
      <c r="C494" s="61">
        <v>1</v>
      </c>
      <c r="D494" s="61">
        <f>IF(C494=1,100,30)</f>
        <v>100</v>
      </c>
      <c r="E494" s="61">
        <v>5</v>
      </c>
      <c r="F494" s="88">
        <f t="shared" si="47"/>
        <v>5</v>
      </c>
    </row>
    <row r="495" spans="2:6">
      <c r="B495" s="57" t="s">
        <v>10</v>
      </c>
      <c r="C495" s="58">
        <v>6</v>
      </c>
      <c r="D495" s="58">
        <f>IF(C495&gt;=15,100,IF(C495&gt;=8,70,IF(C495&gt;=4,50,30)))</f>
        <v>50</v>
      </c>
      <c r="E495" s="58">
        <v>7</v>
      </c>
      <c r="F495" s="87">
        <f t="shared" si="47"/>
        <v>3.5</v>
      </c>
    </row>
    <row r="496" spans="2:6">
      <c r="B496" s="60" t="s">
        <v>11</v>
      </c>
      <c r="C496" s="61">
        <v>60</v>
      </c>
      <c r="D496" s="61">
        <f>IF(C496&gt;=85,100,IF(C496&gt;=70,80,IF(C496&gt;=50,60,30)))</f>
        <v>60</v>
      </c>
      <c r="E496" s="61">
        <v>8</v>
      </c>
      <c r="F496" s="88">
        <f t="shared" si="47"/>
        <v>4.8</v>
      </c>
    </row>
    <row r="497" spans="2:6">
      <c r="B497" s="57" t="s">
        <v>12</v>
      </c>
      <c r="C497" s="58">
        <v>3</v>
      </c>
      <c r="D497" s="58">
        <f>IF(C497&gt;=10,100,IF(C497&gt;=5,80,IF(C497&gt;=3,60,30)))</f>
        <v>60</v>
      </c>
      <c r="E497" s="58">
        <v>10</v>
      </c>
      <c r="F497" s="87">
        <f t="shared" si="47"/>
        <v>6</v>
      </c>
    </row>
    <row r="498" spans="2:6">
      <c r="B498" s="60" t="s">
        <v>13</v>
      </c>
      <c r="C498" s="61">
        <v>55</v>
      </c>
      <c r="D498" s="61">
        <f>IF(C498&gt;=85,100,IF(C498&gt;=70,80,IF(C498&gt;=50,60,30)))</f>
        <v>60</v>
      </c>
      <c r="E498" s="61">
        <v>10</v>
      </c>
      <c r="F498" s="88">
        <f t="shared" si="47"/>
        <v>6</v>
      </c>
    </row>
    <row r="499" spans="2:6">
      <c r="B499" s="67"/>
      <c r="C499" s="68" t="s">
        <v>81</v>
      </c>
      <c r="D499" s="74">
        <f t="shared" ref="D499:F499" si="48">SUM(D486:D498)</f>
        <v>770</v>
      </c>
      <c r="E499" s="74">
        <f t="shared" si="48"/>
        <v>100</v>
      </c>
      <c r="F499" s="105">
        <f t="shared" si="48"/>
        <v>60.2</v>
      </c>
    </row>
    <row r="500" spans="2:6">
      <c r="B500" s="67"/>
      <c r="C500" s="68" t="s">
        <v>114</v>
      </c>
      <c r="D500" s="68"/>
      <c r="E500" s="68"/>
      <c r="F500" s="106" t="str">
        <f>IF(F499&gt;=85,"A1",IF(F499&gt;=70,"A2",IF(F499&gt;=55,"B1",IF(F499&gt;=40,"B2","C"))))</f>
        <v>B1</v>
      </c>
    </row>
    <row r="501" spans="2:6">
      <c r="B501" s="69"/>
      <c r="C501" s="70" t="s">
        <v>104</v>
      </c>
      <c r="D501" s="70"/>
      <c r="E501" s="70"/>
      <c r="F501" s="107" t="str">
        <f>IF(F499&gt;=70,"Eligible",IF(F499&gt;=55,"Conditionally Eligible","Decline"))</f>
        <v>Conditionally Eligible</v>
      </c>
    </row>
    <row r="502" spans="2:6">
      <c r="B502" s="100"/>
      <c r="C502" s="101"/>
      <c r="D502" s="101"/>
      <c r="E502" s="101"/>
      <c r="F502" s="103"/>
    </row>
    <row r="503" spans="2:6">
      <c r="B503" s="42" t="s">
        <v>110</v>
      </c>
      <c r="C503" s="58"/>
      <c r="D503" s="58"/>
      <c r="E503" s="58"/>
      <c r="F503" s="87"/>
    </row>
    <row r="504" ht="26" spans="2:6">
      <c r="B504" s="44" t="s">
        <v>39</v>
      </c>
      <c r="C504" s="70"/>
      <c r="D504" s="61"/>
      <c r="E504" s="61"/>
      <c r="F504" s="88"/>
    </row>
    <row r="505" spans="2:6">
      <c r="B505" s="47" t="s">
        <v>66</v>
      </c>
      <c r="C505" s="48" t="s">
        <v>111</v>
      </c>
      <c r="D505" s="49" t="s">
        <v>112</v>
      </c>
      <c r="E505" s="79" t="s">
        <v>67</v>
      </c>
      <c r="F505" s="80" t="s">
        <v>113</v>
      </c>
    </row>
    <row r="506" spans="2:6">
      <c r="B506" s="57" t="s">
        <v>1</v>
      </c>
      <c r="C506" s="58">
        <v>125000</v>
      </c>
      <c r="D506" s="98">
        <f>IF(C506&gt;=100000,100,IF(C506&gt;=50000,70,IF(C506&gt;=25000,40,20)))</f>
        <v>100</v>
      </c>
      <c r="E506" s="58">
        <v>10</v>
      </c>
      <c r="F506" s="87">
        <f t="shared" ref="F506:F518" si="49">(D506*E506)%</f>
        <v>10</v>
      </c>
    </row>
    <row r="507" spans="2:6">
      <c r="B507" s="59" t="s">
        <v>2</v>
      </c>
      <c r="C507" s="27">
        <v>78000</v>
      </c>
      <c r="D507" s="27">
        <f>IF(C507&gt;=60000,100,IF(C507&gt;=30000,70,IF(C507&gt;=15000,40,20)))</f>
        <v>100</v>
      </c>
      <c r="E507" s="27">
        <v>10</v>
      </c>
      <c r="F507" s="24">
        <f t="shared" si="49"/>
        <v>10</v>
      </c>
    </row>
    <row r="508" spans="2:6">
      <c r="B508" s="60" t="s">
        <v>3</v>
      </c>
      <c r="C508" s="61">
        <v>10000</v>
      </c>
      <c r="D508" s="61">
        <f>IF(C508&lt;=5000,100,IF(C508&lt;=10000,80,IF(C508&lt;=15000,60,30)))</f>
        <v>80</v>
      </c>
      <c r="E508" s="61">
        <v>10</v>
      </c>
      <c r="F508" s="88">
        <f t="shared" si="49"/>
        <v>8</v>
      </c>
    </row>
    <row r="509" spans="2:6">
      <c r="B509" s="57" t="s">
        <v>4</v>
      </c>
      <c r="C509" s="58">
        <v>6</v>
      </c>
      <c r="D509" s="58">
        <f>IF(C509&gt;=5,100,IF(C509&gt;=3,70,IF(C509&gt;=1,40,20)))</f>
        <v>100</v>
      </c>
      <c r="E509" s="58">
        <v>7</v>
      </c>
      <c r="F509" s="87">
        <f t="shared" si="49"/>
        <v>7</v>
      </c>
    </row>
    <row r="510" spans="2:6">
      <c r="B510" s="59" t="s">
        <v>5</v>
      </c>
      <c r="C510" s="27">
        <v>2.9</v>
      </c>
      <c r="D510" s="27">
        <f>IF(C510&gt;=2.5,100,IF(C510&gt;=1.5,70,IF(C510&gt;=1,50,30)))</f>
        <v>100</v>
      </c>
      <c r="E510" s="27">
        <v>7</v>
      </c>
      <c r="F510" s="24">
        <f t="shared" si="49"/>
        <v>7</v>
      </c>
    </row>
    <row r="511" spans="2:6">
      <c r="B511" s="60" t="s">
        <v>6</v>
      </c>
      <c r="C511" s="61">
        <v>10</v>
      </c>
      <c r="D511" s="61">
        <f>IF(C511&gt;=10,100,IF(C511&gt;=5,70,IF(C511&gt;=2,50,30)))</f>
        <v>100</v>
      </c>
      <c r="E511" s="61">
        <v>6</v>
      </c>
      <c r="F511" s="88">
        <f t="shared" si="49"/>
        <v>6</v>
      </c>
    </row>
    <row r="512" spans="2:6">
      <c r="B512" s="57" t="s">
        <v>7</v>
      </c>
      <c r="C512" s="58">
        <v>6</v>
      </c>
      <c r="D512" s="58">
        <f>IF(C512&gt;=6,100,IF(C512&gt;=3,60,IF(C512&gt;=1,30,10)))</f>
        <v>100</v>
      </c>
      <c r="E512" s="58">
        <v>5</v>
      </c>
      <c r="F512" s="87">
        <f t="shared" si="49"/>
        <v>5</v>
      </c>
    </row>
    <row r="513" spans="2:6">
      <c r="B513" s="59" t="s">
        <v>8</v>
      </c>
      <c r="C513" s="27">
        <v>1</v>
      </c>
      <c r="D513" s="27">
        <f>IF(C480=1,100,30)</f>
        <v>30</v>
      </c>
      <c r="E513" s="27">
        <v>5</v>
      </c>
      <c r="F513" s="24">
        <f t="shared" si="49"/>
        <v>1.5</v>
      </c>
    </row>
    <row r="514" spans="2:6">
      <c r="B514" s="60" t="s">
        <v>9</v>
      </c>
      <c r="C514" s="61">
        <v>1</v>
      </c>
      <c r="D514" s="61">
        <f>IF(C514=1,100,30)</f>
        <v>100</v>
      </c>
      <c r="E514" s="61">
        <v>5</v>
      </c>
      <c r="F514" s="88">
        <f t="shared" si="49"/>
        <v>5</v>
      </c>
    </row>
    <row r="515" spans="2:6">
      <c r="B515" s="57" t="s">
        <v>10</v>
      </c>
      <c r="C515" s="58">
        <v>14</v>
      </c>
      <c r="D515" s="58">
        <f>IF(C515&gt;=15,100,IF(C515&gt;=8,70,IF(C515&gt;=4,50,30)))</f>
        <v>70</v>
      </c>
      <c r="E515" s="58">
        <v>7</v>
      </c>
      <c r="F515" s="87">
        <f t="shared" si="49"/>
        <v>4.9</v>
      </c>
    </row>
    <row r="516" spans="2:6">
      <c r="B516" s="60" t="s">
        <v>11</v>
      </c>
      <c r="C516" s="61">
        <v>92</v>
      </c>
      <c r="D516" s="61">
        <f>IF(C516&gt;=85,100,IF(C516&gt;=70,80,IF(C516&gt;=50,60,30)))</f>
        <v>100</v>
      </c>
      <c r="E516" s="61">
        <v>8</v>
      </c>
      <c r="F516" s="88">
        <f t="shared" si="49"/>
        <v>8</v>
      </c>
    </row>
    <row r="517" spans="2:6">
      <c r="B517" s="57" t="s">
        <v>12</v>
      </c>
      <c r="C517" s="58">
        <v>9</v>
      </c>
      <c r="D517" s="58">
        <f>IF(C517&gt;=10,100,IF(C517&gt;=5,80,IF(C517&gt;=3,60,30)))</f>
        <v>80</v>
      </c>
      <c r="E517" s="58">
        <v>10</v>
      </c>
      <c r="F517" s="87">
        <f t="shared" si="49"/>
        <v>8</v>
      </c>
    </row>
    <row r="518" spans="2:6">
      <c r="B518" s="60" t="s">
        <v>13</v>
      </c>
      <c r="C518" s="61">
        <v>87</v>
      </c>
      <c r="D518" s="61">
        <f>IF(C518&gt;=85,100,IF(C518&gt;=70,80,IF(C518&gt;=50,60,30)))</f>
        <v>100</v>
      </c>
      <c r="E518" s="61">
        <v>10</v>
      </c>
      <c r="F518" s="88">
        <f t="shared" si="49"/>
        <v>10</v>
      </c>
    </row>
    <row r="519" spans="2:6">
      <c r="B519" s="67"/>
      <c r="C519" s="68" t="s">
        <v>81</v>
      </c>
      <c r="D519" s="74">
        <f t="shared" ref="D519:F519" si="50">SUM(D506:D518)</f>
        <v>1160</v>
      </c>
      <c r="E519" s="74">
        <f t="shared" si="50"/>
        <v>100</v>
      </c>
      <c r="F519" s="93">
        <f t="shared" si="50"/>
        <v>90.4</v>
      </c>
    </row>
    <row r="520" spans="2:6">
      <c r="B520" s="67"/>
      <c r="C520" s="68" t="s">
        <v>114</v>
      </c>
      <c r="D520" s="68"/>
      <c r="E520" s="68"/>
      <c r="F520" s="94" t="str">
        <f>IF(F519&gt;=85,"A1",IF(F519&gt;=70,"A2",IF(F519&gt;=55,"B1",IF(F519&gt;=40,"B2","C"))))</f>
        <v>A1</v>
      </c>
    </row>
    <row r="521" spans="2:6">
      <c r="B521" s="69"/>
      <c r="C521" s="70" t="s">
        <v>104</v>
      </c>
      <c r="D521" s="70"/>
      <c r="E521" s="70"/>
      <c r="F521" s="95" t="str">
        <f>IF(F519&gt;=70,"Eligible",IF(F519&gt;=55,"Conditionally Eligible","Decline"))</f>
        <v>Eligible</v>
      </c>
    </row>
    <row r="522" spans="2:6">
      <c r="B522" s="99"/>
      <c r="C522" s="54"/>
      <c r="D522" s="54"/>
      <c r="E522" s="54"/>
      <c r="F522" s="102"/>
    </row>
    <row r="523" spans="2:6">
      <c r="B523" s="42" t="s">
        <v>110</v>
      </c>
      <c r="C523" s="58"/>
      <c r="D523" s="58"/>
      <c r="E523" s="58"/>
      <c r="F523" s="87"/>
    </row>
    <row r="524" ht="26" spans="2:6">
      <c r="B524" s="44" t="s">
        <v>40</v>
      </c>
      <c r="C524" s="70"/>
      <c r="D524" s="61"/>
      <c r="E524" s="61"/>
      <c r="F524" s="88"/>
    </row>
    <row r="525" spans="2:6">
      <c r="B525" s="47" t="s">
        <v>66</v>
      </c>
      <c r="C525" s="48" t="s">
        <v>111</v>
      </c>
      <c r="D525" s="49" t="s">
        <v>112</v>
      </c>
      <c r="E525" s="79" t="s">
        <v>67</v>
      </c>
      <c r="F525" s="80" t="s">
        <v>113</v>
      </c>
    </row>
    <row r="526" spans="2:6">
      <c r="B526" s="57" t="s">
        <v>1</v>
      </c>
      <c r="C526" s="58">
        <v>21000</v>
      </c>
      <c r="D526" s="98">
        <f>IF(C526&gt;=100000,100,IF(C526&gt;=50000,70,IF(C526&gt;=25000,40,20)))</f>
        <v>20</v>
      </c>
      <c r="E526" s="58">
        <v>10</v>
      </c>
      <c r="F526" s="87">
        <f t="shared" ref="F526:F538" si="51">(D526*E526)%</f>
        <v>2</v>
      </c>
    </row>
    <row r="527" spans="2:6">
      <c r="B527" s="59" t="s">
        <v>2</v>
      </c>
      <c r="C527" s="27">
        <v>17000</v>
      </c>
      <c r="D527" s="27">
        <f>IF(C527&gt;=60000,100,IF(C527&gt;=30000,70,IF(C527&gt;=15000,40,20)))</f>
        <v>40</v>
      </c>
      <c r="E527" s="27">
        <v>10</v>
      </c>
      <c r="F527" s="24">
        <f t="shared" si="51"/>
        <v>4</v>
      </c>
    </row>
    <row r="528" spans="2:6">
      <c r="B528" s="60" t="s">
        <v>3</v>
      </c>
      <c r="C528" s="61">
        <v>11000</v>
      </c>
      <c r="D528" s="61">
        <f>IF(C528&lt;=5000,100,IF(C528&lt;=10000,80,IF(C528&lt;=15000,60,30)))</f>
        <v>60</v>
      </c>
      <c r="E528" s="61">
        <v>10</v>
      </c>
      <c r="F528" s="88">
        <f t="shared" si="51"/>
        <v>6</v>
      </c>
    </row>
    <row r="529" spans="2:6">
      <c r="B529" s="57" t="s">
        <v>4</v>
      </c>
      <c r="C529" s="58">
        <v>1</v>
      </c>
      <c r="D529" s="58">
        <f>IF(C529&gt;=5,100,IF(C529&gt;=3,70,IF(C529&gt;=1,40,20)))</f>
        <v>40</v>
      </c>
      <c r="E529" s="58">
        <v>7</v>
      </c>
      <c r="F529" s="87">
        <f t="shared" si="51"/>
        <v>2.8</v>
      </c>
    </row>
    <row r="530" spans="2:6">
      <c r="B530" s="59" t="s">
        <v>5</v>
      </c>
      <c r="C530" s="27">
        <v>0.6</v>
      </c>
      <c r="D530" s="27">
        <f>IF(C530&gt;=2.5,100,IF(C530&gt;=1.5,70,IF(C530&gt;=1,50,30)))</f>
        <v>30</v>
      </c>
      <c r="E530" s="27">
        <v>7</v>
      </c>
      <c r="F530" s="24">
        <f t="shared" si="51"/>
        <v>2.1</v>
      </c>
    </row>
    <row r="531" spans="2:6">
      <c r="B531" s="60" t="s">
        <v>6</v>
      </c>
      <c r="C531" s="61">
        <v>1</v>
      </c>
      <c r="D531" s="61">
        <f>IF(C531&gt;=10,100,IF(C531&gt;=5,70,IF(C531&gt;=2,50,30)))</f>
        <v>30</v>
      </c>
      <c r="E531" s="61">
        <v>6</v>
      </c>
      <c r="F531" s="88">
        <f t="shared" si="51"/>
        <v>1.8</v>
      </c>
    </row>
    <row r="532" spans="2:6">
      <c r="B532" s="57" t="s">
        <v>7</v>
      </c>
      <c r="C532" s="58">
        <v>0</v>
      </c>
      <c r="D532" s="58">
        <f>IF(C532&gt;=6,100,IF(C532&gt;=3,60,IF(C532&gt;=1,30,10)))</f>
        <v>10</v>
      </c>
      <c r="E532" s="58">
        <v>5</v>
      </c>
      <c r="F532" s="87">
        <f t="shared" si="51"/>
        <v>0.5</v>
      </c>
    </row>
    <row r="533" spans="2:6">
      <c r="B533" s="59" t="s">
        <v>8</v>
      </c>
      <c r="C533" s="27">
        <v>0</v>
      </c>
      <c r="D533" s="27">
        <f>IF(C500=1,100,30)</f>
        <v>30</v>
      </c>
      <c r="E533" s="27">
        <v>5</v>
      </c>
      <c r="F533" s="24">
        <f t="shared" si="51"/>
        <v>1.5</v>
      </c>
    </row>
    <row r="534" spans="2:6">
      <c r="B534" s="60" t="s">
        <v>9</v>
      </c>
      <c r="C534" s="61">
        <v>0</v>
      </c>
      <c r="D534" s="61">
        <f>IF(C534=1,100,30)</f>
        <v>30</v>
      </c>
      <c r="E534" s="61">
        <v>5</v>
      </c>
      <c r="F534" s="88">
        <f t="shared" si="51"/>
        <v>1.5</v>
      </c>
    </row>
    <row r="535" spans="2:6">
      <c r="B535" s="57" t="s">
        <v>10</v>
      </c>
      <c r="C535" s="58">
        <v>2</v>
      </c>
      <c r="D535" s="58">
        <f>IF(C535&gt;=15,100,IF(C535&gt;=8,70,IF(C535&gt;=4,50,30)))</f>
        <v>30</v>
      </c>
      <c r="E535" s="58">
        <v>7</v>
      </c>
      <c r="F535" s="87">
        <f t="shared" si="51"/>
        <v>2.1</v>
      </c>
    </row>
    <row r="536" spans="2:6">
      <c r="B536" s="60" t="s">
        <v>11</v>
      </c>
      <c r="C536" s="61">
        <v>28</v>
      </c>
      <c r="D536" s="61">
        <f>IF(C536&gt;=85,100,IF(C536&gt;=70,80,IF(C536&gt;=50,60,30)))</f>
        <v>30</v>
      </c>
      <c r="E536" s="61">
        <v>8</v>
      </c>
      <c r="F536" s="88">
        <f t="shared" si="51"/>
        <v>2.4</v>
      </c>
    </row>
    <row r="537" spans="2:6">
      <c r="B537" s="57" t="s">
        <v>12</v>
      </c>
      <c r="C537" s="58">
        <v>1</v>
      </c>
      <c r="D537" s="58">
        <f>IF(C537&gt;=10,100,IF(C537&gt;=5,80,IF(C537&gt;=3,60,30)))</f>
        <v>30</v>
      </c>
      <c r="E537" s="58">
        <v>10</v>
      </c>
      <c r="F537" s="87">
        <f t="shared" si="51"/>
        <v>3</v>
      </c>
    </row>
    <row r="538" spans="2:6">
      <c r="B538" s="60" t="s">
        <v>13</v>
      </c>
      <c r="C538" s="61">
        <v>34</v>
      </c>
      <c r="D538" s="61">
        <f>IF(C538&gt;=85,100,IF(C538&gt;=70,80,IF(C538&gt;=50,60,30)))</f>
        <v>30</v>
      </c>
      <c r="E538" s="61">
        <v>10</v>
      </c>
      <c r="F538" s="88">
        <f t="shared" si="51"/>
        <v>3</v>
      </c>
    </row>
    <row r="539" spans="2:6">
      <c r="B539" s="67"/>
      <c r="C539" s="68" t="s">
        <v>81</v>
      </c>
      <c r="D539" s="74">
        <f t="shared" ref="D539:F539" si="52">SUM(D526:D538)</f>
        <v>410</v>
      </c>
      <c r="E539" s="74">
        <f t="shared" si="52"/>
        <v>100</v>
      </c>
      <c r="F539" s="108">
        <f t="shared" si="52"/>
        <v>32.7</v>
      </c>
    </row>
    <row r="540" spans="2:6">
      <c r="B540" s="67"/>
      <c r="C540" s="68" t="s">
        <v>114</v>
      </c>
      <c r="D540" s="68"/>
      <c r="E540" s="68"/>
      <c r="F540" s="7" t="str">
        <f>IF(F539&gt;=85,"A1",IF(F539&gt;=70,"A2",IF(F539&gt;=55,"B1",IF(F539&gt;=40,"B2","C"))))</f>
        <v>C</v>
      </c>
    </row>
    <row r="541" spans="2:6">
      <c r="B541" s="69"/>
      <c r="C541" s="70" t="s">
        <v>104</v>
      </c>
      <c r="D541" s="70"/>
      <c r="E541" s="70"/>
      <c r="F541" s="20" t="str">
        <f>IF(F539&gt;=70,"Eligible",IF(F539&gt;=55,"Conditionally Eligible","Decline"))</f>
        <v>Decline</v>
      </c>
    </row>
    <row r="542" spans="2:6">
      <c r="B542" s="99"/>
      <c r="C542" s="54"/>
      <c r="D542" s="104"/>
      <c r="E542" s="54"/>
      <c r="F542" s="102"/>
    </row>
    <row r="543" spans="2:6">
      <c r="B543" s="110" t="s">
        <v>110</v>
      </c>
      <c r="C543" s="111"/>
      <c r="D543" s="111"/>
      <c r="E543" s="111"/>
      <c r="F543" s="118"/>
    </row>
    <row r="544" ht="26" spans="2:6">
      <c r="B544" s="112" t="s">
        <v>41</v>
      </c>
      <c r="C544" s="113"/>
      <c r="D544" s="114"/>
      <c r="E544" s="114"/>
      <c r="F544" s="119"/>
    </row>
    <row r="545" spans="2:6">
      <c r="B545" s="115" t="s">
        <v>66</v>
      </c>
      <c r="C545" s="116" t="s">
        <v>111</v>
      </c>
      <c r="D545" s="117" t="s">
        <v>112</v>
      </c>
      <c r="E545" s="120" t="s">
        <v>67</v>
      </c>
      <c r="F545" s="121" t="s">
        <v>113</v>
      </c>
    </row>
    <row r="546" spans="2:6">
      <c r="B546" s="57" t="s">
        <v>1</v>
      </c>
      <c r="C546" s="58">
        <v>52000</v>
      </c>
      <c r="D546" s="98">
        <f>IF(C546&gt;=100000,100,IF(C546&gt;=50000,70,IF(C546&gt;=25000,40,20)))</f>
        <v>70</v>
      </c>
      <c r="E546" s="58">
        <v>10</v>
      </c>
      <c r="F546" s="87">
        <f t="shared" ref="F546:F558" si="53">(D546*E546)%</f>
        <v>7</v>
      </c>
    </row>
    <row r="547" spans="2:6">
      <c r="B547" s="59" t="s">
        <v>2</v>
      </c>
      <c r="C547" s="27">
        <v>35000</v>
      </c>
      <c r="D547" s="27">
        <f>IF(C547&gt;=60000,100,IF(C547&gt;=30000,70,IF(C547&gt;=15000,40,20)))</f>
        <v>70</v>
      </c>
      <c r="E547" s="27">
        <v>10</v>
      </c>
      <c r="F547" s="24">
        <f t="shared" si="53"/>
        <v>7</v>
      </c>
    </row>
    <row r="548" spans="2:6">
      <c r="B548" s="60" t="s">
        <v>3</v>
      </c>
      <c r="C548" s="61">
        <v>12000</v>
      </c>
      <c r="D548" s="61">
        <f>IF(C548&lt;=5000,100,IF(C548&lt;=10000,80,IF(C548&lt;=15000,60,30)))</f>
        <v>60</v>
      </c>
      <c r="E548" s="61">
        <v>10</v>
      </c>
      <c r="F548" s="88">
        <f t="shared" si="53"/>
        <v>6</v>
      </c>
    </row>
    <row r="549" spans="2:6">
      <c r="B549" s="57" t="s">
        <v>4</v>
      </c>
      <c r="C549" s="58">
        <v>3</v>
      </c>
      <c r="D549" s="58">
        <f>IF(C549&gt;=5,100,IF(C549&gt;=3,70,IF(C549&gt;=1,40,20)))</f>
        <v>70</v>
      </c>
      <c r="E549" s="58">
        <v>7</v>
      </c>
      <c r="F549" s="87">
        <f t="shared" si="53"/>
        <v>4.9</v>
      </c>
    </row>
    <row r="550" spans="2:6">
      <c r="B550" s="59" t="s">
        <v>5</v>
      </c>
      <c r="C550" s="27">
        <v>1.5</v>
      </c>
      <c r="D550" s="27">
        <f>IF(C550&gt;=2.5,100,IF(C550&gt;=1.5,70,IF(C550&gt;=1,50,30)))</f>
        <v>70</v>
      </c>
      <c r="E550" s="27">
        <v>7</v>
      </c>
      <c r="F550" s="24">
        <f t="shared" si="53"/>
        <v>4.9</v>
      </c>
    </row>
    <row r="551" spans="2:6">
      <c r="B551" s="60" t="s">
        <v>6</v>
      </c>
      <c r="C551" s="61">
        <v>5</v>
      </c>
      <c r="D551" s="61">
        <f>IF(C551&gt;=10,100,IF(C551&gt;=5,70,IF(C551&gt;=2,50,30)))</f>
        <v>70</v>
      </c>
      <c r="E551" s="61">
        <v>6</v>
      </c>
      <c r="F551" s="88">
        <f t="shared" si="53"/>
        <v>4.2</v>
      </c>
    </row>
    <row r="552" spans="2:6">
      <c r="B552" s="57" t="s">
        <v>7</v>
      </c>
      <c r="C552" s="58">
        <v>2</v>
      </c>
      <c r="D552" s="58">
        <f>IF(C552&gt;=6,100,IF(C552&gt;=3,60,IF(C552&gt;=1,30,10)))</f>
        <v>30</v>
      </c>
      <c r="E552" s="58">
        <v>5</v>
      </c>
      <c r="F552" s="87">
        <f t="shared" si="53"/>
        <v>1.5</v>
      </c>
    </row>
    <row r="553" spans="2:6">
      <c r="B553" s="59" t="s">
        <v>8</v>
      </c>
      <c r="C553" s="27">
        <v>1</v>
      </c>
      <c r="D553" s="27">
        <f>IF(C520=1,100,30)</f>
        <v>30</v>
      </c>
      <c r="E553" s="27">
        <v>5</v>
      </c>
      <c r="F553" s="24">
        <f t="shared" si="53"/>
        <v>1.5</v>
      </c>
    </row>
    <row r="554" spans="2:6">
      <c r="B554" s="60" t="s">
        <v>9</v>
      </c>
      <c r="C554" s="61">
        <v>1</v>
      </c>
      <c r="D554" s="61">
        <f>IF(C554=1,100,30)</f>
        <v>100</v>
      </c>
      <c r="E554" s="61">
        <v>5</v>
      </c>
      <c r="F554" s="88">
        <f t="shared" si="53"/>
        <v>5</v>
      </c>
    </row>
    <row r="555" spans="2:6">
      <c r="B555" s="57" t="s">
        <v>10</v>
      </c>
      <c r="C555" s="58">
        <v>6</v>
      </c>
      <c r="D555" s="58">
        <f>IF(C555&gt;=15,100,IF(C555&gt;=8,70,IF(C555&gt;=4,50,30)))</f>
        <v>50</v>
      </c>
      <c r="E555" s="58">
        <v>7</v>
      </c>
      <c r="F555" s="87">
        <f t="shared" si="53"/>
        <v>3.5</v>
      </c>
    </row>
    <row r="556" spans="2:6">
      <c r="B556" s="60" t="s">
        <v>11</v>
      </c>
      <c r="C556" s="61">
        <v>65</v>
      </c>
      <c r="D556" s="61">
        <f>IF(C556&gt;=85,100,IF(C556&gt;=70,80,IF(C556&gt;=50,60,30)))</f>
        <v>60</v>
      </c>
      <c r="E556" s="61">
        <v>8</v>
      </c>
      <c r="F556" s="88">
        <f t="shared" si="53"/>
        <v>4.8</v>
      </c>
    </row>
    <row r="557" spans="2:6">
      <c r="B557" s="57" t="s">
        <v>12</v>
      </c>
      <c r="C557" s="58">
        <v>3</v>
      </c>
      <c r="D557" s="58">
        <f>IF(C557&gt;=10,100,IF(C557&gt;=5,80,IF(C557&gt;=3,60,30)))</f>
        <v>60</v>
      </c>
      <c r="E557" s="58">
        <v>10</v>
      </c>
      <c r="F557" s="87">
        <f t="shared" si="53"/>
        <v>6</v>
      </c>
    </row>
    <row r="558" spans="2:6">
      <c r="B558" s="60" t="s">
        <v>13</v>
      </c>
      <c r="C558" s="61">
        <v>60</v>
      </c>
      <c r="D558" s="61">
        <f>IF(C558&gt;=85,100,IF(C558&gt;=70,80,IF(C558&gt;=50,60,30)))</f>
        <v>60</v>
      </c>
      <c r="E558" s="61">
        <v>10</v>
      </c>
      <c r="F558" s="88">
        <f t="shared" si="53"/>
        <v>6</v>
      </c>
    </row>
    <row r="559" spans="2:6">
      <c r="B559" s="67"/>
      <c r="C559" s="68" t="s">
        <v>81</v>
      </c>
      <c r="D559" s="74">
        <f t="shared" ref="D559:F559" si="54">SUM(D546:D558)</f>
        <v>800</v>
      </c>
      <c r="E559" s="74">
        <f t="shared" si="54"/>
        <v>100</v>
      </c>
      <c r="F559" s="105">
        <f t="shared" si="54"/>
        <v>62.3</v>
      </c>
    </row>
    <row r="560" spans="2:6">
      <c r="B560" s="67"/>
      <c r="C560" s="68" t="s">
        <v>114</v>
      </c>
      <c r="D560" s="68"/>
      <c r="E560" s="68"/>
      <c r="F560" s="106" t="str">
        <f>IF(F559&gt;=85,"A1",IF(F559&gt;=70,"A2",IF(F559&gt;=55,"B1",IF(F559&gt;=40,"B2","C"))))</f>
        <v>B1</v>
      </c>
    </row>
    <row r="561" spans="2:6">
      <c r="B561" s="69"/>
      <c r="C561" s="70" t="s">
        <v>104</v>
      </c>
      <c r="D561" s="70"/>
      <c r="E561" s="70"/>
      <c r="F561" s="107" t="str">
        <f>IF(F559&gt;=70,"Eligible",IF(F559&gt;=55,"Conditionally Eligible","Decline"))</f>
        <v>Conditionally Eligible</v>
      </c>
    </row>
    <row r="562" spans="2:6">
      <c r="B562" s="97"/>
      <c r="C562" s="54"/>
      <c r="D562" s="54"/>
      <c r="E562" s="54"/>
      <c r="F562" s="54"/>
    </row>
    <row r="563" spans="2:6">
      <c r="B563" s="42" t="s">
        <v>110</v>
      </c>
      <c r="C563" s="58"/>
      <c r="D563" s="58"/>
      <c r="E563" s="58"/>
      <c r="F563" s="87"/>
    </row>
    <row r="564" ht="26" spans="2:6">
      <c r="B564" s="109" t="s">
        <v>42</v>
      </c>
      <c r="C564" s="70"/>
      <c r="D564" s="61"/>
      <c r="E564" s="61"/>
      <c r="F564" s="88"/>
    </row>
    <row r="565" spans="2:6">
      <c r="B565" s="47" t="s">
        <v>66</v>
      </c>
      <c r="C565" s="48" t="s">
        <v>111</v>
      </c>
      <c r="D565" s="49" t="s">
        <v>112</v>
      </c>
      <c r="E565" s="79" t="s">
        <v>67</v>
      </c>
      <c r="F565" s="80" t="s">
        <v>113</v>
      </c>
    </row>
    <row r="566" spans="2:6">
      <c r="B566" s="57" t="s">
        <v>1</v>
      </c>
      <c r="C566" s="58">
        <v>115000</v>
      </c>
      <c r="D566" s="98">
        <f>IF(C566&gt;=100000,100,IF(C566&gt;=50000,70,IF(C566&gt;=25000,40,20)))</f>
        <v>100</v>
      </c>
      <c r="E566" s="58">
        <v>10</v>
      </c>
      <c r="F566" s="87">
        <f t="shared" ref="F566:F578" si="55">(D566*E566)%</f>
        <v>10</v>
      </c>
    </row>
    <row r="567" spans="2:6">
      <c r="B567" s="59" t="s">
        <v>2</v>
      </c>
      <c r="C567" s="27">
        <v>70000</v>
      </c>
      <c r="D567" s="27">
        <f>IF(C567&gt;=60000,100,IF(C567&gt;=30000,70,IF(C567&gt;=15000,40,20)))</f>
        <v>100</v>
      </c>
      <c r="E567" s="27">
        <v>10</v>
      </c>
      <c r="F567" s="24">
        <f t="shared" si="55"/>
        <v>10</v>
      </c>
    </row>
    <row r="568" spans="2:6">
      <c r="B568" s="60" t="s">
        <v>3</v>
      </c>
      <c r="C568" s="61">
        <v>8000</v>
      </c>
      <c r="D568" s="61">
        <f>IF(C568&lt;=5000,100,IF(C568&lt;=10000,80,IF(C568&lt;=15000,60,30)))</f>
        <v>80</v>
      </c>
      <c r="E568" s="61">
        <v>10</v>
      </c>
      <c r="F568" s="88">
        <f t="shared" si="55"/>
        <v>8</v>
      </c>
    </row>
    <row r="569" spans="2:6">
      <c r="B569" s="57" t="s">
        <v>4</v>
      </c>
      <c r="C569" s="58">
        <v>5</v>
      </c>
      <c r="D569" s="58">
        <f>IF(C569&gt;=5,100,IF(C569&gt;=3,70,IF(C569&gt;=1,40,20)))</f>
        <v>100</v>
      </c>
      <c r="E569" s="58">
        <v>7</v>
      </c>
      <c r="F569" s="87">
        <f t="shared" si="55"/>
        <v>7</v>
      </c>
    </row>
    <row r="570" spans="2:6">
      <c r="B570" s="59" t="s">
        <v>5</v>
      </c>
      <c r="C570" s="27">
        <v>2.7</v>
      </c>
      <c r="D570" s="27">
        <f>IF(C570&gt;=2.5,100,IF(C570&gt;=1.5,70,IF(C570&gt;=1,50,30)))</f>
        <v>100</v>
      </c>
      <c r="E570" s="27">
        <v>7</v>
      </c>
      <c r="F570" s="24">
        <f t="shared" si="55"/>
        <v>7</v>
      </c>
    </row>
    <row r="571" spans="2:6">
      <c r="B571" s="60" t="s">
        <v>6</v>
      </c>
      <c r="C571" s="61">
        <v>9</v>
      </c>
      <c r="D571" s="61">
        <f>IF(C571&gt;=10,100,IF(C571&gt;=5,70,IF(C571&gt;=2,50,30)))</f>
        <v>70</v>
      </c>
      <c r="E571" s="61">
        <v>6</v>
      </c>
      <c r="F571" s="88">
        <f t="shared" si="55"/>
        <v>4.2</v>
      </c>
    </row>
    <row r="572" spans="2:6">
      <c r="B572" s="57" t="s">
        <v>7</v>
      </c>
      <c r="C572" s="58">
        <v>6</v>
      </c>
      <c r="D572" s="58">
        <f>IF(C572&gt;=6,100,IF(C572&gt;=3,60,IF(C572&gt;=1,30,10)))</f>
        <v>100</v>
      </c>
      <c r="E572" s="58">
        <v>5</v>
      </c>
      <c r="F572" s="87">
        <f t="shared" si="55"/>
        <v>5</v>
      </c>
    </row>
    <row r="573" spans="2:6">
      <c r="B573" s="59" t="s">
        <v>8</v>
      </c>
      <c r="C573" s="27">
        <v>1</v>
      </c>
      <c r="D573" s="27">
        <f>IF(C540=1,100,30)</f>
        <v>30</v>
      </c>
      <c r="E573" s="27">
        <v>5</v>
      </c>
      <c r="F573" s="24">
        <f t="shared" si="55"/>
        <v>1.5</v>
      </c>
    </row>
    <row r="574" spans="2:6">
      <c r="B574" s="60" t="s">
        <v>9</v>
      </c>
      <c r="C574" s="61">
        <v>1</v>
      </c>
      <c r="D574" s="61">
        <f>IF(C574=1,100,30)</f>
        <v>100</v>
      </c>
      <c r="E574" s="61">
        <v>5</v>
      </c>
      <c r="F574" s="88">
        <f t="shared" si="55"/>
        <v>5</v>
      </c>
    </row>
    <row r="575" spans="2:6">
      <c r="B575" s="57" t="s">
        <v>10</v>
      </c>
      <c r="C575" s="58">
        <v>14</v>
      </c>
      <c r="D575" s="58">
        <f>IF(C575&gt;=15,100,IF(C575&gt;=8,70,IF(C575&gt;=4,50,30)))</f>
        <v>70</v>
      </c>
      <c r="E575" s="58">
        <v>7</v>
      </c>
      <c r="F575" s="87">
        <f t="shared" si="55"/>
        <v>4.9</v>
      </c>
    </row>
    <row r="576" spans="2:6">
      <c r="B576" s="60" t="s">
        <v>11</v>
      </c>
      <c r="C576" s="61">
        <v>85</v>
      </c>
      <c r="D576" s="61">
        <f>IF(C576&gt;=85,100,IF(C576&gt;=70,80,IF(C576&gt;=50,60,30)))</f>
        <v>100</v>
      </c>
      <c r="E576" s="61">
        <v>8</v>
      </c>
      <c r="F576" s="88">
        <f t="shared" si="55"/>
        <v>8</v>
      </c>
    </row>
    <row r="577" spans="2:6">
      <c r="B577" s="57" t="s">
        <v>12</v>
      </c>
      <c r="C577" s="58">
        <v>7</v>
      </c>
      <c r="D577" s="58">
        <f>IF(C577&gt;=10,100,IF(C577&gt;=5,80,IF(C577&gt;=3,60,30)))</f>
        <v>80</v>
      </c>
      <c r="E577" s="58">
        <v>10</v>
      </c>
      <c r="F577" s="87">
        <f t="shared" si="55"/>
        <v>8</v>
      </c>
    </row>
    <row r="578" spans="2:6">
      <c r="B578" s="60" t="s">
        <v>13</v>
      </c>
      <c r="C578" s="61">
        <v>83</v>
      </c>
      <c r="D578" s="61">
        <f>IF(C578&gt;=85,100,IF(C578&gt;=70,80,IF(C578&gt;=50,60,30)))</f>
        <v>80</v>
      </c>
      <c r="E578" s="61">
        <v>10</v>
      </c>
      <c r="F578" s="88">
        <f t="shared" si="55"/>
        <v>8</v>
      </c>
    </row>
    <row r="579" spans="2:6">
      <c r="B579" s="67"/>
      <c r="C579" s="68" t="s">
        <v>81</v>
      </c>
      <c r="D579" s="74">
        <f t="shared" ref="D579:F579" si="56">SUM(D566:D578)</f>
        <v>1110</v>
      </c>
      <c r="E579" s="74">
        <f t="shared" si="56"/>
        <v>100</v>
      </c>
      <c r="F579" s="93">
        <f t="shared" si="56"/>
        <v>86.6</v>
      </c>
    </row>
    <row r="580" spans="2:6">
      <c r="B580" s="67"/>
      <c r="C580" s="68" t="s">
        <v>114</v>
      </c>
      <c r="D580" s="68"/>
      <c r="E580" s="68"/>
      <c r="F580" s="94" t="str">
        <f>IF(F579&gt;=85,"A1",IF(F579&gt;=70,"A2",IF(F579&gt;=55,"B1",IF(F579&gt;=40,"B2","C"))))</f>
        <v>A1</v>
      </c>
    </row>
    <row r="581" spans="2:6">
      <c r="B581" s="69"/>
      <c r="C581" s="70" t="s">
        <v>104</v>
      </c>
      <c r="D581" s="70"/>
      <c r="E581" s="70"/>
      <c r="F581" s="95" t="str">
        <f>IF(F579&gt;=70,"Eligible",IF(F579&gt;=55,"Conditionally Eligible","Decline"))</f>
        <v>Eligible</v>
      </c>
    </row>
    <row r="582" spans="2:6">
      <c r="B582" s="99"/>
      <c r="C582" s="54"/>
      <c r="D582" s="54"/>
      <c r="E582" s="54"/>
      <c r="F582" s="102"/>
    </row>
    <row r="583" spans="2:6">
      <c r="B583" s="42" t="s">
        <v>110</v>
      </c>
      <c r="C583" s="58"/>
      <c r="D583" s="58"/>
      <c r="E583" s="58"/>
      <c r="F583" s="87"/>
    </row>
    <row r="584" ht="26" spans="2:6">
      <c r="B584" s="109" t="s">
        <v>43</v>
      </c>
      <c r="C584" s="70"/>
      <c r="D584" s="61"/>
      <c r="E584" s="61"/>
      <c r="F584" s="88"/>
    </row>
    <row r="585" spans="2:6">
      <c r="B585" s="47" t="s">
        <v>66</v>
      </c>
      <c r="C585" s="48" t="s">
        <v>111</v>
      </c>
      <c r="D585" s="49" t="s">
        <v>112</v>
      </c>
      <c r="E585" s="79" t="s">
        <v>67</v>
      </c>
      <c r="F585" s="80" t="s">
        <v>113</v>
      </c>
    </row>
    <row r="586" spans="2:6">
      <c r="B586" s="57" t="s">
        <v>1</v>
      </c>
      <c r="C586" s="58">
        <v>180000</v>
      </c>
      <c r="D586" s="98">
        <f>IF(C586&gt;=100000,100,IF(C586&gt;=50000,70,IF(C586&gt;=25000,40,20)))</f>
        <v>100</v>
      </c>
      <c r="E586" s="58">
        <v>10</v>
      </c>
      <c r="F586" s="87">
        <f t="shared" ref="F586:F598" si="57">(D586*E586)%</f>
        <v>10</v>
      </c>
    </row>
    <row r="587" spans="2:6">
      <c r="B587" s="59" t="s">
        <v>2</v>
      </c>
      <c r="C587" s="27">
        <v>90000</v>
      </c>
      <c r="D587" s="27">
        <f>IF(C587&gt;=60000,100,IF(C587&gt;=30000,70,IF(C587&gt;=15000,40,20)))</f>
        <v>100</v>
      </c>
      <c r="E587" s="27">
        <v>10</v>
      </c>
      <c r="F587" s="24">
        <f t="shared" si="57"/>
        <v>10</v>
      </c>
    </row>
    <row r="588" spans="2:6">
      <c r="B588" s="60" t="s">
        <v>3</v>
      </c>
      <c r="C588" s="61">
        <v>10000</v>
      </c>
      <c r="D588" s="61">
        <f>IF(C588&lt;=5000,100,IF(C588&lt;=10000,80,IF(C588&lt;=15000,60,30)))</f>
        <v>80</v>
      </c>
      <c r="E588" s="61">
        <v>10</v>
      </c>
      <c r="F588" s="88">
        <f t="shared" si="57"/>
        <v>8</v>
      </c>
    </row>
    <row r="589" spans="2:6">
      <c r="B589" s="57" t="s">
        <v>4</v>
      </c>
      <c r="C589" s="58">
        <v>6</v>
      </c>
      <c r="D589" s="58">
        <f>IF(C589&gt;=5,100,IF(C589&gt;=3,70,IF(C589&gt;=1,40,20)))</f>
        <v>100</v>
      </c>
      <c r="E589" s="58">
        <v>7</v>
      </c>
      <c r="F589" s="87">
        <f t="shared" si="57"/>
        <v>7</v>
      </c>
    </row>
    <row r="590" spans="2:6">
      <c r="B590" s="59" t="s">
        <v>5</v>
      </c>
      <c r="C590" s="27">
        <v>3.2</v>
      </c>
      <c r="D590" s="27">
        <f>IF(C590&gt;=2.5,100,IF(C590&gt;=1.5,70,IF(C590&gt;=1,50,30)))</f>
        <v>100</v>
      </c>
      <c r="E590" s="27">
        <v>7</v>
      </c>
      <c r="F590" s="24">
        <f t="shared" si="57"/>
        <v>7</v>
      </c>
    </row>
    <row r="591" spans="2:6">
      <c r="B591" s="60" t="s">
        <v>6</v>
      </c>
      <c r="C591" s="61">
        <v>11</v>
      </c>
      <c r="D591" s="61">
        <f>IF(C591&gt;=10,100,IF(C591&gt;=5,70,IF(C591&gt;=2,50,30)))</f>
        <v>100</v>
      </c>
      <c r="E591" s="61">
        <v>6</v>
      </c>
      <c r="F591" s="88">
        <f t="shared" si="57"/>
        <v>6</v>
      </c>
    </row>
    <row r="592" spans="2:6">
      <c r="B592" s="57" t="s">
        <v>7</v>
      </c>
      <c r="C592" s="58">
        <v>6</v>
      </c>
      <c r="D592" s="58">
        <f>IF(C592&gt;=6,100,IF(C592&gt;=3,60,IF(C592&gt;=1,30,10)))</f>
        <v>100</v>
      </c>
      <c r="E592" s="58">
        <v>5</v>
      </c>
      <c r="F592" s="87">
        <f t="shared" si="57"/>
        <v>5</v>
      </c>
    </row>
    <row r="593" spans="2:6">
      <c r="B593" s="59" t="s">
        <v>8</v>
      </c>
      <c r="C593" s="27">
        <v>1</v>
      </c>
      <c r="D593" s="27">
        <f>IF(C560=1,100,30)</f>
        <v>30</v>
      </c>
      <c r="E593" s="27">
        <v>5</v>
      </c>
      <c r="F593" s="24">
        <f t="shared" si="57"/>
        <v>1.5</v>
      </c>
    </row>
    <row r="594" spans="2:6">
      <c r="B594" s="60" t="s">
        <v>9</v>
      </c>
      <c r="C594" s="61">
        <v>1</v>
      </c>
      <c r="D594" s="61">
        <f>IF(C594=1,100,30)</f>
        <v>100</v>
      </c>
      <c r="E594" s="61">
        <v>5</v>
      </c>
      <c r="F594" s="88">
        <f t="shared" si="57"/>
        <v>5</v>
      </c>
    </row>
    <row r="595" spans="2:6">
      <c r="B595" s="57" t="s">
        <v>10</v>
      </c>
      <c r="C595" s="58">
        <v>16</v>
      </c>
      <c r="D595" s="58">
        <f>IF(C595&gt;=15,100,IF(C595&gt;=8,70,IF(C595&gt;=4,50,30)))</f>
        <v>100</v>
      </c>
      <c r="E595" s="58">
        <v>7</v>
      </c>
      <c r="F595" s="87">
        <f t="shared" si="57"/>
        <v>7</v>
      </c>
    </row>
    <row r="596" spans="2:6">
      <c r="B596" s="60" t="s">
        <v>11</v>
      </c>
      <c r="C596" s="61">
        <v>92</v>
      </c>
      <c r="D596" s="61">
        <f>IF(C596&gt;=85,100,IF(C596&gt;=70,80,IF(C596&gt;=50,60,30)))</f>
        <v>100</v>
      </c>
      <c r="E596" s="61">
        <v>8</v>
      </c>
      <c r="F596" s="88">
        <f t="shared" si="57"/>
        <v>8</v>
      </c>
    </row>
    <row r="597" spans="2:6">
      <c r="B597" s="57" t="s">
        <v>12</v>
      </c>
      <c r="C597" s="58">
        <v>11</v>
      </c>
      <c r="D597" s="58">
        <f>IF(C597&gt;=10,100,IF(C597&gt;=5,80,IF(C597&gt;=3,60,30)))</f>
        <v>100</v>
      </c>
      <c r="E597" s="58">
        <v>10</v>
      </c>
      <c r="F597" s="87">
        <f t="shared" si="57"/>
        <v>10</v>
      </c>
    </row>
    <row r="598" spans="2:6">
      <c r="B598" s="60" t="s">
        <v>13</v>
      </c>
      <c r="C598" s="61">
        <v>88</v>
      </c>
      <c r="D598" s="61">
        <f>IF(C598&gt;=85,100,IF(C598&gt;=70,80,IF(C598&gt;=50,60,30)))</f>
        <v>100</v>
      </c>
      <c r="E598" s="61">
        <v>10</v>
      </c>
      <c r="F598" s="88">
        <f t="shared" si="57"/>
        <v>10</v>
      </c>
    </row>
    <row r="599" spans="2:6">
      <c r="B599" s="67"/>
      <c r="C599" s="68" t="s">
        <v>81</v>
      </c>
      <c r="D599" s="74">
        <f t="shared" ref="D599:F599" si="58">SUM(D586:D598)</f>
        <v>1210</v>
      </c>
      <c r="E599" s="74">
        <f t="shared" si="58"/>
        <v>100</v>
      </c>
      <c r="F599" s="93">
        <f t="shared" si="58"/>
        <v>94.5</v>
      </c>
    </row>
    <row r="600" spans="2:6">
      <c r="B600" s="67"/>
      <c r="C600" s="68" t="s">
        <v>114</v>
      </c>
      <c r="D600" s="68"/>
      <c r="E600" s="68"/>
      <c r="F600" s="94" t="str">
        <f>IF(F599&gt;=85,"A1",IF(F599&gt;=70,"A2",IF(F599&gt;=55,"B1",IF(F599&gt;=40,"B2","C"))))</f>
        <v>A1</v>
      </c>
    </row>
    <row r="601" spans="2:6">
      <c r="B601" s="69"/>
      <c r="C601" s="70" t="s">
        <v>104</v>
      </c>
      <c r="D601" s="70"/>
      <c r="E601" s="70"/>
      <c r="F601" s="95" t="str">
        <f>IF(F599&gt;=70,"Eligible",IF(F599&gt;=55,"Conditionally Eligible","Decline"))</f>
        <v>Eligible</v>
      </c>
    </row>
    <row r="602" spans="2:6">
      <c r="B602" s="100"/>
      <c r="C602" s="101"/>
      <c r="D602" s="101"/>
      <c r="E602" s="101"/>
      <c r="F602" s="103"/>
    </row>
    <row r="603" spans="2:6">
      <c r="B603" s="42" t="s">
        <v>110</v>
      </c>
      <c r="C603" s="58"/>
      <c r="D603" s="58"/>
      <c r="E603" s="58"/>
      <c r="F603" s="87"/>
    </row>
    <row r="604" ht="26" spans="2:6">
      <c r="B604" s="109" t="s">
        <v>44</v>
      </c>
      <c r="C604" s="70"/>
      <c r="D604" s="61"/>
      <c r="E604" s="61"/>
      <c r="F604" s="88"/>
    </row>
    <row r="605" spans="2:6">
      <c r="B605" s="47" t="s">
        <v>66</v>
      </c>
      <c r="C605" s="48" t="s">
        <v>111</v>
      </c>
      <c r="D605" s="49" t="s">
        <v>112</v>
      </c>
      <c r="E605" s="79" t="s">
        <v>67</v>
      </c>
      <c r="F605" s="80" t="s">
        <v>113</v>
      </c>
    </row>
    <row r="606" spans="2:6">
      <c r="B606" s="57" t="s">
        <v>1</v>
      </c>
      <c r="C606" s="58">
        <v>25000</v>
      </c>
      <c r="D606" s="98">
        <f>IF(C606&gt;=100000,100,IF(C606&gt;=50000,70,IF(C606&gt;=25000,40,20)))</f>
        <v>40</v>
      </c>
      <c r="E606" s="58">
        <v>10</v>
      </c>
      <c r="F606" s="87">
        <f t="shared" ref="F606:F618" si="59">(D606*E606)%</f>
        <v>4</v>
      </c>
    </row>
    <row r="607" spans="2:6">
      <c r="B607" s="59" t="s">
        <v>2</v>
      </c>
      <c r="C607" s="27">
        <v>22000</v>
      </c>
      <c r="D607" s="27">
        <f>IF(C607&gt;=60000,100,IF(C607&gt;=30000,70,IF(C607&gt;=15000,40,20)))</f>
        <v>40</v>
      </c>
      <c r="E607" s="27">
        <v>10</v>
      </c>
      <c r="F607" s="24">
        <f t="shared" si="59"/>
        <v>4</v>
      </c>
    </row>
    <row r="608" spans="2:6">
      <c r="B608" s="60" t="s">
        <v>3</v>
      </c>
      <c r="C608" s="61">
        <v>13000</v>
      </c>
      <c r="D608" s="61">
        <f>IF(C608&lt;=5000,100,IF(C608&lt;=10000,80,IF(C608&lt;=15000,60,30)))</f>
        <v>60</v>
      </c>
      <c r="E608" s="61">
        <v>10</v>
      </c>
      <c r="F608" s="88">
        <f t="shared" si="59"/>
        <v>6</v>
      </c>
    </row>
    <row r="609" spans="2:6">
      <c r="B609" s="57" t="s">
        <v>4</v>
      </c>
      <c r="C609" s="58">
        <v>1</v>
      </c>
      <c r="D609" s="58">
        <f>IF(C609&gt;=5,100,IF(C609&gt;=3,70,IF(C609&gt;=1,40,20)))</f>
        <v>40</v>
      </c>
      <c r="E609" s="58">
        <v>7</v>
      </c>
      <c r="F609" s="87">
        <f t="shared" si="59"/>
        <v>2.8</v>
      </c>
    </row>
    <row r="610" spans="2:6">
      <c r="B610" s="59" t="s">
        <v>5</v>
      </c>
      <c r="C610" s="27">
        <v>0.8</v>
      </c>
      <c r="D610" s="27">
        <f>IF(C610&gt;=2.5,100,IF(C610&gt;=1.5,70,IF(C610&gt;=1,50,30)))</f>
        <v>30</v>
      </c>
      <c r="E610" s="27">
        <v>7</v>
      </c>
      <c r="F610" s="24">
        <f t="shared" si="59"/>
        <v>2.1</v>
      </c>
    </row>
    <row r="611" spans="2:6">
      <c r="B611" s="60" t="s">
        <v>6</v>
      </c>
      <c r="C611" s="61">
        <v>2</v>
      </c>
      <c r="D611" s="61">
        <f>IF(C611&gt;=10,100,IF(C611&gt;=5,70,IF(C611&gt;=2,50,30)))</f>
        <v>50</v>
      </c>
      <c r="E611" s="61">
        <v>6</v>
      </c>
      <c r="F611" s="88">
        <f t="shared" si="59"/>
        <v>3</v>
      </c>
    </row>
    <row r="612" spans="2:6">
      <c r="B612" s="57" t="s">
        <v>7</v>
      </c>
      <c r="C612" s="58">
        <v>1</v>
      </c>
      <c r="D612" s="58">
        <f>IF(C612&gt;=6,100,IF(C612&gt;=3,60,IF(C612&gt;=1,30,10)))</f>
        <v>30</v>
      </c>
      <c r="E612" s="58">
        <v>5</v>
      </c>
      <c r="F612" s="87">
        <f t="shared" si="59"/>
        <v>1.5</v>
      </c>
    </row>
    <row r="613" spans="2:6">
      <c r="B613" s="59" t="s">
        <v>8</v>
      </c>
      <c r="C613" s="27">
        <v>0</v>
      </c>
      <c r="D613" s="27">
        <f>IF(C580=1,100,30)</f>
        <v>30</v>
      </c>
      <c r="E613" s="27">
        <v>5</v>
      </c>
      <c r="F613" s="24">
        <f t="shared" si="59"/>
        <v>1.5</v>
      </c>
    </row>
    <row r="614" spans="2:6">
      <c r="B614" s="60" t="s">
        <v>9</v>
      </c>
      <c r="C614" s="61">
        <v>0</v>
      </c>
      <c r="D614" s="61">
        <f>IF(C614=1,100,30)</f>
        <v>30</v>
      </c>
      <c r="E614" s="61">
        <v>5</v>
      </c>
      <c r="F614" s="88">
        <f t="shared" si="59"/>
        <v>1.5</v>
      </c>
    </row>
    <row r="615" spans="2:6">
      <c r="B615" s="57" t="s">
        <v>10</v>
      </c>
      <c r="C615" s="58">
        <v>2</v>
      </c>
      <c r="D615" s="58">
        <f>IF(C615&gt;=15,100,IF(C615&gt;=8,70,IF(C615&gt;=4,50,30)))</f>
        <v>30</v>
      </c>
      <c r="E615" s="58">
        <v>7</v>
      </c>
      <c r="F615" s="87">
        <f t="shared" si="59"/>
        <v>2.1</v>
      </c>
    </row>
    <row r="616" spans="2:6">
      <c r="B616" s="60" t="s">
        <v>11</v>
      </c>
      <c r="C616" s="61">
        <v>35</v>
      </c>
      <c r="D616" s="61">
        <f>IF(C616&gt;=85,100,IF(C616&gt;=70,80,IF(C616&gt;=50,60,30)))</f>
        <v>30</v>
      </c>
      <c r="E616" s="61">
        <v>8</v>
      </c>
      <c r="F616" s="88">
        <f t="shared" si="59"/>
        <v>2.4</v>
      </c>
    </row>
    <row r="617" spans="2:6">
      <c r="B617" s="57" t="s">
        <v>12</v>
      </c>
      <c r="C617" s="58">
        <v>1</v>
      </c>
      <c r="D617" s="58">
        <f>IF(C617&gt;=10,100,IF(C617&gt;=5,80,IF(C617&gt;=3,60,30)))</f>
        <v>30</v>
      </c>
      <c r="E617" s="58">
        <v>10</v>
      </c>
      <c r="F617" s="87">
        <f t="shared" si="59"/>
        <v>3</v>
      </c>
    </row>
    <row r="618" spans="2:6">
      <c r="B618" s="60" t="s">
        <v>13</v>
      </c>
      <c r="C618" s="61">
        <v>34</v>
      </c>
      <c r="D618" s="61">
        <f>IF(C618&gt;=85,100,IF(C618&gt;=70,80,IF(C618&gt;=50,60,30)))</f>
        <v>30</v>
      </c>
      <c r="E618" s="61">
        <v>10</v>
      </c>
      <c r="F618" s="88">
        <f t="shared" si="59"/>
        <v>3</v>
      </c>
    </row>
    <row r="619" spans="2:6">
      <c r="B619" s="67"/>
      <c r="C619" s="68" t="s">
        <v>81</v>
      </c>
      <c r="D619" s="74">
        <f t="shared" ref="D619:F619" si="60">SUM(D606:D618)</f>
        <v>470</v>
      </c>
      <c r="E619" s="74">
        <f t="shared" si="60"/>
        <v>100</v>
      </c>
      <c r="F619" s="108">
        <f t="shared" si="60"/>
        <v>36.9</v>
      </c>
    </row>
    <row r="620" spans="2:6">
      <c r="B620" s="67"/>
      <c r="C620" s="68" t="s">
        <v>114</v>
      </c>
      <c r="D620" s="68"/>
      <c r="E620" s="68"/>
      <c r="F620" s="7" t="str">
        <f>IF(F619&gt;=85,"A1",IF(F619&gt;=70,"A2",IF(F619&gt;=55,"B1",IF(F619&gt;=40,"B2","C"))))</f>
        <v>C</v>
      </c>
    </row>
    <row r="621" spans="2:6">
      <c r="B621" s="69"/>
      <c r="C621" s="70" t="s">
        <v>104</v>
      </c>
      <c r="D621" s="70"/>
      <c r="E621" s="70"/>
      <c r="F621" s="20" t="str">
        <f>IF(F619&gt;=70,"Eligible",IF(F619&gt;=55,"Conditionally Eligible","Decline"))</f>
        <v>Decline</v>
      </c>
    </row>
    <row r="622" spans="2:6">
      <c r="B622" s="99"/>
      <c r="C622" s="54"/>
      <c r="D622" s="54"/>
      <c r="E622" s="54"/>
      <c r="F622" s="102"/>
    </row>
    <row r="623" spans="2:6">
      <c r="B623" s="42" t="s">
        <v>110</v>
      </c>
      <c r="C623" s="58"/>
      <c r="D623" s="58"/>
      <c r="E623" s="58"/>
      <c r="F623" s="87"/>
    </row>
    <row r="624" ht="26" spans="2:6">
      <c r="B624" s="109" t="s">
        <v>45</v>
      </c>
      <c r="C624" s="70"/>
      <c r="D624" s="61"/>
      <c r="E624" s="61"/>
      <c r="F624" s="88"/>
    </row>
    <row r="625" spans="2:6">
      <c r="B625" s="47" t="s">
        <v>66</v>
      </c>
      <c r="C625" s="48" t="s">
        <v>111</v>
      </c>
      <c r="D625" s="49" t="s">
        <v>112</v>
      </c>
      <c r="E625" s="79" t="s">
        <v>67</v>
      </c>
      <c r="F625" s="80" t="s">
        <v>113</v>
      </c>
    </row>
    <row r="626" spans="2:6">
      <c r="B626" s="57" t="s">
        <v>1</v>
      </c>
      <c r="C626" s="58">
        <v>70000</v>
      </c>
      <c r="D626" s="98">
        <f>IF(C626&gt;=100000,100,IF(C626&gt;=50000,70,IF(C626&gt;=25000,40,20)))</f>
        <v>70</v>
      </c>
      <c r="E626" s="58">
        <v>10</v>
      </c>
      <c r="F626" s="87">
        <f t="shared" ref="F626:F638" si="61">(D626*E626)%</f>
        <v>7</v>
      </c>
    </row>
    <row r="627" spans="2:6">
      <c r="B627" s="59" t="s">
        <v>2</v>
      </c>
      <c r="C627" s="27">
        <v>45000</v>
      </c>
      <c r="D627" s="27">
        <f>IF(C627&gt;=60000,100,IF(C627&gt;=30000,70,IF(C627&gt;=15000,40,20)))</f>
        <v>70</v>
      </c>
      <c r="E627" s="27">
        <v>10</v>
      </c>
      <c r="F627" s="24">
        <f t="shared" si="61"/>
        <v>7</v>
      </c>
    </row>
    <row r="628" spans="2:6">
      <c r="B628" s="60" t="s">
        <v>3</v>
      </c>
      <c r="C628" s="61">
        <v>12000</v>
      </c>
      <c r="D628" s="61">
        <f>IF(C628&lt;=5000,100,IF(C628&lt;=10000,80,IF(C628&lt;=15000,60,30)))</f>
        <v>60</v>
      </c>
      <c r="E628" s="61">
        <v>10</v>
      </c>
      <c r="F628" s="88">
        <f t="shared" si="61"/>
        <v>6</v>
      </c>
    </row>
    <row r="629" spans="2:6">
      <c r="B629" s="57" t="s">
        <v>4</v>
      </c>
      <c r="C629" s="58">
        <v>4</v>
      </c>
      <c r="D629" s="58">
        <f>IF(C629&gt;=5,100,IF(C629&gt;=3,70,IF(C629&gt;=1,40,20)))</f>
        <v>70</v>
      </c>
      <c r="E629" s="58">
        <v>7</v>
      </c>
      <c r="F629" s="87">
        <f t="shared" si="61"/>
        <v>4.9</v>
      </c>
    </row>
    <row r="630" spans="2:6">
      <c r="B630" s="59" t="s">
        <v>5</v>
      </c>
      <c r="C630" s="27">
        <v>1.8</v>
      </c>
      <c r="D630" s="27">
        <f>IF(C630&gt;=2.5,100,IF(C630&gt;=1.5,70,IF(C630&gt;=1,50,30)))</f>
        <v>70</v>
      </c>
      <c r="E630" s="27">
        <v>7</v>
      </c>
      <c r="F630" s="24">
        <f t="shared" si="61"/>
        <v>4.9</v>
      </c>
    </row>
    <row r="631" spans="2:6">
      <c r="B631" s="60" t="s">
        <v>6</v>
      </c>
      <c r="C631" s="61">
        <v>6</v>
      </c>
      <c r="D631" s="61">
        <f>IF(C631&gt;=10,100,IF(C631&gt;=5,70,IF(C631&gt;=2,50,30)))</f>
        <v>70</v>
      </c>
      <c r="E631" s="61">
        <v>6</v>
      </c>
      <c r="F631" s="88">
        <f t="shared" si="61"/>
        <v>4.2</v>
      </c>
    </row>
    <row r="632" spans="2:6">
      <c r="B632" s="57" t="s">
        <v>7</v>
      </c>
      <c r="C632" s="58">
        <v>4</v>
      </c>
      <c r="D632" s="58">
        <f>IF(C632&gt;=6,100,IF(C632&gt;=3,60,IF(C632&gt;=1,30,10)))</f>
        <v>60</v>
      </c>
      <c r="E632" s="58">
        <v>5</v>
      </c>
      <c r="F632" s="87">
        <f t="shared" si="61"/>
        <v>3</v>
      </c>
    </row>
    <row r="633" spans="2:6">
      <c r="B633" s="59" t="s">
        <v>8</v>
      </c>
      <c r="C633" s="27">
        <v>1</v>
      </c>
      <c r="D633" s="27">
        <f>IF(C600=1,100,30)</f>
        <v>30</v>
      </c>
      <c r="E633" s="27">
        <v>5</v>
      </c>
      <c r="F633" s="24">
        <f t="shared" si="61"/>
        <v>1.5</v>
      </c>
    </row>
    <row r="634" spans="2:6">
      <c r="B634" s="60" t="s">
        <v>9</v>
      </c>
      <c r="C634" s="61">
        <v>1</v>
      </c>
      <c r="D634" s="61">
        <f>IF(C634=1,100,30)</f>
        <v>100</v>
      </c>
      <c r="E634" s="61">
        <v>5</v>
      </c>
      <c r="F634" s="88">
        <f t="shared" si="61"/>
        <v>5</v>
      </c>
    </row>
    <row r="635" spans="2:6">
      <c r="B635" s="57" t="s">
        <v>10</v>
      </c>
      <c r="C635" s="58">
        <v>9</v>
      </c>
      <c r="D635" s="58">
        <f>IF(C635&gt;=15,100,IF(C635&gt;=8,70,IF(C635&gt;=4,50,30)))</f>
        <v>70</v>
      </c>
      <c r="E635" s="58">
        <v>7</v>
      </c>
      <c r="F635" s="87">
        <f t="shared" si="61"/>
        <v>4.9</v>
      </c>
    </row>
    <row r="636" spans="2:6">
      <c r="B636" s="60" t="s">
        <v>11</v>
      </c>
      <c r="C636" s="61">
        <v>75</v>
      </c>
      <c r="D636" s="61">
        <f>IF(C636&gt;=85,100,IF(C636&gt;=70,80,IF(C636&gt;=50,60,30)))</f>
        <v>80</v>
      </c>
      <c r="E636" s="61">
        <v>8</v>
      </c>
      <c r="F636" s="88">
        <f t="shared" si="61"/>
        <v>6.4</v>
      </c>
    </row>
    <row r="637" spans="2:6">
      <c r="B637" s="57" t="s">
        <v>12</v>
      </c>
      <c r="C637" s="58">
        <v>5</v>
      </c>
      <c r="D637" s="58">
        <f>IF(C637&gt;=10,100,IF(C637&gt;=5,80,IF(C637&gt;=3,60,30)))</f>
        <v>80</v>
      </c>
      <c r="E637" s="58">
        <v>10</v>
      </c>
      <c r="F637" s="87">
        <f t="shared" si="61"/>
        <v>8</v>
      </c>
    </row>
    <row r="638" spans="2:6">
      <c r="B638" s="60" t="s">
        <v>13</v>
      </c>
      <c r="C638" s="61">
        <v>67</v>
      </c>
      <c r="D638" s="61">
        <f>IF(C638&gt;=85,100,IF(C638&gt;=70,80,IF(C638&gt;=50,60,30)))</f>
        <v>60</v>
      </c>
      <c r="E638" s="61">
        <v>10</v>
      </c>
      <c r="F638" s="88">
        <f t="shared" si="61"/>
        <v>6</v>
      </c>
    </row>
    <row r="639" spans="2:6">
      <c r="B639" s="67"/>
      <c r="C639" s="68" t="s">
        <v>81</v>
      </c>
      <c r="D639" s="74">
        <f t="shared" ref="D639:F639" si="62">SUM(D626:D638)</f>
        <v>890</v>
      </c>
      <c r="E639" s="74">
        <f t="shared" si="62"/>
        <v>100</v>
      </c>
      <c r="F639" s="122">
        <f t="shared" si="62"/>
        <v>68.8</v>
      </c>
    </row>
    <row r="640" spans="2:6">
      <c r="B640" s="67"/>
      <c r="C640" s="68" t="s">
        <v>114</v>
      </c>
      <c r="D640" s="68"/>
      <c r="E640" s="68"/>
      <c r="F640" s="123" t="str">
        <f>IF(F639&gt;=85,"A1",IF(F639&gt;=70,"A2",IF(F639&gt;=55,"B1",IF(F639&gt;=40,"B2","C"))))</f>
        <v>B1</v>
      </c>
    </row>
    <row r="641" spans="2:6">
      <c r="B641" s="69"/>
      <c r="C641" s="70" t="s">
        <v>104</v>
      </c>
      <c r="D641" s="70"/>
      <c r="E641" s="70"/>
      <c r="F641" s="126" t="str">
        <f>IF(F639&gt;=70,"Eligible",IF(F639&gt;=55,"Conditionally Eligible","Decline"))</f>
        <v>Conditionally Eligible</v>
      </c>
    </row>
    <row r="642" spans="2:6">
      <c r="B642" s="99"/>
      <c r="C642" s="54"/>
      <c r="D642" s="104"/>
      <c r="E642" s="54"/>
      <c r="F642" s="102"/>
    </row>
    <row r="643" spans="2:6">
      <c r="B643" s="42" t="s">
        <v>110</v>
      </c>
      <c r="C643" s="58"/>
      <c r="D643" s="58"/>
      <c r="E643" s="58"/>
      <c r="F643" s="87"/>
    </row>
    <row r="644" ht="26" spans="2:6">
      <c r="B644" s="109" t="s">
        <v>46</v>
      </c>
      <c r="C644" s="70"/>
      <c r="D644" s="61"/>
      <c r="E644" s="61"/>
      <c r="F644" s="88"/>
    </row>
    <row r="645" spans="2:6">
      <c r="B645" s="47" t="s">
        <v>66</v>
      </c>
      <c r="C645" s="48" t="s">
        <v>111</v>
      </c>
      <c r="D645" s="49" t="s">
        <v>112</v>
      </c>
      <c r="E645" s="79" t="s">
        <v>67</v>
      </c>
      <c r="F645" s="80" t="s">
        <v>113</v>
      </c>
    </row>
    <row r="646" spans="2:6">
      <c r="B646" s="57" t="s">
        <v>1</v>
      </c>
      <c r="C646" s="58">
        <v>105000</v>
      </c>
      <c r="D646" s="98">
        <f>IF(C646&gt;=100000,100,IF(C646&gt;=50000,70,IF(C646&gt;=25000,40,20)))</f>
        <v>100</v>
      </c>
      <c r="E646" s="58">
        <v>10</v>
      </c>
      <c r="F646" s="87">
        <f t="shared" ref="F646:F658" si="63">(D646*E646)%</f>
        <v>10</v>
      </c>
    </row>
    <row r="647" spans="2:6">
      <c r="B647" s="59" t="s">
        <v>2</v>
      </c>
      <c r="C647" s="27">
        <v>62000</v>
      </c>
      <c r="D647" s="27">
        <f>IF(C647&gt;=60000,100,IF(C647&gt;=30000,70,IF(C647&gt;=15000,40,20)))</f>
        <v>100</v>
      </c>
      <c r="E647" s="27">
        <v>10</v>
      </c>
      <c r="F647" s="24">
        <f t="shared" si="63"/>
        <v>10</v>
      </c>
    </row>
    <row r="648" spans="2:6">
      <c r="B648" s="60" t="s">
        <v>3</v>
      </c>
      <c r="C648" s="61">
        <v>10000</v>
      </c>
      <c r="D648" s="61">
        <f>IF(C648&lt;=5000,100,IF(C648&lt;=10000,80,IF(C648&lt;=15000,60,30)))</f>
        <v>80</v>
      </c>
      <c r="E648" s="61">
        <v>10</v>
      </c>
      <c r="F648" s="88">
        <f t="shared" si="63"/>
        <v>8</v>
      </c>
    </row>
    <row r="649" spans="2:6">
      <c r="B649" s="57" t="s">
        <v>4</v>
      </c>
      <c r="C649" s="58">
        <v>5</v>
      </c>
      <c r="D649" s="58">
        <f>IF(C649&gt;=5,100,IF(C649&gt;=3,70,IF(C649&gt;=1,40,20)))</f>
        <v>100</v>
      </c>
      <c r="E649" s="58">
        <v>7</v>
      </c>
      <c r="F649" s="87">
        <f t="shared" si="63"/>
        <v>7</v>
      </c>
    </row>
    <row r="650" spans="2:6">
      <c r="B650" s="59" t="s">
        <v>5</v>
      </c>
      <c r="C650" s="27">
        <v>2.9</v>
      </c>
      <c r="D650" s="27">
        <f>IF(C650&gt;=2.5,100,IF(C650&gt;=1.5,70,IF(C650&gt;=1,50,30)))</f>
        <v>100</v>
      </c>
      <c r="E650" s="27">
        <v>7</v>
      </c>
      <c r="F650" s="24">
        <f t="shared" si="63"/>
        <v>7</v>
      </c>
    </row>
    <row r="651" spans="2:6">
      <c r="B651" s="60" t="s">
        <v>6</v>
      </c>
      <c r="C651" s="61">
        <v>10</v>
      </c>
      <c r="D651" s="61">
        <f>IF(C651&gt;=10,100,IF(C651&gt;=5,70,IF(C651&gt;=2,50,30)))</f>
        <v>100</v>
      </c>
      <c r="E651" s="61">
        <v>6</v>
      </c>
      <c r="F651" s="88">
        <f t="shared" si="63"/>
        <v>6</v>
      </c>
    </row>
    <row r="652" spans="2:6">
      <c r="B652" s="124" t="s">
        <v>7</v>
      </c>
      <c r="C652" s="27">
        <v>6</v>
      </c>
      <c r="D652" s="125">
        <f>IF(C652&gt;=6,100,IF(C652&gt;=3,60,IF(C652&gt;=1,30,10)))</f>
        <v>100</v>
      </c>
      <c r="E652" s="125">
        <v>5</v>
      </c>
      <c r="F652" s="127">
        <f t="shared" si="63"/>
        <v>5</v>
      </c>
    </row>
    <row r="653" spans="2:6">
      <c r="B653" s="59" t="s">
        <v>8</v>
      </c>
      <c r="C653" s="27">
        <v>1</v>
      </c>
      <c r="D653" s="27">
        <f>IF(C620=1,100,30)</f>
        <v>30</v>
      </c>
      <c r="E653" s="27">
        <v>5</v>
      </c>
      <c r="F653" s="24">
        <f t="shared" si="63"/>
        <v>1.5</v>
      </c>
    </row>
    <row r="654" spans="2:6">
      <c r="B654" s="60" t="s">
        <v>9</v>
      </c>
      <c r="C654" s="61">
        <v>1</v>
      </c>
      <c r="D654" s="61">
        <f>IF(C654=1,100,30)</f>
        <v>100</v>
      </c>
      <c r="E654" s="61">
        <v>5</v>
      </c>
      <c r="F654" s="88">
        <f t="shared" si="63"/>
        <v>5</v>
      </c>
    </row>
    <row r="655" spans="2:6">
      <c r="B655" s="124" t="s">
        <v>10</v>
      </c>
      <c r="C655" s="27">
        <v>13</v>
      </c>
      <c r="D655" s="125">
        <f>IF(C655&gt;=15,100,IF(C655&gt;=8,70,IF(C655&gt;=4,50,30)))</f>
        <v>70</v>
      </c>
      <c r="E655" s="125">
        <v>7</v>
      </c>
      <c r="F655" s="127">
        <f t="shared" si="63"/>
        <v>4.9</v>
      </c>
    </row>
    <row r="656" spans="2:6">
      <c r="B656" s="60" t="s">
        <v>11</v>
      </c>
      <c r="C656" s="61">
        <v>80</v>
      </c>
      <c r="D656" s="61">
        <f>IF(C656&gt;=85,100,IF(C656&gt;=70,80,IF(C656&gt;=50,60,30)))</f>
        <v>80</v>
      </c>
      <c r="E656" s="61">
        <v>8</v>
      </c>
      <c r="F656" s="88">
        <f t="shared" si="63"/>
        <v>6.4</v>
      </c>
    </row>
    <row r="657" spans="2:6">
      <c r="B657" s="124" t="s">
        <v>12</v>
      </c>
      <c r="C657" s="27">
        <v>8</v>
      </c>
      <c r="D657" s="125">
        <f>IF(C657&gt;=10,100,IF(C657&gt;=5,80,IF(C657&gt;=3,60,30)))</f>
        <v>80</v>
      </c>
      <c r="E657" s="125">
        <v>10</v>
      </c>
      <c r="F657" s="127">
        <f t="shared" si="63"/>
        <v>8</v>
      </c>
    </row>
    <row r="658" spans="2:6">
      <c r="B658" s="60" t="s">
        <v>13</v>
      </c>
      <c r="C658" s="61">
        <v>79</v>
      </c>
      <c r="D658" s="61">
        <f>IF(C658&gt;=85,100,IF(C658&gt;=70,80,IF(C658&gt;=50,60,30)))</f>
        <v>80</v>
      </c>
      <c r="E658" s="61">
        <v>10</v>
      </c>
      <c r="F658" s="88">
        <f t="shared" si="63"/>
        <v>8</v>
      </c>
    </row>
    <row r="659" spans="2:6">
      <c r="B659" s="67"/>
      <c r="C659" s="68" t="s">
        <v>81</v>
      </c>
      <c r="D659" s="74">
        <f t="shared" ref="D659:F659" si="64">SUM(D646:D658)</f>
        <v>1120</v>
      </c>
      <c r="E659" s="74">
        <f t="shared" si="64"/>
        <v>100</v>
      </c>
      <c r="F659" s="93">
        <f t="shared" si="64"/>
        <v>86.8</v>
      </c>
    </row>
    <row r="660" spans="2:6">
      <c r="B660" s="67"/>
      <c r="C660" s="68" t="s">
        <v>114</v>
      </c>
      <c r="D660" s="68"/>
      <c r="E660" s="68"/>
      <c r="F660" s="94" t="str">
        <f>IF(F659&gt;=85,"A1",IF(F659&gt;=70,"A2",IF(F659&gt;=55,"B1",IF(F659&gt;=40,"B2","C"))))</f>
        <v>A1</v>
      </c>
    </row>
    <row r="661" spans="2:6">
      <c r="B661" s="69"/>
      <c r="C661" s="70" t="s">
        <v>104</v>
      </c>
      <c r="D661" s="70"/>
      <c r="E661" s="70"/>
      <c r="F661" s="95" t="str">
        <f>IF(F659&gt;=70,"Eligible",IF(F659&gt;=55,"Conditionally Eligible","Decline"))</f>
        <v>Eligible</v>
      </c>
    </row>
    <row r="662" spans="2:6">
      <c r="B662" s="97"/>
      <c r="C662" s="54"/>
      <c r="D662" s="54"/>
      <c r="E662" s="54"/>
      <c r="F662" s="54"/>
    </row>
    <row r="663" spans="2:6">
      <c r="B663" s="42" t="s">
        <v>110</v>
      </c>
      <c r="C663" s="58"/>
      <c r="D663" s="58"/>
      <c r="E663" s="58"/>
      <c r="F663" s="87"/>
    </row>
    <row r="664" ht="26" spans="2:6">
      <c r="B664" s="109" t="s">
        <v>47</v>
      </c>
      <c r="C664" s="70"/>
      <c r="D664" s="61"/>
      <c r="E664" s="61"/>
      <c r="F664" s="88"/>
    </row>
    <row r="665" spans="2:6">
      <c r="B665" s="47" t="s">
        <v>66</v>
      </c>
      <c r="C665" s="48" t="s">
        <v>111</v>
      </c>
      <c r="D665" s="49" t="s">
        <v>112</v>
      </c>
      <c r="E665" s="79" t="s">
        <v>67</v>
      </c>
      <c r="F665" s="80" t="s">
        <v>113</v>
      </c>
    </row>
    <row r="666" spans="2:6">
      <c r="B666" s="57" t="s">
        <v>1</v>
      </c>
      <c r="C666" s="27">
        <v>140000</v>
      </c>
      <c r="D666" s="98">
        <f>IF(C666&gt;=100000,100,IF(C666&gt;=50000,70,IF(C666&gt;=25000,40,20)))</f>
        <v>100</v>
      </c>
      <c r="E666" s="58">
        <v>10</v>
      </c>
      <c r="F666" s="87">
        <f t="shared" ref="F666:F678" si="65">(D666*E666)%</f>
        <v>10</v>
      </c>
    </row>
    <row r="667" spans="2:6">
      <c r="B667" s="59" t="s">
        <v>2</v>
      </c>
      <c r="C667" s="27">
        <v>68000</v>
      </c>
      <c r="D667" s="27">
        <f>IF(C667&gt;=60000,100,IF(C667&gt;=30000,70,IF(C667&gt;=15000,40,20)))</f>
        <v>100</v>
      </c>
      <c r="E667" s="27">
        <v>10</v>
      </c>
      <c r="F667" s="24">
        <f t="shared" si="65"/>
        <v>10</v>
      </c>
    </row>
    <row r="668" spans="2:6">
      <c r="B668" s="60" t="s">
        <v>3</v>
      </c>
      <c r="C668" s="61">
        <v>9000</v>
      </c>
      <c r="D668" s="61">
        <f>IF(C668&lt;=5000,100,IF(C668&lt;=10000,80,IF(C668&lt;=15000,60,30)))</f>
        <v>80</v>
      </c>
      <c r="E668" s="61">
        <v>10</v>
      </c>
      <c r="F668" s="88">
        <f t="shared" si="65"/>
        <v>8</v>
      </c>
    </row>
    <row r="669" spans="2:6">
      <c r="B669" s="57" t="s">
        <v>4</v>
      </c>
      <c r="C669" s="58">
        <v>6</v>
      </c>
      <c r="D669" s="58">
        <f>IF(C669&gt;=5,100,IF(C669&gt;=3,70,IF(C669&gt;=1,40,20)))</f>
        <v>100</v>
      </c>
      <c r="E669" s="58">
        <v>7</v>
      </c>
      <c r="F669" s="87">
        <f t="shared" si="65"/>
        <v>7</v>
      </c>
    </row>
    <row r="670" spans="2:6">
      <c r="B670" s="59" t="s">
        <v>5</v>
      </c>
      <c r="C670" s="27">
        <v>3.1</v>
      </c>
      <c r="D670" s="27">
        <f>IF(C670&gt;=2.5,100,IF(C670&gt;=1.5,70,IF(C670&gt;=1,50,30)))</f>
        <v>100</v>
      </c>
      <c r="E670" s="27">
        <v>7</v>
      </c>
      <c r="F670" s="24">
        <f t="shared" si="65"/>
        <v>7</v>
      </c>
    </row>
    <row r="671" spans="2:6">
      <c r="B671" s="60" t="s">
        <v>6</v>
      </c>
      <c r="C671" s="61">
        <v>12</v>
      </c>
      <c r="D671" s="61">
        <f>IF(C671&gt;=10,100,IF(C671&gt;=5,70,IF(C671&gt;=2,50,30)))</f>
        <v>100</v>
      </c>
      <c r="E671" s="61">
        <v>6</v>
      </c>
      <c r="F671" s="88">
        <f t="shared" si="65"/>
        <v>6</v>
      </c>
    </row>
    <row r="672" spans="2:6">
      <c r="B672" s="124" t="s">
        <v>7</v>
      </c>
      <c r="C672" s="27">
        <v>6</v>
      </c>
      <c r="D672" s="125">
        <f>IF(C672&gt;=6,100,IF(C672&gt;=3,60,IF(C672&gt;=1,30,10)))</f>
        <v>100</v>
      </c>
      <c r="E672" s="125">
        <v>5</v>
      </c>
      <c r="F672" s="127">
        <f t="shared" si="65"/>
        <v>5</v>
      </c>
    </row>
    <row r="673" spans="2:6">
      <c r="B673" s="59" t="s">
        <v>8</v>
      </c>
      <c r="C673" s="27">
        <v>1</v>
      </c>
      <c r="D673" s="27">
        <f>IF(C640=1,100,30)</f>
        <v>30</v>
      </c>
      <c r="E673" s="27">
        <v>5</v>
      </c>
      <c r="F673" s="24">
        <f t="shared" si="65"/>
        <v>1.5</v>
      </c>
    </row>
    <row r="674" spans="2:6">
      <c r="B674" s="60" t="s">
        <v>9</v>
      </c>
      <c r="C674" s="61">
        <v>1</v>
      </c>
      <c r="D674" s="61">
        <f>IF(C674=1,100,30)</f>
        <v>100</v>
      </c>
      <c r="E674" s="61">
        <v>5</v>
      </c>
      <c r="F674" s="88">
        <f t="shared" si="65"/>
        <v>5</v>
      </c>
    </row>
    <row r="675" spans="2:6">
      <c r="B675" s="124" t="s">
        <v>10</v>
      </c>
      <c r="C675" s="27">
        <v>15</v>
      </c>
      <c r="D675" s="125">
        <f>IF(C675&gt;=15,100,IF(C675&gt;=8,70,IF(C675&gt;=4,50,30)))</f>
        <v>100</v>
      </c>
      <c r="E675" s="125">
        <v>7</v>
      </c>
      <c r="F675" s="127">
        <f t="shared" si="65"/>
        <v>7</v>
      </c>
    </row>
    <row r="676" spans="2:6">
      <c r="B676" s="60" t="s">
        <v>11</v>
      </c>
      <c r="C676" s="61">
        <v>89</v>
      </c>
      <c r="D676" s="61">
        <f>IF(C676&gt;=85,100,IF(C676&gt;=70,80,IF(C676&gt;=50,60,30)))</f>
        <v>100</v>
      </c>
      <c r="E676" s="61">
        <v>8</v>
      </c>
      <c r="F676" s="88">
        <f t="shared" si="65"/>
        <v>8</v>
      </c>
    </row>
    <row r="677" spans="2:6">
      <c r="B677" s="124" t="s">
        <v>12</v>
      </c>
      <c r="C677" s="27">
        <v>10</v>
      </c>
      <c r="D677" s="125">
        <f>IF(C677&gt;=10,100,IF(C677&gt;=5,80,IF(C677&gt;=3,60,30)))</f>
        <v>100</v>
      </c>
      <c r="E677" s="125">
        <v>10</v>
      </c>
      <c r="F677" s="127">
        <f t="shared" si="65"/>
        <v>10</v>
      </c>
    </row>
    <row r="678" spans="2:6">
      <c r="B678" s="60" t="s">
        <v>13</v>
      </c>
      <c r="C678" s="61">
        <v>84</v>
      </c>
      <c r="D678" s="61">
        <f>IF(C678&gt;=85,100,IF(C678&gt;=70,80,IF(C678&gt;=50,60,30)))</f>
        <v>80</v>
      </c>
      <c r="E678" s="61">
        <v>10</v>
      </c>
      <c r="F678" s="88">
        <f t="shared" si="65"/>
        <v>8</v>
      </c>
    </row>
    <row r="679" spans="2:6">
      <c r="B679" s="67"/>
      <c r="C679" s="68" t="s">
        <v>81</v>
      </c>
      <c r="D679" s="74">
        <f t="shared" ref="D679:F679" si="66">SUM(D666:D678)</f>
        <v>1190</v>
      </c>
      <c r="E679" s="74">
        <f t="shared" si="66"/>
        <v>100</v>
      </c>
      <c r="F679" s="93">
        <f t="shared" si="66"/>
        <v>92.5</v>
      </c>
    </row>
    <row r="680" spans="2:6">
      <c r="B680" s="67"/>
      <c r="C680" s="68" t="s">
        <v>114</v>
      </c>
      <c r="D680" s="68"/>
      <c r="E680" s="68"/>
      <c r="F680" s="94" t="str">
        <f>IF(F679&gt;=85,"A1",IF(F679&gt;=70,"A2",IF(F679&gt;=55,"B1",IF(F679&gt;=40,"B2","C"))))</f>
        <v>A1</v>
      </c>
    </row>
    <row r="681" spans="2:6">
      <c r="B681" s="69"/>
      <c r="C681" s="70" t="s">
        <v>104</v>
      </c>
      <c r="D681" s="70"/>
      <c r="E681" s="70"/>
      <c r="F681" s="95" t="str">
        <f>IF(F679&gt;=70,"Eligible",IF(F679&gt;=55,"Conditionally Eligible","Decline"))</f>
        <v>Eligible</v>
      </c>
    </row>
    <row r="682" spans="3:6">
      <c r="C682" s="27"/>
      <c r="D682" s="27"/>
      <c r="E682" s="27"/>
      <c r="F682" s="27"/>
    </row>
    <row r="683" spans="2:6">
      <c r="B683" s="42" t="s">
        <v>110</v>
      </c>
      <c r="C683" s="58"/>
      <c r="D683" s="58"/>
      <c r="E683" s="58"/>
      <c r="F683" s="87"/>
    </row>
    <row r="684" ht="26" spans="2:6">
      <c r="B684" s="109" t="s">
        <v>48</v>
      </c>
      <c r="C684" s="70"/>
      <c r="D684" s="61"/>
      <c r="E684" s="61"/>
      <c r="F684" s="88"/>
    </row>
    <row r="685" spans="2:6">
      <c r="B685" s="47" t="s">
        <v>66</v>
      </c>
      <c r="C685" s="48" t="s">
        <v>111</v>
      </c>
      <c r="D685" s="49" t="s">
        <v>112</v>
      </c>
      <c r="E685" s="79" t="s">
        <v>67</v>
      </c>
      <c r="F685" s="80" t="s">
        <v>113</v>
      </c>
    </row>
    <row r="686" spans="2:6">
      <c r="B686" s="57" t="s">
        <v>1</v>
      </c>
      <c r="C686" s="27">
        <v>95000</v>
      </c>
      <c r="D686" s="98">
        <f>IF(C686&gt;=100000,100,IF(C686&gt;=50000,70,IF(C686&gt;=25000,40,20)))</f>
        <v>70</v>
      </c>
      <c r="E686" s="58">
        <v>10</v>
      </c>
      <c r="F686" s="87">
        <f t="shared" ref="F686:F698" si="67">(D686*E686)%</f>
        <v>7</v>
      </c>
    </row>
    <row r="687" spans="2:6">
      <c r="B687" s="59" t="s">
        <v>2</v>
      </c>
      <c r="C687" s="27">
        <v>58000</v>
      </c>
      <c r="D687" s="27">
        <f>IF(C687&gt;=60000,100,IF(C687&gt;=30000,70,IF(C687&gt;=15000,40,20)))</f>
        <v>70</v>
      </c>
      <c r="E687" s="27">
        <v>10</v>
      </c>
      <c r="F687" s="24">
        <f t="shared" si="67"/>
        <v>7</v>
      </c>
    </row>
    <row r="688" spans="2:6">
      <c r="B688" s="60" t="s">
        <v>3</v>
      </c>
      <c r="C688" s="61">
        <v>12000</v>
      </c>
      <c r="D688" s="61">
        <f>IF(C688&lt;=5000,100,IF(C688&lt;=10000,80,IF(C688&lt;=15000,60,30)))</f>
        <v>60</v>
      </c>
      <c r="E688" s="61">
        <v>10</v>
      </c>
      <c r="F688" s="88">
        <f t="shared" si="67"/>
        <v>6</v>
      </c>
    </row>
    <row r="689" spans="2:6">
      <c r="B689" s="124" t="s">
        <v>4</v>
      </c>
      <c r="C689" s="27">
        <v>4</v>
      </c>
      <c r="D689" s="125">
        <f>IF(C689&gt;=5,100,IF(C689&gt;=3,70,IF(C689&gt;=1,40,20)))</f>
        <v>70</v>
      </c>
      <c r="E689" s="125">
        <v>7</v>
      </c>
      <c r="F689" s="127">
        <f t="shared" si="67"/>
        <v>4.9</v>
      </c>
    </row>
    <row r="690" spans="2:6">
      <c r="B690" s="59" t="s">
        <v>5</v>
      </c>
      <c r="C690" s="27">
        <v>2.5</v>
      </c>
      <c r="D690" s="27">
        <f>IF(C690&gt;=2.5,100,IF(C690&gt;=1.5,70,IF(C690&gt;=1,50,30)))</f>
        <v>100</v>
      </c>
      <c r="E690" s="27">
        <v>7</v>
      </c>
      <c r="F690" s="24">
        <f t="shared" si="67"/>
        <v>7</v>
      </c>
    </row>
    <row r="691" spans="2:6">
      <c r="B691" s="60" t="s">
        <v>6</v>
      </c>
      <c r="C691" s="61">
        <v>9</v>
      </c>
      <c r="D691" s="61">
        <f>IF(C691&gt;=10,100,IF(C691&gt;=5,70,IF(C691&gt;=2,50,30)))</f>
        <v>70</v>
      </c>
      <c r="E691" s="61">
        <v>6</v>
      </c>
      <c r="F691" s="88">
        <f t="shared" si="67"/>
        <v>4.2</v>
      </c>
    </row>
    <row r="692" spans="2:6">
      <c r="B692" s="124" t="s">
        <v>7</v>
      </c>
      <c r="C692" s="27">
        <v>5</v>
      </c>
      <c r="D692" s="125">
        <f>IF(C692&gt;=6,100,IF(C692&gt;=3,60,IF(C692&gt;=1,30,10)))</f>
        <v>60</v>
      </c>
      <c r="E692" s="125">
        <v>5</v>
      </c>
      <c r="F692" s="127">
        <f t="shared" si="67"/>
        <v>3</v>
      </c>
    </row>
    <row r="693" spans="2:6">
      <c r="B693" s="59" t="s">
        <v>8</v>
      </c>
      <c r="C693" s="27">
        <v>1</v>
      </c>
      <c r="D693" s="27">
        <f>IF(C660=1,100,30)</f>
        <v>30</v>
      </c>
      <c r="E693" s="27">
        <v>5</v>
      </c>
      <c r="F693" s="24">
        <f t="shared" si="67"/>
        <v>1.5</v>
      </c>
    </row>
    <row r="694" spans="2:6">
      <c r="B694" s="60" t="s">
        <v>9</v>
      </c>
      <c r="C694" s="61">
        <v>1</v>
      </c>
      <c r="D694" s="61">
        <f>IF(C694=1,100,30)</f>
        <v>100</v>
      </c>
      <c r="E694" s="61">
        <v>5</v>
      </c>
      <c r="F694" s="88">
        <f t="shared" si="67"/>
        <v>5</v>
      </c>
    </row>
    <row r="695" spans="2:6">
      <c r="B695" s="124" t="s">
        <v>10</v>
      </c>
      <c r="C695" s="27">
        <v>12</v>
      </c>
      <c r="D695" s="125">
        <f>IF(C695&gt;=15,100,IF(C695&gt;=8,70,IF(C695&gt;=4,50,30)))</f>
        <v>70</v>
      </c>
      <c r="E695" s="125">
        <v>7</v>
      </c>
      <c r="F695" s="127">
        <f t="shared" si="67"/>
        <v>4.9</v>
      </c>
    </row>
    <row r="696" spans="2:6">
      <c r="B696" s="60" t="s">
        <v>11</v>
      </c>
      <c r="C696" s="61">
        <v>77</v>
      </c>
      <c r="D696" s="61">
        <f>IF(C696&gt;=85,100,IF(C696&gt;=70,80,IF(C696&gt;=50,60,30)))</f>
        <v>80</v>
      </c>
      <c r="E696" s="61">
        <v>8</v>
      </c>
      <c r="F696" s="88">
        <f t="shared" si="67"/>
        <v>6.4</v>
      </c>
    </row>
    <row r="697" spans="2:6">
      <c r="B697" s="124" t="s">
        <v>12</v>
      </c>
      <c r="C697" s="27">
        <v>6</v>
      </c>
      <c r="D697" s="125">
        <f>IF(C697&gt;=10,100,IF(C697&gt;=5,80,IF(C697&gt;=3,60,30)))</f>
        <v>80</v>
      </c>
      <c r="E697" s="125">
        <v>10</v>
      </c>
      <c r="F697" s="127">
        <f t="shared" si="67"/>
        <v>8</v>
      </c>
    </row>
    <row r="698" spans="2:6">
      <c r="B698" s="60" t="s">
        <v>13</v>
      </c>
      <c r="C698" s="61">
        <v>76</v>
      </c>
      <c r="D698" s="61">
        <f>IF(C698&gt;=85,100,IF(C698&gt;=70,80,IF(C698&gt;=50,60,30)))</f>
        <v>80</v>
      </c>
      <c r="E698" s="61">
        <v>10</v>
      </c>
      <c r="F698" s="88">
        <f t="shared" si="67"/>
        <v>8</v>
      </c>
    </row>
    <row r="699" spans="2:6">
      <c r="B699" s="67"/>
      <c r="C699" s="68" t="s">
        <v>81</v>
      </c>
      <c r="D699" s="74">
        <f t="shared" ref="D699:F699" si="68">SUM(D686:D698)</f>
        <v>940</v>
      </c>
      <c r="E699" s="74">
        <f t="shared" si="68"/>
        <v>100</v>
      </c>
      <c r="F699" s="93">
        <f t="shared" si="68"/>
        <v>72.9</v>
      </c>
    </row>
    <row r="700" spans="2:6">
      <c r="B700" s="67"/>
      <c r="C700" s="68" t="s">
        <v>114</v>
      </c>
      <c r="D700" s="68"/>
      <c r="E700" s="68"/>
      <c r="F700" s="94" t="str">
        <f>IF(F699&gt;=85,"A1",IF(F699&gt;=70,"A2",IF(F699&gt;=55,"B1",IF(F699&gt;=40,"B2","C"))))</f>
        <v>A2</v>
      </c>
    </row>
    <row r="701" spans="2:6">
      <c r="B701" s="69"/>
      <c r="C701" s="70" t="s">
        <v>104</v>
      </c>
      <c r="D701" s="70"/>
      <c r="E701" s="70"/>
      <c r="F701" s="95" t="str">
        <f>IF(F699&gt;=70,"Eligible",IF(F699&gt;=55,"Conditionally Eligible","Decline"))</f>
        <v>Eligible</v>
      </c>
    </row>
    <row r="702" spans="3:6">
      <c r="C702" s="27"/>
      <c r="D702" s="27"/>
      <c r="E702" s="27"/>
      <c r="F702" s="27"/>
    </row>
    <row r="703" spans="2:6">
      <c r="B703" s="42" t="s">
        <v>110</v>
      </c>
      <c r="C703" s="58"/>
      <c r="D703" s="58"/>
      <c r="E703" s="58"/>
      <c r="F703" s="87"/>
    </row>
    <row r="704" ht="26" spans="2:6">
      <c r="B704" s="109" t="s">
        <v>49</v>
      </c>
      <c r="C704" s="70"/>
      <c r="D704" s="61"/>
      <c r="E704" s="61"/>
      <c r="F704" s="88"/>
    </row>
    <row r="705" spans="2:6">
      <c r="B705" s="47" t="s">
        <v>66</v>
      </c>
      <c r="C705" s="48" t="s">
        <v>111</v>
      </c>
      <c r="D705" s="49" t="s">
        <v>112</v>
      </c>
      <c r="E705" s="79" t="s">
        <v>67</v>
      </c>
      <c r="F705" s="80" t="s">
        <v>113</v>
      </c>
    </row>
    <row r="706" spans="2:6">
      <c r="B706" s="57" t="s">
        <v>1</v>
      </c>
      <c r="C706" s="27">
        <v>60000</v>
      </c>
      <c r="D706" s="98">
        <f>IF(C706&gt;=100000,100,IF(C706&gt;=50000,70,IF(C706&gt;=25000,40,20)))</f>
        <v>70</v>
      </c>
      <c r="E706" s="58">
        <v>10</v>
      </c>
      <c r="F706" s="87">
        <f t="shared" ref="F706:F718" si="69">(D706*E706)%</f>
        <v>7</v>
      </c>
    </row>
    <row r="707" spans="2:6">
      <c r="B707" s="59" t="s">
        <v>2</v>
      </c>
      <c r="C707" s="27">
        <v>40000</v>
      </c>
      <c r="D707" s="27">
        <f>IF(C707&gt;=60000,100,IF(C707&gt;=30000,70,IF(C707&gt;=15000,40,20)))</f>
        <v>70</v>
      </c>
      <c r="E707" s="27">
        <v>10</v>
      </c>
      <c r="F707" s="24">
        <f t="shared" si="69"/>
        <v>7</v>
      </c>
    </row>
    <row r="708" spans="2:6">
      <c r="B708" s="60" t="s">
        <v>3</v>
      </c>
      <c r="C708" s="61">
        <v>14000</v>
      </c>
      <c r="D708" s="61">
        <f>IF(C708&lt;=5000,100,IF(C708&lt;=10000,80,IF(C708&lt;=15000,60,30)))</f>
        <v>60</v>
      </c>
      <c r="E708" s="61">
        <v>10</v>
      </c>
      <c r="F708" s="88">
        <f t="shared" si="69"/>
        <v>6</v>
      </c>
    </row>
    <row r="709" spans="2:6">
      <c r="B709" s="124" t="s">
        <v>4</v>
      </c>
      <c r="C709" s="27">
        <v>3</v>
      </c>
      <c r="D709" s="125">
        <f>IF(C709&gt;=5,100,IF(C709&gt;=3,70,IF(C709&gt;=1,40,20)))</f>
        <v>70</v>
      </c>
      <c r="E709" s="125">
        <v>7</v>
      </c>
      <c r="F709" s="127">
        <f t="shared" si="69"/>
        <v>4.9</v>
      </c>
    </row>
    <row r="710" spans="2:6">
      <c r="B710" s="59" t="s">
        <v>5</v>
      </c>
      <c r="C710" s="27">
        <v>1.6</v>
      </c>
      <c r="D710" s="27">
        <f>IF(C710&gt;=2.5,100,IF(C710&gt;=1.5,70,IF(C710&gt;=1,50,30)))</f>
        <v>70</v>
      </c>
      <c r="E710" s="27">
        <v>7</v>
      </c>
      <c r="F710" s="24">
        <f t="shared" si="69"/>
        <v>4.9</v>
      </c>
    </row>
    <row r="711" spans="2:6">
      <c r="B711" s="60" t="s">
        <v>6</v>
      </c>
      <c r="C711" s="61">
        <v>6</v>
      </c>
      <c r="D711" s="61">
        <f>IF(C711&gt;=10,100,IF(C711&gt;=5,70,IF(C711&gt;=2,50,30)))</f>
        <v>70</v>
      </c>
      <c r="E711" s="61">
        <v>6</v>
      </c>
      <c r="F711" s="88">
        <f t="shared" si="69"/>
        <v>4.2</v>
      </c>
    </row>
    <row r="712" spans="2:6">
      <c r="B712" s="124" t="s">
        <v>7</v>
      </c>
      <c r="C712" s="27">
        <v>3</v>
      </c>
      <c r="D712" s="125">
        <f>IF(C712&gt;=6,100,IF(C712&gt;=3,60,IF(C712&gt;=1,30,10)))</f>
        <v>60</v>
      </c>
      <c r="E712" s="125">
        <v>5</v>
      </c>
      <c r="F712" s="127">
        <f t="shared" si="69"/>
        <v>3</v>
      </c>
    </row>
    <row r="713" spans="2:6">
      <c r="B713" s="59" t="s">
        <v>8</v>
      </c>
      <c r="C713" s="27">
        <v>1</v>
      </c>
      <c r="D713" s="27">
        <f>IF(C680=1,100,30)</f>
        <v>30</v>
      </c>
      <c r="E713" s="27">
        <v>5</v>
      </c>
      <c r="F713" s="24">
        <f t="shared" si="69"/>
        <v>1.5</v>
      </c>
    </row>
    <row r="714" spans="2:6">
      <c r="B714" s="60" t="s">
        <v>9</v>
      </c>
      <c r="C714" s="61">
        <v>0</v>
      </c>
      <c r="D714" s="61">
        <f>IF(C714=1,100,30)</f>
        <v>30</v>
      </c>
      <c r="E714" s="61">
        <v>5</v>
      </c>
      <c r="F714" s="88">
        <f t="shared" si="69"/>
        <v>1.5</v>
      </c>
    </row>
    <row r="715" spans="2:6">
      <c r="B715" s="124" t="s">
        <v>10</v>
      </c>
      <c r="C715" s="27">
        <v>7</v>
      </c>
      <c r="D715" s="125">
        <f>IF(C715&gt;=15,100,IF(C715&gt;=8,70,IF(C715&gt;=4,50,30)))</f>
        <v>50</v>
      </c>
      <c r="E715" s="125">
        <v>7</v>
      </c>
      <c r="F715" s="127">
        <f t="shared" si="69"/>
        <v>3.5</v>
      </c>
    </row>
    <row r="716" spans="2:6">
      <c r="B716" s="60" t="s">
        <v>11</v>
      </c>
      <c r="C716" s="61">
        <v>58</v>
      </c>
      <c r="D716" s="61">
        <f>IF(C716&gt;=85,100,IF(C716&gt;=70,80,IF(C716&gt;=50,60,30)))</f>
        <v>60</v>
      </c>
      <c r="E716" s="61">
        <v>8</v>
      </c>
      <c r="F716" s="88">
        <f t="shared" si="69"/>
        <v>4.8</v>
      </c>
    </row>
    <row r="717" spans="2:6">
      <c r="B717" s="124" t="s">
        <v>12</v>
      </c>
      <c r="C717" s="27">
        <v>3</v>
      </c>
      <c r="D717" s="125">
        <f>IF(C717&gt;=10,100,IF(C717&gt;=5,80,IF(C717&gt;=3,60,30)))</f>
        <v>60</v>
      </c>
      <c r="E717" s="125">
        <v>10</v>
      </c>
      <c r="F717" s="127">
        <f t="shared" si="69"/>
        <v>6</v>
      </c>
    </row>
    <row r="718" spans="2:6">
      <c r="B718" s="60" t="s">
        <v>13</v>
      </c>
      <c r="C718" s="61">
        <v>62</v>
      </c>
      <c r="D718" s="61">
        <f>IF(C718&gt;=85,100,IF(C718&gt;=70,80,IF(C718&gt;=50,60,30)))</f>
        <v>60</v>
      </c>
      <c r="E718" s="61">
        <v>10</v>
      </c>
      <c r="F718" s="88">
        <f t="shared" si="69"/>
        <v>6</v>
      </c>
    </row>
    <row r="719" spans="2:6">
      <c r="B719" s="67"/>
      <c r="C719" s="68" t="s">
        <v>81</v>
      </c>
      <c r="D719" s="74">
        <f t="shared" ref="D719:F719" si="70">SUM(D706:D718)</f>
        <v>760</v>
      </c>
      <c r="E719" s="74">
        <f t="shared" si="70"/>
        <v>100</v>
      </c>
      <c r="F719" s="105">
        <f t="shared" si="70"/>
        <v>60.3</v>
      </c>
    </row>
    <row r="720" spans="2:6">
      <c r="B720" s="67"/>
      <c r="C720" s="68" t="s">
        <v>114</v>
      </c>
      <c r="D720" s="68"/>
      <c r="E720" s="68"/>
      <c r="F720" s="106" t="str">
        <f>IF(F719&gt;=85,"A1",IF(F719&gt;=70,"A2",IF(F719&gt;=55,"B1",IF(F719&gt;=40,"B2","C"))))</f>
        <v>B1</v>
      </c>
    </row>
    <row r="721" spans="2:6">
      <c r="B721" s="69"/>
      <c r="C721" s="70" t="s">
        <v>104</v>
      </c>
      <c r="D721" s="70"/>
      <c r="E721" s="70"/>
      <c r="F721" s="107" t="str">
        <f>IF(F719&gt;=70,"Eligible",IF(F719&gt;=55,"Conditionally Eligible","Decline"))</f>
        <v>Conditionally Eligible</v>
      </c>
    </row>
    <row r="722" spans="3:6">
      <c r="C722" s="27"/>
      <c r="D722" s="27"/>
      <c r="E722" s="27"/>
      <c r="F722" s="27"/>
    </row>
    <row r="723" spans="2:6">
      <c r="B723" s="42" t="s">
        <v>110</v>
      </c>
      <c r="C723" s="58"/>
      <c r="D723" s="58"/>
      <c r="E723" s="58"/>
      <c r="F723" s="87"/>
    </row>
    <row r="724" ht="26" spans="2:6">
      <c r="B724" s="109" t="s">
        <v>50</v>
      </c>
      <c r="C724" s="70"/>
      <c r="D724" s="61"/>
      <c r="E724" s="61"/>
      <c r="F724" s="88"/>
    </row>
    <row r="725" spans="2:6">
      <c r="B725" s="47" t="s">
        <v>66</v>
      </c>
      <c r="C725" s="48" t="s">
        <v>111</v>
      </c>
      <c r="D725" s="49" t="s">
        <v>112</v>
      </c>
      <c r="E725" s="79" t="s">
        <v>67</v>
      </c>
      <c r="F725" s="80" t="s">
        <v>113</v>
      </c>
    </row>
    <row r="726" spans="2:6">
      <c r="B726" s="57" t="s">
        <v>1</v>
      </c>
      <c r="C726" s="27">
        <v>65000</v>
      </c>
      <c r="D726" s="98">
        <f>IF(C726&gt;=100000,100,IF(C726&gt;=50000,70,IF(C726&gt;=25000,40,20)))</f>
        <v>70</v>
      </c>
      <c r="E726" s="58">
        <v>10</v>
      </c>
      <c r="F726" s="87">
        <f t="shared" ref="F726:F738" si="71">(D726*E726)%</f>
        <v>7</v>
      </c>
    </row>
    <row r="727" spans="2:6">
      <c r="B727" s="59" t="s">
        <v>2</v>
      </c>
      <c r="C727" s="27">
        <v>42000</v>
      </c>
      <c r="D727" s="27">
        <f>IF(C727&gt;=60000,100,IF(C727&gt;=30000,70,IF(C727&gt;=15000,40,20)))</f>
        <v>70</v>
      </c>
      <c r="E727" s="27">
        <v>10</v>
      </c>
      <c r="F727" s="24">
        <f t="shared" si="71"/>
        <v>7</v>
      </c>
    </row>
    <row r="728" spans="2:6">
      <c r="B728" s="60" t="s">
        <v>3</v>
      </c>
      <c r="C728" s="61">
        <v>13000</v>
      </c>
      <c r="D728" s="61">
        <f>IF(C728&lt;=5000,100,IF(C728&lt;=10000,80,IF(C728&lt;=15000,60,30)))</f>
        <v>60</v>
      </c>
      <c r="E728" s="61">
        <v>10</v>
      </c>
      <c r="F728" s="88">
        <f t="shared" si="71"/>
        <v>6</v>
      </c>
    </row>
    <row r="729" spans="2:6">
      <c r="B729" s="124" t="s">
        <v>4</v>
      </c>
      <c r="C729" s="27">
        <v>3</v>
      </c>
      <c r="D729" s="125">
        <f>IF(C729&gt;=5,100,IF(C729&gt;=3,70,IF(C729&gt;=1,40,20)))</f>
        <v>70</v>
      </c>
      <c r="E729" s="125">
        <v>7</v>
      </c>
      <c r="F729" s="127">
        <f t="shared" si="71"/>
        <v>4.9</v>
      </c>
    </row>
    <row r="730" spans="2:6">
      <c r="B730" s="59" t="s">
        <v>5</v>
      </c>
      <c r="C730" s="27">
        <v>1.7</v>
      </c>
      <c r="D730" s="27">
        <f>IF(C730&gt;=2.5,100,IF(C730&gt;=1.5,70,IF(C730&gt;=1,50,30)))</f>
        <v>70</v>
      </c>
      <c r="E730" s="27">
        <v>7</v>
      </c>
      <c r="F730" s="24">
        <f t="shared" si="71"/>
        <v>4.9</v>
      </c>
    </row>
    <row r="731" spans="2:6">
      <c r="B731" s="60" t="s">
        <v>6</v>
      </c>
      <c r="C731" s="61">
        <v>5</v>
      </c>
      <c r="D731" s="61">
        <f>IF(C731&gt;=10,100,IF(C731&gt;=5,70,IF(C731&gt;=2,50,30)))</f>
        <v>70</v>
      </c>
      <c r="E731" s="61">
        <v>6</v>
      </c>
      <c r="F731" s="88">
        <f t="shared" si="71"/>
        <v>4.2</v>
      </c>
    </row>
    <row r="732" spans="2:6">
      <c r="B732" s="124" t="s">
        <v>7</v>
      </c>
      <c r="C732" s="27">
        <v>2</v>
      </c>
      <c r="D732" s="125">
        <f>IF(C732&gt;=6,100,IF(C732&gt;=3,60,IF(C732&gt;=1,30,10)))</f>
        <v>30</v>
      </c>
      <c r="E732" s="125">
        <v>5</v>
      </c>
      <c r="F732" s="127">
        <f t="shared" si="71"/>
        <v>1.5</v>
      </c>
    </row>
    <row r="733" spans="2:6">
      <c r="B733" s="59" t="s">
        <v>8</v>
      </c>
      <c r="C733" s="27">
        <v>0</v>
      </c>
      <c r="D733" s="27">
        <f>IF(C700=1,100,30)</f>
        <v>30</v>
      </c>
      <c r="E733" s="27">
        <v>5</v>
      </c>
      <c r="F733" s="24">
        <f t="shared" si="71"/>
        <v>1.5</v>
      </c>
    </row>
    <row r="734" spans="2:6">
      <c r="B734" s="60" t="s">
        <v>9</v>
      </c>
      <c r="C734" s="61">
        <v>1</v>
      </c>
      <c r="D734" s="61">
        <f>IF(C734=1,100,30)</f>
        <v>100</v>
      </c>
      <c r="E734" s="61">
        <v>5</v>
      </c>
      <c r="F734" s="88">
        <f t="shared" si="71"/>
        <v>5</v>
      </c>
    </row>
    <row r="735" spans="2:6">
      <c r="B735" s="124" t="s">
        <v>10</v>
      </c>
      <c r="C735" s="27">
        <v>6</v>
      </c>
      <c r="D735" s="125">
        <f>IF(C735&gt;=15,100,IF(C735&gt;=8,70,IF(C735&gt;=4,50,30)))</f>
        <v>50</v>
      </c>
      <c r="E735" s="125">
        <v>7</v>
      </c>
      <c r="F735" s="127">
        <f t="shared" si="71"/>
        <v>3.5</v>
      </c>
    </row>
    <row r="736" spans="2:6">
      <c r="B736" s="60" t="s">
        <v>11</v>
      </c>
      <c r="C736" s="61">
        <v>63</v>
      </c>
      <c r="D736" s="61">
        <f>IF(C736&gt;=85,100,IF(C736&gt;=70,80,IF(C736&gt;=50,60,30)))</f>
        <v>60</v>
      </c>
      <c r="E736" s="61">
        <v>8</v>
      </c>
      <c r="F736" s="88">
        <f t="shared" si="71"/>
        <v>4.8</v>
      </c>
    </row>
    <row r="737" spans="2:6">
      <c r="B737" s="124" t="s">
        <v>12</v>
      </c>
      <c r="C737" s="27">
        <v>3</v>
      </c>
      <c r="D737" s="125">
        <f>IF(C737&gt;=10,100,IF(C737&gt;=5,80,IF(C737&gt;=3,60,30)))</f>
        <v>60</v>
      </c>
      <c r="E737" s="125">
        <v>10</v>
      </c>
      <c r="F737" s="127">
        <f t="shared" si="71"/>
        <v>6</v>
      </c>
    </row>
    <row r="738" spans="2:6">
      <c r="B738" s="60" t="s">
        <v>13</v>
      </c>
      <c r="C738" s="61">
        <v>59</v>
      </c>
      <c r="D738" s="61">
        <f>IF(C738&gt;=85,100,IF(C738&gt;=70,80,IF(C738&gt;=50,60,30)))</f>
        <v>60</v>
      </c>
      <c r="E738" s="61">
        <v>10</v>
      </c>
      <c r="F738" s="88">
        <f t="shared" si="71"/>
        <v>6</v>
      </c>
    </row>
    <row r="739" spans="2:6">
      <c r="B739" s="67"/>
      <c r="C739" s="68" t="s">
        <v>81</v>
      </c>
      <c r="D739" s="74">
        <f t="shared" ref="D739:F739" si="72">SUM(D726:D738)</f>
        <v>800</v>
      </c>
      <c r="E739" s="74">
        <f t="shared" si="72"/>
        <v>100</v>
      </c>
      <c r="F739" s="105">
        <f t="shared" si="72"/>
        <v>62.3</v>
      </c>
    </row>
    <row r="740" spans="2:6">
      <c r="B740" s="67"/>
      <c r="C740" s="68" t="s">
        <v>114</v>
      </c>
      <c r="D740" s="68"/>
      <c r="E740" s="68"/>
      <c r="F740" s="106" t="str">
        <f>IF(F739&gt;=85,"A1",IF(F739&gt;=70,"A2",IF(F739&gt;=55,"B1",IF(F739&gt;=40,"B2","C"))))</f>
        <v>B1</v>
      </c>
    </row>
    <row r="741" spans="2:6">
      <c r="B741" s="69"/>
      <c r="C741" s="70" t="s">
        <v>104</v>
      </c>
      <c r="D741" s="70"/>
      <c r="E741" s="70"/>
      <c r="F741" s="107" t="str">
        <f>IF(F739&gt;=70,"Eligible",IF(F739&gt;=55,"Conditionally Eligible","Decline"))</f>
        <v>Conditionally Eligible</v>
      </c>
    </row>
    <row r="742" spans="3:6">
      <c r="C742" s="27"/>
      <c r="D742" s="27"/>
      <c r="E742" s="27"/>
      <c r="F742" s="27"/>
    </row>
    <row r="743" spans="2:6">
      <c r="B743" s="42" t="s">
        <v>110</v>
      </c>
      <c r="C743" s="58"/>
      <c r="D743" s="58"/>
      <c r="E743" s="58"/>
      <c r="F743" s="87"/>
    </row>
    <row r="744" ht="26" spans="2:6">
      <c r="B744" s="109" t="s">
        <v>51</v>
      </c>
      <c r="C744" s="70"/>
      <c r="D744" s="61"/>
      <c r="E744" s="61"/>
      <c r="F744" s="88"/>
    </row>
    <row r="745" spans="2:6">
      <c r="B745" s="47" t="s">
        <v>66</v>
      </c>
      <c r="C745" s="48" t="s">
        <v>111</v>
      </c>
      <c r="D745" s="49" t="s">
        <v>112</v>
      </c>
      <c r="E745" s="79" t="s">
        <v>67</v>
      </c>
      <c r="F745" s="80" t="s">
        <v>113</v>
      </c>
    </row>
    <row r="746" spans="2:6">
      <c r="B746" s="57" t="s">
        <v>1</v>
      </c>
      <c r="C746" s="58">
        <v>30000</v>
      </c>
      <c r="D746" s="98">
        <f>IF(C746&gt;=100000,100,IF(C746&gt;=50000,70,IF(C746&gt;=25000,40,20)))</f>
        <v>40</v>
      </c>
      <c r="E746" s="58">
        <v>10</v>
      </c>
      <c r="F746" s="87">
        <f t="shared" ref="F746:F758" si="73">(D746*E746)%</f>
        <v>4</v>
      </c>
    </row>
    <row r="747" spans="2:6">
      <c r="B747" s="59" t="s">
        <v>2</v>
      </c>
      <c r="C747" s="27">
        <v>26000</v>
      </c>
      <c r="D747" s="27">
        <f>IF(C747&gt;=60000,100,IF(C747&gt;=30000,70,IF(C747&gt;=15000,40,20)))</f>
        <v>40</v>
      </c>
      <c r="E747" s="27">
        <v>10</v>
      </c>
      <c r="F747" s="24">
        <f t="shared" si="73"/>
        <v>4</v>
      </c>
    </row>
    <row r="748" spans="2:6">
      <c r="B748" s="60" t="s">
        <v>3</v>
      </c>
      <c r="C748" s="61">
        <v>10000</v>
      </c>
      <c r="D748" s="61">
        <f>IF(C748&lt;=5000,100,IF(C748&lt;=10000,80,IF(C748&lt;=15000,60,30)))</f>
        <v>80</v>
      </c>
      <c r="E748" s="61">
        <v>10</v>
      </c>
      <c r="F748" s="88">
        <f t="shared" si="73"/>
        <v>8</v>
      </c>
    </row>
    <row r="749" spans="2:6">
      <c r="B749" s="124" t="s">
        <v>4</v>
      </c>
      <c r="C749" s="27">
        <v>1.5</v>
      </c>
      <c r="D749" s="125">
        <f>IF(C749&gt;=5,100,IF(C749&gt;=3,70,IF(C749&gt;=1,40,20)))</f>
        <v>40</v>
      </c>
      <c r="E749" s="125">
        <v>7</v>
      </c>
      <c r="F749" s="127">
        <f t="shared" si="73"/>
        <v>2.8</v>
      </c>
    </row>
    <row r="750" spans="2:6">
      <c r="B750" s="59" t="s">
        <v>5</v>
      </c>
      <c r="C750" s="27">
        <v>0.9</v>
      </c>
      <c r="D750" s="27">
        <f>IF(C750&gt;=2.5,100,IF(C750&gt;=1.5,70,IF(C750&gt;=1,50,30)))</f>
        <v>30</v>
      </c>
      <c r="E750" s="27">
        <v>7</v>
      </c>
      <c r="F750" s="24">
        <f t="shared" si="73"/>
        <v>2.1</v>
      </c>
    </row>
    <row r="751" spans="2:6">
      <c r="B751" s="60" t="s">
        <v>6</v>
      </c>
      <c r="C751" s="61">
        <v>3</v>
      </c>
      <c r="D751" s="61">
        <f>IF(C751&gt;=10,100,IF(C751&gt;=5,70,IF(C751&gt;=2,50,30)))</f>
        <v>50</v>
      </c>
      <c r="E751" s="61">
        <v>6</v>
      </c>
      <c r="F751" s="88">
        <f t="shared" si="73"/>
        <v>3</v>
      </c>
    </row>
    <row r="752" spans="2:6">
      <c r="B752" s="124" t="s">
        <v>7</v>
      </c>
      <c r="C752" s="27">
        <v>1</v>
      </c>
      <c r="D752" s="125">
        <f>IF(C752&gt;=6,100,IF(C752&gt;=3,60,IF(C752&gt;=1,30,10)))</f>
        <v>30</v>
      </c>
      <c r="E752" s="125">
        <v>5</v>
      </c>
      <c r="F752" s="127">
        <f t="shared" si="73"/>
        <v>1.5</v>
      </c>
    </row>
    <row r="753" spans="2:6">
      <c r="B753" s="59" t="s">
        <v>8</v>
      </c>
      <c r="C753" s="27">
        <v>0</v>
      </c>
      <c r="D753" s="27">
        <f>IF(C720=1,100,30)</f>
        <v>30</v>
      </c>
      <c r="E753" s="27">
        <v>5</v>
      </c>
      <c r="F753" s="24">
        <f t="shared" si="73"/>
        <v>1.5</v>
      </c>
    </row>
    <row r="754" spans="2:6">
      <c r="B754" s="60" t="s">
        <v>9</v>
      </c>
      <c r="C754" s="61">
        <v>0</v>
      </c>
      <c r="D754" s="61">
        <f>IF(C754=1,100,30)</f>
        <v>30</v>
      </c>
      <c r="E754" s="61">
        <v>5</v>
      </c>
      <c r="F754" s="88">
        <f t="shared" si="73"/>
        <v>1.5</v>
      </c>
    </row>
    <row r="755" spans="2:6">
      <c r="B755" s="124" t="s">
        <v>10</v>
      </c>
      <c r="C755" s="27">
        <v>3</v>
      </c>
      <c r="D755" s="125">
        <f>IF(C755&gt;=15,100,IF(C755&gt;=8,70,IF(C755&gt;=4,50,30)))</f>
        <v>30</v>
      </c>
      <c r="E755" s="125">
        <v>7</v>
      </c>
      <c r="F755" s="127">
        <f t="shared" si="73"/>
        <v>2.1</v>
      </c>
    </row>
    <row r="756" spans="2:6">
      <c r="B756" s="60" t="s">
        <v>11</v>
      </c>
      <c r="C756" s="61">
        <v>40</v>
      </c>
      <c r="D756" s="61">
        <f>IF(C756&gt;=85,100,IF(C756&gt;=70,80,IF(C756&gt;=50,60,30)))</f>
        <v>30</v>
      </c>
      <c r="E756" s="61">
        <v>8</v>
      </c>
      <c r="F756" s="88">
        <f t="shared" si="73"/>
        <v>2.4</v>
      </c>
    </row>
    <row r="757" spans="2:6">
      <c r="B757" s="124" t="s">
        <v>12</v>
      </c>
      <c r="C757" s="27">
        <v>2</v>
      </c>
      <c r="D757" s="125">
        <f>IF(C757&gt;=10,100,IF(C757&gt;=5,80,IF(C757&gt;=3,60,30)))</f>
        <v>30</v>
      </c>
      <c r="E757" s="125">
        <v>10</v>
      </c>
      <c r="F757" s="127">
        <f t="shared" si="73"/>
        <v>3</v>
      </c>
    </row>
    <row r="758" spans="2:6">
      <c r="B758" s="60" t="s">
        <v>13</v>
      </c>
      <c r="C758" s="61">
        <v>42</v>
      </c>
      <c r="D758" s="61">
        <f>IF(C758&gt;=85,100,IF(C758&gt;=70,80,IF(C758&gt;=50,60,30)))</f>
        <v>30</v>
      </c>
      <c r="E758" s="61">
        <v>10</v>
      </c>
      <c r="F758" s="88">
        <f t="shared" si="73"/>
        <v>3</v>
      </c>
    </row>
    <row r="759" spans="2:6">
      <c r="B759" s="67"/>
      <c r="C759" s="68" t="s">
        <v>81</v>
      </c>
      <c r="D759" s="74">
        <f t="shared" ref="D759:F759" si="74">SUM(D746:D758)</f>
        <v>490</v>
      </c>
      <c r="E759" s="74">
        <f t="shared" si="74"/>
        <v>100</v>
      </c>
      <c r="F759" s="108">
        <f t="shared" si="74"/>
        <v>38.9</v>
      </c>
    </row>
    <row r="760" spans="2:6">
      <c r="B760" s="67"/>
      <c r="C760" s="68" t="s">
        <v>114</v>
      </c>
      <c r="D760" s="68"/>
      <c r="E760" s="68"/>
      <c r="F760" s="7" t="str">
        <f>IF(F759&gt;=85,"A1",IF(F759&gt;=70,"A2",IF(F759&gt;=55,"B1",IF(F759&gt;=40,"B2","C"))))</f>
        <v>C</v>
      </c>
    </row>
    <row r="761" spans="2:6">
      <c r="B761" s="69"/>
      <c r="C761" s="70" t="s">
        <v>104</v>
      </c>
      <c r="D761" s="70"/>
      <c r="E761" s="70"/>
      <c r="F761" s="20" t="str">
        <f>IF(F759&gt;=70,"Eligible",IF(F759&gt;=55,"Conditionally Eligible","Decline"))</f>
        <v>Decline</v>
      </c>
    </row>
    <row r="762" spans="3:6">
      <c r="C762" s="27"/>
      <c r="D762" s="27"/>
      <c r="E762" s="27"/>
      <c r="F762" s="27"/>
    </row>
    <row r="763" spans="2:6">
      <c r="B763" s="42" t="s">
        <v>110</v>
      </c>
      <c r="C763" s="58"/>
      <c r="D763" s="58"/>
      <c r="E763" s="58"/>
      <c r="F763" s="87"/>
    </row>
    <row r="764" ht="26" spans="2:6">
      <c r="B764" s="109" t="s">
        <v>52</v>
      </c>
      <c r="C764" s="70"/>
      <c r="D764" s="61"/>
      <c r="E764" s="61"/>
      <c r="F764" s="88"/>
    </row>
    <row r="765" spans="2:6">
      <c r="B765" s="47" t="s">
        <v>66</v>
      </c>
      <c r="C765" s="48" t="s">
        <v>111</v>
      </c>
      <c r="D765" s="49" t="s">
        <v>112</v>
      </c>
      <c r="E765" s="79" t="s">
        <v>67</v>
      </c>
      <c r="F765" s="80" t="s">
        <v>113</v>
      </c>
    </row>
    <row r="766" spans="2:6">
      <c r="B766" s="57" t="s">
        <v>1</v>
      </c>
      <c r="C766" s="27">
        <v>90000</v>
      </c>
      <c r="D766" s="98">
        <f>IF(C766&gt;=100000,100,IF(C766&gt;=50000,70,IF(C766&gt;=25000,40,20)))</f>
        <v>70</v>
      </c>
      <c r="E766" s="58">
        <v>10</v>
      </c>
      <c r="F766" s="87">
        <f t="shared" ref="F766:F778" si="75">(D766*E766)%</f>
        <v>7</v>
      </c>
    </row>
    <row r="767" spans="2:6">
      <c r="B767" s="59" t="s">
        <v>2</v>
      </c>
      <c r="C767" s="27">
        <v>55000</v>
      </c>
      <c r="D767" s="27">
        <f>IF(C767&gt;=60000,100,IF(C767&gt;=30000,70,IF(C767&gt;=15000,40,20)))</f>
        <v>70</v>
      </c>
      <c r="E767" s="27">
        <v>10</v>
      </c>
      <c r="F767" s="24">
        <f t="shared" si="75"/>
        <v>7</v>
      </c>
    </row>
    <row r="768" spans="2:6">
      <c r="B768" s="60" t="s">
        <v>3</v>
      </c>
      <c r="C768" s="61">
        <v>9000</v>
      </c>
      <c r="D768" s="61">
        <f>IF(C768&lt;=5000,100,IF(C768&lt;=10000,80,IF(C768&lt;=15000,60,30)))</f>
        <v>80</v>
      </c>
      <c r="E768" s="61">
        <v>10</v>
      </c>
      <c r="F768" s="88">
        <f t="shared" si="75"/>
        <v>8</v>
      </c>
    </row>
    <row r="769" spans="2:6">
      <c r="B769" s="124" t="s">
        <v>4</v>
      </c>
      <c r="C769" s="27">
        <v>4</v>
      </c>
      <c r="D769" s="125">
        <f>IF(C769&gt;=5,100,IF(C769&gt;=3,70,IF(C769&gt;=1,40,20)))</f>
        <v>70</v>
      </c>
      <c r="E769" s="125">
        <v>7</v>
      </c>
      <c r="F769" s="127">
        <f t="shared" si="75"/>
        <v>4.9</v>
      </c>
    </row>
    <row r="770" spans="2:6">
      <c r="B770" s="59" t="s">
        <v>5</v>
      </c>
      <c r="C770" s="27">
        <v>2.4</v>
      </c>
      <c r="D770" s="27">
        <f>IF(C770&gt;=2.5,100,IF(C770&gt;=1.5,70,IF(C770&gt;=1,50,30)))</f>
        <v>70</v>
      </c>
      <c r="E770" s="27">
        <v>7</v>
      </c>
      <c r="F770" s="24">
        <f t="shared" si="75"/>
        <v>4.9</v>
      </c>
    </row>
    <row r="771" spans="2:6">
      <c r="B771" s="60" t="s">
        <v>6</v>
      </c>
      <c r="C771" s="61">
        <v>8</v>
      </c>
      <c r="D771" s="61">
        <f>IF(C771&gt;=10,100,IF(C771&gt;=5,70,IF(C771&gt;=2,50,30)))</f>
        <v>70</v>
      </c>
      <c r="E771" s="61">
        <v>6</v>
      </c>
      <c r="F771" s="88">
        <f t="shared" si="75"/>
        <v>4.2</v>
      </c>
    </row>
    <row r="772" spans="2:6">
      <c r="B772" s="124" t="s">
        <v>7</v>
      </c>
      <c r="C772" s="27">
        <v>6</v>
      </c>
      <c r="D772" s="125">
        <f>IF(C772&gt;=6,100,IF(C772&gt;=3,60,IF(C772&gt;=1,30,10)))</f>
        <v>100</v>
      </c>
      <c r="E772" s="125">
        <v>5</v>
      </c>
      <c r="F772" s="127">
        <f t="shared" si="75"/>
        <v>5</v>
      </c>
    </row>
    <row r="773" spans="2:6">
      <c r="B773" s="59" t="s">
        <v>8</v>
      </c>
      <c r="C773" s="27">
        <v>1</v>
      </c>
      <c r="D773" s="27">
        <f>IF(C740=1,100,30)</f>
        <v>30</v>
      </c>
      <c r="E773" s="27">
        <v>5</v>
      </c>
      <c r="F773" s="24">
        <f t="shared" si="75"/>
        <v>1.5</v>
      </c>
    </row>
    <row r="774" spans="2:6">
      <c r="B774" s="60" t="s">
        <v>9</v>
      </c>
      <c r="C774" s="61">
        <v>1</v>
      </c>
      <c r="D774" s="61">
        <f>IF(C774=1,100,30)</f>
        <v>100</v>
      </c>
      <c r="E774" s="61">
        <v>5</v>
      </c>
      <c r="F774" s="88">
        <f t="shared" si="75"/>
        <v>5</v>
      </c>
    </row>
    <row r="775" spans="2:6">
      <c r="B775" s="124" t="s">
        <v>10</v>
      </c>
      <c r="C775" s="27">
        <v>11</v>
      </c>
      <c r="D775" s="125">
        <f>IF(C775&gt;=15,100,IF(C775&gt;=8,70,IF(C775&gt;=4,50,30)))</f>
        <v>70</v>
      </c>
      <c r="E775" s="125">
        <v>7</v>
      </c>
      <c r="F775" s="127">
        <f t="shared" si="75"/>
        <v>4.9</v>
      </c>
    </row>
    <row r="776" spans="2:6">
      <c r="B776" s="60" t="s">
        <v>11</v>
      </c>
      <c r="C776" s="61">
        <v>78</v>
      </c>
      <c r="D776" s="61">
        <f>IF(C776&gt;=85,100,IF(C776&gt;=70,80,IF(C776&gt;=50,60,30)))</f>
        <v>80</v>
      </c>
      <c r="E776" s="61">
        <v>8</v>
      </c>
      <c r="F776" s="88">
        <f t="shared" si="75"/>
        <v>6.4</v>
      </c>
    </row>
    <row r="777" spans="2:6">
      <c r="B777" s="124" t="s">
        <v>12</v>
      </c>
      <c r="C777" s="27">
        <v>7</v>
      </c>
      <c r="D777" s="125">
        <f>IF(C777&gt;=10,100,IF(C777&gt;=5,80,IF(C777&gt;=3,60,30)))</f>
        <v>80</v>
      </c>
      <c r="E777" s="125">
        <v>10</v>
      </c>
      <c r="F777" s="127">
        <f t="shared" si="75"/>
        <v>8</v>
      </c>
    </row>
    <row r="778" spans="2:6">
      <c r="B778" s="60" t="s">
        <v>13</v>
      </c>
      <c r="C778" s="61">
        <v>74</v>
      </c>
      <c r="D778" s="61">
        <f>IF(C778&gt;=85,100,IF(C778&gt;=70,80,IF(C778&gt;=50,60,30)))</f>
        <v>80</v>
      </c>
      <c r="E778" s="61">
        <v>10</v>
      </c>
      <c r="F778" s="88">
        <f t="shared" si="75"/>
        <v>8</v>
      </c>
    </row>
    <row r="779" spans="2:6">
      <c r="B779" s="67"/>
      <c r="C779" s="68" t="s">
        <v>81</v>
      </c>
      <c r="D779" s="74">
        <f t="shared" ref="D779:F779" si="76">SUM(D766:D778)</f>
        <v>970</v>
      </c>
      <c r="E779" s="74">
        <f t="shared" si="76"/>
        <v>100</v>
      </c>
      <c r="F779" s="93">
        <f t="shared" si="76"/>
        <v>74.8</v>
      </c>
    </row>
    <row r="780" spans="2:6">
      <c r="B780" s="67"/>
      <c r="C780" s="68" t="s">
        <v>114</v>
      </c>
      <c r="D780" s="68"/>
      <c r="E780" s="68"/>
      <c r="F780" s="94" t="str">
        <f>IF(F779&gt;=85,"A1",IF(F779&gt;=70,"A2",IF(F779&gt;=55,"B1",IF(F779&gt;=40,"B2","C"))))</f>
        <v>A2</v>
      </c>
    </row>
    <row r="781" spans="2:6">
      <c r="B781" s="69"/>
      <c r="C781" s="70" t="s">
        <v>104</v>
      </c>
      <c r="D781" s="70"/>
      <c r="E781" s="70"/>
      <c r="F781" s="95" t="str">
        <f>IF(F779&gt;=70,"Eligible",IF(F779&gt;=55,"Conditionally Eligible","Decline"))</f>
        <v>Eligible</v>
      </c>
    </row>
    <row r="782" spans="3:6">
      <c r="C782" s="27"/>
      <c r="D782" s="27"/>
      <c r="E782" s="27"/>
      <c r="F782" s="27"/>
    </row>
    <row r="783" spans="2:6">
      <c r="B783" s="42" t="s">
        <v>110</v>
      </c>
      <c r="C783" s="58"/>
      <c r="D783" s="58"/>
      <c r="E783" s="58"/>
      <c r="F783" s="87"/>
    </row>
    <row r="784" ht="26" spans="2:6">
      <c r="B784" s="109" t="s">
        <v>53</v>
      </c>
      <c r="C784" s="70"/>
      <c r="D784" s="61"/>
      <c r="E784" s="61"/>
      <c r="F784" s="88"/>
    </row>
    <row r="785" spans="2:6">
      <c r="B785" s="47" t="s">
        <v>66</v>
      </c>
      <c r="C785" s="48" t="s">
        <v>111</v>
      </c>
      <c r="D785" s="49" t="s">
        <v>112</v>
      </c>
      <c r="E785" s="79" t="s">
        <v>67</v>
      </c>
      <c r="F785" s="80" t="s">
        <v>113</v>
      </c>
    </row>
    <row r="786" spans="2:6">
      <c r="B786" s="57" t="s">
        <v>1</v>
      </c>
      <c r="C786" s="27">
        <v>78000</v>
      </c>
      <c r="D786" s="98">
        <f>IF(C786&gt;=100000,100,IF(C786&gt;=50000,70,IF(C786&gt;=25000,40,20)))</f>
        <v>70</v>
      </c>
      <c r="E786" s="58">
        <v>10</v>
      </c>
      <c r="F786" s="87">
        <f t="shared" ref="F786:F798" si="77">(D786*E786)%</f>
        <v>7</v>
      </c>
    </row>
    <row r="787" spans="2:6">
      <c r="B787" s="59" t="s">
        <v>2</v>
      </c>
      <c r="C787" s="27">
        <v>49000</v>
      </c>
      <c r="D787" s="27">
        <f>IF(C787&gt;=60000,100,IF(C787&gt;=30000,70,IF(C787&gt;=15000,40,20)))</f>
        <v>70</v>
      </c>
      <c r="E787" s="27">
        <v>10</v>
      </c>
      <c r="F787" s="24">
        <f t="shared" si="77"/>
        <v>7</v>
      </c>
    </row>
    <row r="788" spans="2:6">
      <c r="B788" s="60" t="s">
        <v>3</v>
      </c>
      <c r="C788" s="61">
        <v>11000</v>
      </c>
      <c r="D788" s="61">
        <f>IF(C788&lt;=5000,100,IF(C788&lt;=10000,80,IF(C788&lt;=15000,60,30)))</f>
        <v>60</v>
      </c>
      <c r="E788" s="61">
        <v>10</v>
      </c>
      <c r="F788" s="88">
        <f t="shared" si="77"/>
        <v>6</v>
      </c>
    </row>
    <row r="789" spans="2:6">
      <c r="B789" s="124" t="s">
        <v>4</v>
      </c>
      <c r="C789" s="27">
        <v>3</v>
      </c>
      <c r="D789" s="125">
        <f>IF(C789&gt;=5,100,IF(C789&gt;=3,70,IF(C789&gt;=1,40,20)))</f>
        <v>70</v>
      </c>
      <c r="E789" s="125">
        <v>7</v>
      </c>
      <c r="F789" s="127">
        <f t="shared" si="77"/>
        <v>4.9</v>
      </c>
    </row>
    <row r="790" spans="2:6">
      <c r="B790" s="59" t="s">
        <v>5</v>
      </c>
      <c r="C790" s="27">
        <v>1.8</v>
      </c>
      <c r="D790" s="27">
        <f>IF(C790&gt;=2.5,100,IF(C790&gt;=1.5,70,IF(C790&gt;=1,50,30)))</f>
        <v>70</v>
      </c>
      <c r="E790" s="27">
        <v>7</v>
      </c>
      <c r="F790" s="24">
        <f t="shared" si="77"/>
        <v>4.9</v>
      </c>
    </row>
    <row r="791" spans="2:6">
      <c r="B791" s="60" t="s">
        <v>6</v>
      </c>
      <c r="C791" s="61">
        <v>5</v>
      </c>
      <c r="D791" s="61">
        <f>IF(C791&gt;=10,100,IF(C791&gt;=5,70,IF(C791&gt;=2,50,30)))</f>
        <v>70</v>
      </c>
      <c r="E791" s="61">
        <v>6</v>
      </c>
      <c r="F791" s="88">
        <f t="shared" si="77"/>
        <v>4.2</v>
      </c>
    </row>
    <row r="792" spans="2:6">
      <c r="B792" s="124" t="s">
        <v>7</v>
      </c>
      <c r="C792" s="27">
        <v>3</v>
      </c>
      <c r="D792" s="125">
        <f>IF(C792&gt;=6,100,IF(C792&gt;=3,60,IF(C792&gt;=1,30,10)))</f>
        <v>60</v>
      </c>
      <c r="E792" s="125">
        <v>5</v>
      </c>
      <c r="F792" s="127">
        <f t="shared" si="77"/>
        <v>3</v>
      </c>
    </row>
    <row r="793" spans="2:6">
      <c r="B793" s="59" t="s">
        <v>8</v>
      </c>
      <c r="C793" s="27">
        <v>1</v>
      </c>
      <c r="D793" s="27">
        <f>IF(C760=1,100,30)</f>
        <v>30</v>
      </c>
      <c r="E793" s="27">
        <v>5</v>
      </c>
      <c r="F793" s="24">
        <f t="shared" si="77"/>
        <v>1.5</v>
      </c>
    </row>
    <row r="794" spans="2:6">
      <c r="B794" s="60" t="s">
        <v>9</v>
      </c>
      <c r="C794" s="61">
        <v>1</v>
      </c>
      <c r="D794" s="61">
        <f>IF(C794=1,100,30)</f>
        <v>100</v>
      </c>
      <c r="E794" s="61">
        <v>5</v>
      </c>
      <c r="F794" s="88">
        <f t="shared" si="77"/>
        <v>5</v>
      </c>
    </row>
    <row r="795" spans="2:6">
      <c r="B795" s="124" t="s">
        <v>10</v>
      </c>
      <c r="C795" s="27">
        <v>8</v>
      </c>
      <c r="D795" s="125">
        <f>IF(C795&gt;=15,100,IF(C795&gt;=8,70,IF(C795&gt;=4,50,30)))</f>
        <v>70</v>
      </c>
      <c r="E795" s="125">
        <v>7</v>
      </c>
      <c r="F795" s="127">
        <f t="shared" si="77"/>
        <v>4.9</v>
      </c>
    </row>
    <row r="796" spans="2:6">
      <c r="B796" s="60" t="s">
        <v>11</v>
      </c>
      <c r="C796" s="61">
        <v>66</v>
      </c>
      <c r="D796" s="61">
        <f>IF(C796&gt;=85,100,IF(C796&gt;=70,80,IF(C796&gt;=50,60,30)))</f>
        <v>60</v>
      </c>
      <c r="E796" s="61">
        <v>8</v>
      </c>
      <c r="F796" s="88">
        <f t="shared" si="77"/>
        <v>4.8</v>
      </c>
    </row>
    <row r="797" spans="2:6">
      <c r="B797" s="124" t="s">
        <v>12</v>
      </c>
      <c r="C797" s="27">
        <v>4</v>
      </c>
      <c r="D797" s="125">
        <f>IF(C797&gt;=10,100,IF(C797&gt;=5,80,IF(C797&gt;=3,60,30)))</f>
        <v>60</v>
      </c>
      <c r="E797" s="125">
        <v>10</v>
      </c>
      <c r="F797" s="127">
        <f t="shared" si="77"/>
        <v>6</v>
      </c>
    </row>
    <row r="798" spans="2:6">
      <c r="B798" s="60" t="s">
        <v>13</v>
      </c>
      <c r="C798" s="61">
        <v>61</v>
      </c>
      <c r="D798" s="61">
        <f>IF(C798&gt;=85,100,IF(C798&gt;=70,80,IF(C798&gt;=50,60,30)))</f>
        <v>60</v>
      </c>
      <c r="E798" s="61">
        <v>10</v>
      </c>
      <c r="F798" s="88">
        <f t="shared" si="77"/>
        <v>6</v>
      </c>
    </row>
    <row r="799" spans="2:6">
      <c r="B799" s="67"/>
      <c r="C799" s="68" t="s">
        <v>81</v>
      </c>
      <c r="D799" s="74">
        <f t="shared" ref="D799:F799" si="78">SUM(D786:D798)</f>
        <v>850</v>
      </c>
      <c r="E799" s="74">
        <f t="shared" si="78"/>
        <v>100</v>
      </c>
      <c r="F799" s="105">
        <f t="shared" si="78"/>
        <v>65.2</v>
      </c>
    </row>
    <row r="800" spans="2:6">
      <c r="B800" s="67"/>
      <c r="C800" s="68" t="s">
        <v>114</v>
      </c>
      <c r="D800" s="68"/>
      <c r="E800" s="68"/>
      <c r="F800" s="106" t="str">
        <f>IF(F799&gt;=85,"A1",IF(F799&gt;=70,"A2",IF(F799&gt;=55,"B1",IF(F799&gt;=40,"B2","C"))))</f>
        <v>B1</v>
      </c>
    </row>
    <row r="801" spans="2:6">
      <c r="B801" s="69"/>
      <c r="C801" s="70" t="s">
        <v>104</v>
      </c>
      <c r="D801" s="70"/>
      <c r="E801" s="70"/>
      <c r="F801" s="107" t="str">
        <f>IF(F799&gt;=70,"Eligible",IF(F799&gt;=55,"Conditionally Eligible","Decline"))</f>
        <v>Conditionally Eligible</v>
      </c>
    </row>
    <row r="802" spans="3:6">
      <c r="C802" s="27"/>
      <c r="D802" s="27"/>
      <c r="E802" s="27"/>
      <c r="F802" s="27"/>
    </row>
    <row r="803" spans="2:6">
      <c r="B803" s="42" t="s">
        <v>110</v>
      </c>
      <c r="C803" s="58"/>
      <c r="D803" s="58"/>
      <c r="E803" s="58"/>
      <c r="F803" s="87"/>
    </row>
    <row r="804" ht="26" spans="2:6">
      <c r="B804" s="109" t="s">
        <v>54</v>
      </c>
      <c r="C804" s="70"/>
      <c r="D804" s="61"/>
      <c r="E804" s="61"/>
      <c r="F804" s="88"/>
    </row>
    <row r="805" spans="2:6">
      <c r="B805" s="47" t="s">
        <v>66</v>
      </c>
      <c r="C805" s="48" t="s">
        <v>111</v>
      </c>
      <c r="D805" s="49" t="s">
        <v>112</v>
      </c>
      <c r="E805" s="79" t="s">
        <v>67</v>
      </c>
      <c r="F805" s="80" t="s">
        <v>113</v>
      </c>
    </row>
    <row r="806" spans="2:6">
      <c r="B806" s="57" t="s">
        <v>1</v>
      </c>
      <c r="C806" s="27">
        <v>150000</v>
      </c>
      <c r="D806" s="98">
        <f>IF(C806&gt;=100000,100,IF(C806&gt;=50000,70,IF(C806&gt;=25000,40,20)))</f>
        <v>100</v>
      </c>
      <c r="E806" s="58">
        <v>10</v>
      </c>
      <c r="F806" s="87">
        <f t="shared" ref="F806:F818" si="79">(D806*E806)%</f>
        <v>10</v>
      </c>
    </row>
    <row r="807" spans="2:6">
      <c r="B807" s="59" t="s">
        <v>2</v>
      </c>
      <c r="C807" s="27">
        <v>85000</v>
      </c>
      <c r="D807" s="27">
        <f>IF(C807&gt;=60000,100,IF(C807&gt;=30000,70,IF(C807&gt;=15000,40,20)))</f>
        <v>100</v>
      </c>
      <c r="E807" s="27">
        <v>10</v>
      </c>
      <c r="F807" s="24">
        <f t="shared" si="79"/>
        <v>10</v>
      </c>
    </row>
    <row r="808" spans="2:6">
      <c r="B808" s="60" t="s">
        <v>3</v>
      </c>
      <c r="C808" s="61">
        <v>8000</v>
      </c>
      <c r="D808" s="61">
        <f>IF(C808&lt;=5000,100,IF(C808&lt;=10000,80,IF(C808&lt;=15000,60,30)))</f>
        <v>80</v>
      </c>
      <c r="E808" s="61">
        <v>10</v>
      </c>
      <c r="F808" s="88">
        <f t="shared" si="79"/>
        <v>8</v>
      </c>
    </row>
    <row r="809" spans="2:6">
      <c r="B809" s="124" t="s">
        <v>4</v>
      </c>
      <c r="C809" s="27">
        <v>6</v>
      </c>
      <c r="D809" s="125">
        <f>IF(C809&gt;=5,100,IF(C809&gt;=3,70,IF(C809&gt;=1,40,20)))</f>
        <v>100</v>
      </c>
      <c r="E809" s="125">
        <v>7</v>
      </c>
      <c r="F809" s="127">
        <f t="shared" si="79"/>
        <v>7</v>
      </c>
    </row>
    <row r="810" spans="2:6">
      <c r="B810" s="59" t="s">
        <v>5</v>
      </c>
      <c r="C810" s="27">
        <v>3.3</v>
      </c>
      <c r="D810" s="27">
        <f>IF(C810&gt;=2.5,100,IF(C810&gt;=1.5,70,IF(C810&gt;=1,50,30)))</f>
        <v>100</v>
      </c>
      <c r="E810" s="27">
        <v>7</v>
      </c>
      <c r="F810" s="24">
        <f t="shared" si="79"/>
        <v>7</v>
      </c>
    </row>
    <row r="811" spans="2:6">
      <c r="B811" s="60" t="s">
        <v>6</v>
      </c>
      <c r="C811" s="61">
        <v>13</v>
      </c>
      <c r="D811" s="61">
        <f>IF(C811&gt;=10,100,IF(C811&gt;=5,70,IF(C811&gt;=2,50,30)))</f>
        <v>100</v>
      </c>
      <c r="E811" s="61">
        <v>6</v>
      </c>
      <c r="F811" s="88">
        <f t="shared" si="79"/>
        <v>6</v>
      </c>
    </row>
    <row r="812" spans="2:6">
      <c r="B812" s="124" t="s">
        <v>7</v>
      </c>
      <c r="C812" s="27">
        <v>6</v>
      </c>
      <c r="D812" s="125">
        <f>IF(C812&gt;=6,100,IF(C812&gt;=3,60,IF(C812&gt;=1,30,10)))</f>
        <v>100</v>
      </c>
      <c r="E812" s="125">
        <v>5</v>
      </c>
      <c r="F812" s="127">
        <f t="shared" si="79"/>
        <v>5</v>
      </c>
    </row>
    <row r="813" spans="2:6">
      <c r="B813" s="59" t="s">
        <v>8</v>
      </c>
      <c r="C813" s="27">
        <v>1</v>
      </c>
      <c r="D813" s="27">
        <f>IF(C780=1,100,30)</f>
        <v>30</v>
      </c>
      <c r="E813" s="27">
        <v>5</v>
      </c>
      <c r="F813" s="24">
        <f t="shared" si="79"/>
        <v>1.5</v>
      </c>
    </row>
    <row r="814" spans="2:6">
      <c r="B814" s="60" t="s">
        <v>9</v>
      </c>
      <c r="C814" s="61">
        <v>1</v>
      </c>
      <c r="D814" s="61">
        <f>IF(C814=1,100,30)</f>
        <v>100</v>
      </c>
      <c r="E814" s="61">
        <v>5</v>
      </c>
      <c r="F814" s="88">
        <f t="shared" si="79"/>
        <v>5</v>
      </c>
    </row>
    <row r="815" spans="2:6">
      <c r="B815" s="124" t="s">
        <v>10</v>
      </c>
      <c r="C815" s="27">
        <v>17</v>
      </c>
      <c r="D815" s="125">
        <f>IF(C815&gt;=15,100,IF(C815&gt;=8,70,IF(C815&gt;=4,50,30)))</f>
        <v>100</v>
      </c>
      <c r="E815" s="125">
        <v>7</v>
      </c>
      <c r="F815" s="127">
        <f t="shared" si="79"/>
        <v>7</v>
      </c>
    </row>
    <row r="816" spans="2:6">
      <c r="B816" s="60" t="s">
        <v>11</v>
      </c>
      <c r="C816" s="61">
        <v>93</v>
      </c>
      <c r="D816" s="61">
        <f>IF(C816&gt;=85,100,IF(C816&gt;=70,80,IF(C816&gt;=50,60,30)))</f>
        <v>100</v>
      </c>
      <c r="E816" s="61">
        <v>8</v>
      </c>
      <c r="F816" s="88">
        <f t="shared" si="79"/>
        <v>8</v>
      </c>
    </row>
    <row r="817" spans="2:6">
      <c r="B817" s="124" t="s">
        <v>12</v>
      </c>
      <c r="C817" s="27">
        <v>12</v>
      </c>
      <c r="D817" s="125">
        <f>IF(C817&gt;=10,100,IF(C817&gt;=5,80,IF(C817&gt;=3,60,30)))</f>
        <v>100</v>
      </c>
      <c r="E817" s="125">
        <v>10</v>
      </c>
      <c r="F817" s="127">
        <f t="shared" si="79"/>
        <v>10</v>
      </c>
    </row>
    <row r="818" spans="2:6">
      <c r="B818" s="60" t="s">
        <v>13</v>
      </c>
      <c r="C818" s="61">
        <v>90</v>
      </c>
      <c r="D818" s="61">
        <f>IF(C818&gt;=85,100,IF(C818&gt;=70,80,IF(C818&gt;=50,60,30)))</f>
        <v>100</v>
      </c>
      <c r="E818" s="61">
        <v>10</v>
      </c>
      <c r="F818" s="88">
        <f t="shared" si="79"/>
        <v>10</v>
      </c>
    </row>
    <row r="819" spans="2:6">
      <c r="B819" s="67"/>
      <c r="C819" s="68" t="s">
        <v>81</v>
      </c>
      <c r="D819" s="74">
        <f t="shared" ref="D819:F819" si="80">SUM(D806:D818)</f>
        <v>1210</v>
      </c>
      <c r="E819" s="74">
        <f t="shared" si="80"/>
        <v>100</v>
      </c>
      <c r="F819" s="93">
        <f t="shared" si="80"/>
        <v>94.5</v>
      </c>
    </row>
    <row r="820" spans="2:6">
      <c r="B820" s="67"/>
      <c r="C820" s="68" t="s">
        <v>114</v>
      </c>
      <c r="D820" s="68"/>
      <c r="E820" s="68"/>
      <c r="F820" s="94" t="str">
        <f>IF(F819&gt;=85,"A1",IF(F819&gt;=70,"A2",IF(F819&gt;=55,"B1",IF(F819&gt;=40,"B2","C"))))</f>
        <v>A1</v>
      </c>
    </row>
    <row r="821" spans="2:6">
      <c r="B821" s="69"/>
      <c r="C821" s="70" t="s">
        <v>104</v>
      </c>
      <c r="D821" s="70"/>
      <c r="E821" s="70"/>
      <c r="F821" s="95" t="str">
        <f>IF(F819&gt;=70,"Eligible",IF(F819&gt;=55,"Conditionally Eligible","Decline"))</f>
        <v>Eligible</v>
      </c>
    </row>
    <row r="822" spans="3:6">
      <c r="C822" s="27"/>
      <c r="D822" s="27"/>
      <c r="E822" s="27"/>
      <c r="F822" s="27"/>
    </row>
    <row r="823" spans="2:6">
      <c r="B823" s="42" t="s">
        <v>110</v>
      </c>
      <c r="C823" s="58"/>
      <c r="D823" s="58"/>
      <c r="E823" s="58"/>
      <c r="F823" s="87"/>
    </row>
    <row r="824" ht="26" spans="2:6">
      <c r="B824" s="109" t="s">
        <v>55</v>
      </c>
      <c r="C824" s="70"/>
      <c r="D824" s="61"/>
      <c r="E824" s="61"/>
      <c r="F824" s="88"/>
    </row>
    <row r="825" spans="2:6">
      <c r="B825" s="47" t="s">
        <v>66</v>
      </c>
      <c r="C825" s="48" t="s">
        <v>111</v>
      </c>
      <c r="D825" s="49" t="s">
        <v>112</v>
      </c>
      <c r="E825" s="79" t="s">
        <v>67</v>
      </c>
      <c r="F825" s="80" t="s">
        <v>113</v>
      </c>
    </row>
    <row r="826" spans="2:6">
      <c r="B826" s="57" t="s">
        <v>1</v>
      </c>
      <c r="C826" s="27">
        <v>28000</v>
      </c>
      <c r="D826" s="98">
        <f>IF(C826&gt;=100000,100,IF(C826&gt;=50000,70,IF(C826&gt;=25000,40,20)))</f>
        <v>40</v>
      </c>
      <c r="E826" s="58">
        <v>10</v>
      </c>
      <c r="F826" s="87">
        <f t="shared" ref="F826:F838" si="81">(D826*E826)%</f>
        <v>4</v>
      </c>
    </row>
    <row r="827" spans="2:6">
      <c r="B827" s="59" t="s">
        <v>2</v>
      </c>
      <c r="C827" s="27">
        <v>24000</v>
      </c>
      <c r="D827" s="27">
        <f>IF(C827&gt;=60000,100,IF(C827&gt;=30000,70,IF(C827&gt;=15000,40,20)))</f>
        <v>40</v>
      </c>
      <c r="E827" s="27">
        <v>10</v>
      </c>
      <c r="F827" s="24">
        <f t="shared" si="81"/>
        <v>4</v>
      </c>
    </row>
    <row r="828" spans="2:6">
      <c r="B828" s="60" t="s">
        <v>3</v>
      </c>
      <c r="C828" s="61">
        <v>13000</v>
      </c>
      <c r="D828" s="61">
        <f>IF(C828&lt;=5000,100,IF(C828&lt;=10000,80,IF(C828&lt;=15000,60,30)))</f>
        <v>60</v>
      </c>
      <c r="E828" s="61">
        <v>10</v>
      </c>
      <c r="F828" s="88">
        <f t="shared" si="81"/>
        <v>6</v>
      </c>
    </row>
    <row r="829" spans="2:6">
      <c r="B829" s="124" t="s">
        <v>4</v>
      </c>
      <c r="C829" s="27">
        <v>1</v>
      </c>
      <c r="D829" s="125">
        <f>IF(C829&gt;=5,100,IF(C829&gt;=3,70,IF(C829&gt;=1,40,20)))</f>
        <v>40</v>
      </c>
      <c r="E829" s="125">
        <v>7</v>
      </c>
      <c r="F829" s="127">
        <f t="shared" si="81"/>
        <v>2.8</v>
      </c>
    </row>
    <row r="830" spans="2:6">
      <c r="B830" s="59" t="s">
        <v>5</v>
      </c>
      <c r="C830" s="27">
        <v>0.7</v>
      </c>
      <c r="D830" s="27">
        <f>IF(C830&gt;=2.5,100,IF(C830&gt;=1.5,70,IF(C830&gt;=1,50,30)))</f>
        <v>30</v>
      </c>
      <c r="E830" s="27">
        <v>7</v>
      </c>
      <c r="F830" s="24">
        <f t="shared" si="81"/>
        <v>2.1</v>
      </c>
    </row>
    <row r="831" spans="2:6">
      <c r="B831" s="60" t="s">
        <v>6</v>
      </c>
      <c r="C831" s="61">
        <v>2</v>
      </c>
      <c r="D831" s="61">
        <f>IF(C831&gt;=10,100,IF(C831&gt;=5,70,IF(C831&gt;=2,50,30)))</f>
        <v>50</v>
      </c>
      <c r="E831" s="61">
        <v>6</v>
      </c>
      <c r="F831" s="88">
        <f t="shared" si="81"/>
        <v>3</v>
      </c>
    </row>
    <row r="832" spans="2:6">
      <c r="B832" s="124" t="s">
        <v>7</v>
      </c>
      <c r="C832" s="27">
        <v>0</v>
      </c>
      <c r="D832" s="125">
        <f>IF(C832&gt;=6,100,IF(C832&gt;=3,60,IF(C832&gt;=1,30,10)))</f>
        <v>10</v>
      </c>
      <c r="E832" s="125">
        <v>5</v>
      </c>
      <c r="F832" s="127">
        <f t="shared" si="81"/>
        <v>0.5</v>
      </c>
    </row>
    <row r="833" spans="2:6">
      <c r="B833" s="59" t="s">
        <v>8</v>
      </c>
      <c r="C833" s="27">
        <v>0</v>
      </c>
      <c r="D833" s="27">
        <f>IF(C800=1,100,30)</f>
        <v>30</v>
      </c>
      <c r="E833" s="27">
        <v>5</v>
      </c>
      <c r="F833" s="24">
        <f t="shared" si="81"/>
        <v>1.5</v>
      </c>
    </row>
    <row r="834" spans="2:6">
      <c r="B834" s="60" t="s">
        <v>9</v>
      </c>
      <c r="C834" s="61">
        <v>0</v>
      </c>
      <c r="D834" s="61">
        <f>IF(C834=1,100,30)</f>
        <v>30</v>
      </c>
      <c r="E834" s="61">
        <v>5</v>
      </c>
      <c r="F834" s="88">
        <f t="shared" si="81"/>
        <v>1.5</v>
      </c>
    </row>
    <row r="835" spans="2:6">
      <c r="B835" s="124" t="s">
        <v>10</v>
      </c>
      <c r="C835" s="27">
        <v>3</v>
      </c>
      <c r="D835" s="125">
        <f>IF(C835&gt;=15,100,IF(C835&gt;=8,70,IF(C835&gt;=4,50,30)))</f>
        <v>30</v>
      </c>
      <c r="E835" s="125">
        <v>7</v>
      </c>
      <c r="F835" s="127">
        <f t="shared" si="81"/>
        <v>2.1</v>
      </c>
    </row>
    <row r="836" spans="2:6">
      <c r="B836" s="60" t="s">
        <v>11</v>
      </c>
      <c r="C836" s="61">
        <v>30</v>
      </c>
      <c r="D836" s="61">
        <f>IF(C836&gt;=85,100,IF(C836&gt;=70,80,IF(C836&gt;=50,60,30)))</f>
        <v>30</v>
      </c>
      <c r="E836" s="61">
        <v>8</v>
      </c>
      <c r="F836" s="88">
        <f t="shared" si="81"/>
        <v>2.4</v>
      </c>
    </row>
    <row r="837" spans="2:6">
      <c r="B837" s="124" t="s">
        <v>12</v>
      </c>
      <c r="C837" s="27">
        <v>1</v>
      </c>
      <c r="D837" s="125">
        <f>IF(C837&gt;=10,100,IF(C837&gt;=5,80,IF(C837&gt;=3,60,30)))</f>
        <v>30</v>
      </c>
      <c r="E837" s="125">
        <v>10</v>
      </c>
      <c r="F837" s="127">
        <f t="shared" si="81"/>
        <v>3</v>
      </c>
    </row>
    <row r="838" spans="2:6">
      <c r="B838" s="60" t="s">
        <v>13</v>
      </c>
      <c r="C838" s="61">
        <v>35</v>
      </c>
      <c r="D838" s="61">
        <f>IF(C838&gt;=85,100,IF(C838&gt;=70,80,IF(C838&gt;=50,60,30)))</f>
        <v>30</v>
      </c>
      <c r="E838" s="61">
        <v>10</v>
      </c>
      <c r="F838" s="88">
        <f t="shared" si="81"/>
        <v>3</v>
      </c>
    </row>
    <row r="839" spans="2:6">
      <c r="B839" s="67"/>
      <c r="C839" s="68" t="s">
        <v>81</v>
      </c>
      <c r="D839" s="74">
        <f t="shared" ref="D839:F839" si="82">SUM(D826:D838)</f>
        <v>450</v>
      </c>
      <c r="E839" s="74">
        <f t="shared" si="82"/>
        <v>100</v>
      </c>
      <c r="F839" s="108">
        <f t="shared" si="82"/>
        <v>35.9</v>
      </c>
    </row>
    <row r="840" spans="2:6">
      <c r="B840" s="67"/>
      <c r="C840" s="68" t="s">
        <v>114</v>
      </c>
      <c r="D840" s="68"/>
      <c r="E840" s="68"/>
      <c r="F840" s="7" t="str">
        <f>IF(F839&gt;=85,"A1",IF(F839&gt;=70,"A2",IF(F839&gt;=55,"B1",IF(F839&gt;=40,"B2","C"))))</f>
        <v>C</v>
      </c>
    </row>
    <row r="841" spans="2:6">
      <c r="B841" s="69"/>
      <c r="C841" s="70" t="s">
        <v>104</v>
      </c>
      <c r="D841" s="70"/>
      <c r="E841" s="70"/>
      <c r="F841" s="20" t="str">
        <f>IF(F839&gt;=70,"Eligible",IF(F839&gt;=55,"Conditionally Eligible","Decline"))</f>
        <v>Decline</v>
      </c>
    </row>
    <row r="842" spans="3:6">
      <c r="C842" s="27"/>
      <c r="D842" s="27"/>
      <c r="E842" s="27"/>
      <c r="F842" s="27"/>
    </row>
    <row r="843" spans="2:6">
      <c r="B843" s="42" t="s">
        <v>110</v>
      </c>
      <c r="C843" s="58"/>
      <c r="D843" s="58"/>
      <c r="E843" s="58"/>
      <c r="F843" s="87"/>
    </row>
    <row r="844" ht="26" spans="2:6">
      <c r="B844" s="109" t="s">
        <v>56</v>
      </c>
      <c r="C844" s="70"/>
      <c r="D844" s="61"/>
      <c r="E844" s="61"/>
      <c r="F844" s="88"/>
    </row>
    <row r="845" spans="2:6">
      <c r="B845" s="47" t="s">
        <v>66</v>
      </c>
      <c r="C845" s="48" t="s">
        <v>111</v>
      </c>
      <c r="D845" s="49" t="s">
        <v>112</v>
      </c>
      <c r="E845" s="79" t="s">
        <v>67</v>
      </c>
      <c r="F845" s="80" t="s">
        <v>113</v>
      </c>
    </row>
    <row r="846" spans="2:6">
      <c r="B846" s="57" t="s">
        <v>1</v>
      </c>
      <c r="C846" s="27">
        <v>110000</v>
      </c>
      <c r="D846" s="98">
        <f>IF(C846&gt;=100000,100,IF(C846&gt;=50000,70,IF(C846&gt;=25000,40,20)))</f>
        <v>100</v>
      </c>
      <c r="E846" s="58">
        <v>10</v>
      </c>
      <c r="F846" s="87">
        <f t="shared" ref="F846:F858" si="83">(D846*E846)%</f>
        <v>10</v>
      </c>
    </row>
    <row r="847" spans="2:6">
      <c r="B847" s="59" t="s">
        <v>2</v>
      </c>
      <c r="C847" s="27">
        <v>65000</v>
      </c>
      <c r="D847" s="27">
        <f>IF(C847&gt;=60000,100,IF(C847&gt;=30000,70,IF(C847&gt;=15000,40,20)))</f>
        <v>100</v>
      </c>
      <c r="E847" s="27">
        <v>10</v>
      </c>
      <c r="F847" s="24">
        <f t="shared" si="83"/>
        <v>10</v>
      </c>
    </row>
    <row r="848" spans="2:6">
      <c r="B848" s="60" t="s">
        <v>3</v>
      </c>
      <c r="C848" s="61">
        <v>10000</v>
      </c>
      <c r="D848" s="61">
        <f>IF(C848&lt;=5000,100,IF(C848&lt;=10000,80,IF(C848&lt;=15000,60,30)))</f>
        <v>80</v>
      </c>
      <c r="E848" s="61">
        <v>10</v>
      </c>
      <c r="F848" s="88">
        <f t="shared" si="83"/>
        <v>8</v>
      </c>
    </row>
    <row r="849" spans="2:6">
      <c r="B849" s="124" t="s">
        <v>4</v>
      </c>
      <c r="C849" s="27">
        <v>5</v>
      </c>
      <c r="D849" s="125">
        <f>IF(C849&gt;=5,100,IF(C849&gt;=3,70,IF(C849&gt;=1,40,20)))</f>
        <v>100</v>
      </c>
      <c r="E849" s="125">
        <v>7</v>
      </c>
      <c r="F849" s="127">
        <f t="shared" si="83"/>
        <v>7</v>
      </c>
    </row>
    <row r="850" spans="2:6">
      <c r="B850" s="59" t="s">
        <v>5</v>
      </c>
      <c r="C850" s="27">
        <v>2.6</v>
      </c>
      <c r="D850" s="27">
        <f>IF(C850&gt;=2.5,100,IF(C850&gt;=1.5,70,IF(C850&gt;=1,50,30)))</f>
        <v>100</v>
      </c>
      <c r="E850" s="27">
        <v>7</v>
      </c>
      <c r="F850" s="24">
        <f t="shared" si="83"/>
        <v>7</v>
      </c>
    </row>
    <row r="851" spans="2:6">
      <c r="B851" s="60" t="s">
        <v>6</v>
      </c>
      <c r="C851" s="61">
        <v>9</v>
      </c>
      <c r="D851" s="61">
        <f>IF(C851&gt;=10,100,IF(C851&gt;=5,70,IF(C851&gt;=2,50,30)))</f>
        <v>70</v>
      </c>
      <c r="E851" s="61">
        <v>6</v>
      </c>
      <c r="F851" s="88">
        <f t="shared" si="83"/>
        <v>4.2</v>
      </c>
    </row>
    <row r="852" spans="2:6">
      <c r="B852" s="124" t="s">
        <v>7</v>
      </c>
      <c r="C852" s="27">
        <v>6</v>
      </c>
      <c r="D852" s="125">
        <f>IF(C852&gt;=6,100,IF(C852&gt;=3,60,IF(C852&gt;=1,30,10)))</f>
        <v>100</v>
      </c>
      <c r="E852" s="125">
        <v>5</v>
      </c>
      <c r="F852" s="127">
        <f t="shared" si="83"/>
        <v>5</v>
      </c>
    </row>
    <row r="853" spans="2:6">
      <c r="B853" s="59" t="s">
        <v>8</v>
      </c>
      <c r="C853" s="27">
        <v>1</v>
      </c>
      <c r="D853" s="27">
        <f>IF(C820=1,100,30)</f>
        <v>30</v>
      </c>
      <c r="E853" s="27">
        <v>5</v>
      </c>
      <c r="F853" s="24">
        <f t="shared" si="83"/>
        <v>1.5</v>
      </c>
    </row>
    <row r="854" spans="2:6">
      <c r="B854" s="60" t="s">
        <v>9</v>
      </c>
      <c r="C854" s="61">
        <v>1</v>
      </c>
      <c r="D854" s="61">
        <f>IF(C854=1,100,30)</f>
        <v>100</v>
      </c>
      <c r="E854" s="61">
        <v>5</v>
      </c>
      <c r="F854" s="88">
        <f t="shared" si="83"/>
        <v>5</v>
      </c>
    </row>
    <row r="855" spans="2:6">
      <c r="B855" s="124" t="s">
        <v>10</v>
      </c>
      <c r="C855" s="27">
        <v>14</v>
      </c>
      <c r="D855" s="125">
        <f>IF(C855&gt;=15,100,IF(C855&gt;=8,70,IF(C855&gt;=4,50,30)))</f>
        <v>70</v>
      </c>
      <c r="E855" s="125">
        <v>7</v>
      </c>
      <c r="F855" s="127">
        <f t="shared" si="83"/>
        <v>4.9</v>
      </c>
    </row>
    <row r="856" spans="2:6">
      <c r="B856" s="60" t="s">
        <v>11</v>
      </c>
      <c r="C856" s="61">
        <v>84</v>
      </c>
      <c r="D856" s="61">
        <f>IF(C856&gt;=85,100,IF(C856&gt;=70,80,IF(C856&gt;=50,60,30)))</f>
        <v>80</v>
      </c>
      <c r="E856" s="61">
        <v>8</v>
      </c>
      <c r="F856" s="88">
        <f t="shared" si="83"/>
        <v>6.4</v>
      </c>
    </row>
    <row r="857" spans="2:6">
      <c r="B857" s="124" t="s">
        <v>12</v>
      </c>
      <c r="C857" s="27">
        <v>7</v>
      </c>
      <c r="D857" s="125">
        <f>IF(C857&gt;=10,100,IF(C857&gt;=5,80,IF(C857&gt;=3,60,30)))</f>
        <v>80</v>
      </c>
      <c r="E857" s="125">
        <v>10</v>
      </c>
      <c r="F857" s="127">
        <f t="shared" si="83"/>
        <v>8</v>
      </c>
    </row>
    <row r="858" spans="2:6">
      <c r="B858" s="60" t="s">
        <v>13</v>
      </c>
      <c r="C858" s="61">
        <v>82</v>
      </c>
      <c r="D858" s="61">
        <f>IF(C858&gt;=85,100,IF(C858&gt;=70,80,IF(C858&gt;=50,60,30)))</f>
        <v>80</v>
      </c>
      <c r="E858" s="61">
        <v>10</v>
      </c>
      <c r="F858" s="88">
        <f t="shared" si="83"/>
        <v>8</v>
      </c>
    </row>
    <row r="859" spans="2:6">
      <c r="B859" s="67"/>
      <c r="C859" s="68" t="s">
        <v>81</v>
      </c>
      <c r="D859" s="74">
        <f t="shared" ref="D859:F859" si="84">SUM(D846:D858)</f>
        <v>1090</v>
      </c>
      <c r="E859" s="74">
        <f t="shared" si="84"/>
        <v>100</v>
      </c>
      <c r="F859" s="93">
        <f t="shared" si="84"/>
        <v>85</v>
      </c>
    </row>
    <row r="860" spans="2:6">
      <c r="B860" s="67"/>
      <c r="C860" s="68" t="s">
        <v>114</v>
      </c>
      <c r="D860" s="68"/>
      <c r="E860" s="68"/>
      <c r="F860" s="94" t="str">
        <f>IF(F859&gt;=85,"A1",IF(F859&gt;=70,"A2",IF(F859&gt;=55,"B1",IF(F859&gt;=40,"B2","C"))))</f>
        <v>A1</v>
      </c>
    </row>
    <row r="861" spans="2:6">
      <c r="B861" s="69"/>
      <c r="C861" s="70" t="s">
        <v>104</v>
      </c>
      <c r="D861" s="70"/>
      <c r="E861" s="70"/>
      <c r="F861" s="95" t="str">
        <f>IF(F859&gt;=70,"Eligible",IF(F859&gt;=55,"Conditionally Eligible","Decline"))</f>
        <v>Eligible</v>
      </c>
    </row>
    <row r="862" spans="3:6">
      <c r="C862" s="27"/>
      <c r="D862" s="27"/>
      <c r="E862" s="27"/>
      <c r="F862" s="27"/>
    </row>
    <row r="863" spans="2:6">
      <c r="B863" s="42" t="s">
        <v>110</v>
      </c>
      <c r="C863" s="58"/>
      <c r="D863" s="58"/>
      <c r="E863" s="58"/>
      <c r="F863" s="87"/>
    </row>
    <row r="864" ht="26" spans="2:6">
      <c r="B864" s="109" t="s">
        <v>57</v>
      </c>
      <c r="C864" s="70"/>
      <c r="D864" s="61"/>
      <c r="E864" s="61"/>
      <c r="F864" s="88"/>
    </row>
    <row r="865" spans="2:6">
      <c r="B865" s="47" t="s">
        <v>66</v>
      </c>
      <c r="C865" s="48" t="s">
        <v>111</v>
      </c>
      <c r="D865" s="49" t="s">
        <v>112</v>
      </c>
      <c r="E865" s="79" t="s">
        <v>67</v>
      </c>
      <c r="F865" s="80" t="s">
        <v>113</v>
      </c>
    </row>
    <row r="866" spans="2:6">
      <c r="B866" s="57" t="s">
        <v>1</v>
      </c>
      <c r="C866" s="27">
        <v>68000</v>
      </c>
      <c r="D866" s="98">
        <f>IF(C866&gt;=100000,100,IF(C866&gt;=50000,70,IF(C866&gt;=25000,40,20)))</f>
        <v>70</v>
      </c>
      <c r="E866" s="58">
        <v>10</v>
      </c>
      <c r="F866" s="87">
        <f t="shared" ref="F866:F878" si="85">(D866*E866)%</f>
        <v>7</v>
      </c>
    </row>
    <row r="867" spans="2:6">
      <c r="B867" s="59" t="s">
        <v>2</v>
      </c>
      <c r="C867" s="27">
        <v>42000</v>
      </c>
      <c r="D867" s="27">
        <f>IF(C867&gt;=60000,100,IF(C867&gt;=30000,70,IF(C867&gt;=15000,40,20)))</f>
        <v>70</v>
      </c>
      <c r="E867" s="27">
        <v>10</v>
      </c>
      <c r="F867" s="24">
        <f t="shared" si="85"/>
        <v>7</v>
      </c>
    </row>
    <row r="868" spans="2:6">
      <c r="B868" s="60" t="s">
        <v>3</v>
      </c>
      <c r="C868" s="61">
        <v>12000</v>
      </c>
      <c r="D868" s="61">
        <f>IF(C868&lt;=5000,100,IF(C868&lt;=10000,80,IF(C868&lt;=15000,60,30)))</f>
        <v>60</v>
      </c>
      <c r="E868" s="61">
        <v>10</v>
      </c>
      <c r="F868" s="88">
        <f t="shared" si="85"/>
        <v>6</v>
      </c>
    </row>
    <row r="869" spans="2:6">
      <c r="B869" s="124" t="s">
        <v>4</v>
      </c>
      <c r="C869" s="27">
        <v>3</v>
      </c>
      <c r="D869" s="125">
        <f>IF(C869&gt;=5,100,IF(C869&gt;=3,70,IF(C869&gt;=1,40,20)))</f>
        <v>70</v>
      </c>
      <c r="E869" s="125">
        <v>7</v>
      </c>
      <c r="F869" s="127">
        <f t="shared" si="85"/>
        <v>4.9</v>
      </c>
    </row>
    <row r="870" spans="2:6">
      <c r="B870" s="59" t="s">
        <v>5</v>
      </c>
      <c r="C870" s="27">
        <v>1.9</v>
      </c>
      <c r="D870" s="27">
        <f>IF(C870&gt;=2.5,100,IF(C870&gt;=1.5,70,IF(C870&gt;=1,50,30)))</f>
        <v>70</v>
      </c>
      <c r="E870" s="27">
        <v>7</v>
      </c>
      <c r="F870" s="24">
        <f t="shared" si="85"/>
        <v>4.9</v>
      </c>
    </row>
    <row r="871" spans="2:6">
      <c r="B871" s="60" t="s">
        <v>6</v>
      </c>
      <c r="C871" s="61">
        <v>6</v>
      </c>
      <c r="D871" s="61">
        <f>IF(C871&gt;=10,100,IF(C871&gt;=5,70,IF(C871&gt;=2,50,30)))</f>
        <v>70</v>
      </c>
      <c r="E871" s="61">
        <v>6</v>
      </c>
      <c r="F871" s="88">
        <f t="shared" si="85"/>
        <v>4.2</v>
      </c>
    </row>
    <row r="872" spans="2:6">
      <c r="B872" s="124" t="s">
        <v>7</v>
      </c>
      <c r="C872" s="27">
        <v>4</v>
      </c>
      <c r="D872" s="125">
        <f>IF(C872&gt;=6,100,IF(C872&gt;=3,60,IF(C872&gt;=1,30,10)))</f>
        <v>60</v>
      </c>
      <c r="E872" s="125">
        <v>5</v>
      </c>
      <c r="F872" s="127">
        <f t="shared" si="85"/>
        <v>3</v>
      </c>
    </row>
    <row r="873" spans="2:6">
      <c r="B873" s="59" t="s">
        <v>8</v>
      </c>
      <c r="C873" s="27">
        <v>1</v>
      </c>
      <c r="D873" s="27">
        <f>IF(C840=1,100,30)</f>
        <v>30</v>
      </c>
      <c r="E873" s="27">
        <v>5</v>
      </c>
      <c r="F873" s="24">
        <f t="shared" si="85"/>
        <v>1.5</v>
      </c>
    </row>
    <row r="874" spans="2:6">
      <c r="B874" s="60" t="s">
        <v>9</v>
      </c>
      <c r="C874" s="61">
        <v>1</v>
      </c>
      <c r="D874" s="61">
        <f>IF(C874=1,100,30)</f>
        <v>100</v>
      </c>
      <c r="E874" s="61">
        <v>5</v>
      </c>
      <c r="F874" s="88">
        <f t="shared" si="85"/>
        <v>5</v>
      </c>
    </row>
    <row r="875" spans="2:6">
      <c r="B875" s="124" t="s">
        <v>10</v>
      </c>
      <c r="C875" s="27">
        <v>9</v>
      </c>
      <c r="D875" s="125">
        <f>IF(C875&gt;=15,100,IF(C875&gt;=8,70,IF(C875&gt;=4,50,30)))</f>
        <v>70</v>
      </c>
      <c r="E875" s="125">
        <v>7</v>
      </c>
      <c r="F875" s="127">
        <f t="shared" si="85"/>
        <v>4.9</v>
      </c>
    </row>
    <row r="876" spans="2:6">
      <c r="B876" s="60" t="s">
        <v>11</v>
      </c>
      <c r="C876" s="61">
        <v>70</v>
      </c>
      <c r="D876" s="61">
        <f>IF(C876&gt;=85,100,IF(C876&gt;=70,80,IF(C876&gt;=50,60,30)))</f>
        <v>80</v>
      </c>
      <c r="E876" s="61">
        <v>8</v>
      </c>
      <c r="F876" s="88">
        <f t="shared" si="85"/>
        <v>6.4</v>
      </c>
    </row>
    <row r="877" spans="2:6">
      <c r="B877" s="124" t="s">
        <v>12</v>
      </c>
      <c r="C877" s="27">
        <v>4</v>
      </c>
      <c r="D877" s="125">
        <f>IF(C877&gt;=10,100,IF(C877&gt;=5,80,IF(C877&gt;=3,60,30)))</f>
        <v>60</v>
      </c>
      <c r="E877" s="125">
        <v>10</v>
      </c>
      <c r="F877" s="127">
        <f t="shared" si="85"/>
        <v>6</v>
      </c>
    </row>
    <row r="878" spans="2:6">
      <c r="B878" s="60" t="s">
        <v>13</v>
      </c>
      <c r="C878" s="61">
        <v>66</v>
      </c>
      <c r="D878" s="61">
        <f>IF(C878&gt;=85,100,IF(C878&gt;=70,80,IF(C878&gt;=50,60,30)))</f>
        <v>60</v>
      </c>
      <c r="E878" s="61">
        <v>10</v>
      </c>
      <c r="F878" s="88">
        <f t="shared" si="85"/>
        <v>6</v>
      </c>
    </row>
    <row r="879" spans="2:6">
      <c r="B879" s="67"/>
      <c r="C879" s="68" t="s">
        <v>81</v>
      </c>
      <c r="D879" s="74">
        <f t="shared" ref="D879:F879" si="86">SUM(D866:D878)</f>
        <v>870</v>
      </c>
      <c r="E879" s="74">
        <f t="shared" si="86"/>
        <v>100</v>
      </c>
      <c r="F879" s="105">
        <f t="shared" si="86"/>
        <v>66.8</v>
      </c>
    </row>
    <row r="880" spans="2:6">
      <c r="B880" s="67"/>
      <c r="C880" s="68" t="s">
        <v>114</v>
      </c>
      <c r="D880" s="68"/>
      <c r="E880" s="68"/>
      <c r="F880" s="106" t="str">
        <f>IF(F879&gt;=85,"A1",IF(F879&gt;=70,"A2",IF(F879&gt;=55,"B1",IF(F879&gt;=40,"B2","C"))))</f>
        <v>B1</v>
      </c>
    </row>
    <row r="881" spans="2:6">
      <c r="B881" s="69"/>
      <c r="C881" s="70" t="s">
        <v>104</v>
      </c>
      <c r="D881" s="70"/>
      <c r="E881" s="70"/>
      <c r="F881" s="107" t="str">
        <f>IF(F879&gt;=70,"Eligible",IF(F879&gt;=55,"Conditionally Eligible","Decline"))</f>
        <v>Conditionally Eligible</v>
      </c>
    </row>
    <row r="882" spans="3:6">
      <c r="C882" s="27"/>
      <c r="D882" s="27"/>
      <c r="E882" s="27"/>
      <c r="F882" s="27"/>
    </row>
    <row r="883" spans="2:6">
      <c r="B883" s="42" t="s">
        <v>110</v>
      </c>
      <c r="C883" s="58"/>
      <c r="D883" s="58"/>
      <c r="E883" s="58"/>
      <c r="F883" s="87"/>
    </row>
    <row r="884" ht="26" spans="2:6">
      <c r="B884" s="109" t="s">
        <v>58</v>
      </c>
      <c r="C884" s="70"/>
      <c r="D884" s="61"/>
      <c r="E884" s="61"/>
      <c r="F884" s="88"/>
    </row>
    <row r="885" spans="2:6">
      <c r="B885" s="47" t="s">
        <v>66</v>
      </c>
      <c r="C885" s="48" t="s">
        <v>111</v>
      </c>
      <c r="D885" s="49" t="s">
        <v>112</v>
      </c>
      <c r="E885" s="79" t="s">
        <v>67</v>
      </c>
      <c r="F885" s="80" t="s">
        <v>113</v>
      </c>
    </row>
    <row r="886" spans="2:6">
      <c r="B886" s="57" t="s">
        <v>1</v>
      </c>
      <c r="C886" s="27">
        <v>55000</v>
      </c>
      <c r="D886" s="98">
        <f>IF(C886&gt;=100000,100,IF(C886&gt;=50000,70,IF(C886&gt;=25000,40,20)))</f>
        <v>70</v>
      </c>
      <c r="E886" s="58">
        <v>10</v>
      </c>
      <c r="F886" s="87">
        <f t="shared" ref="F886:F898" si="87">(D886*E886)%</f>
        <v>7</v>
      </c>
    </row>
    <row r="887" spans="2:6">
      <c r="B887" s="59" t="s">
        <v>2</v>
      </c>
      <c r="C887" s="27">
        <v>37000</v>
      </c>
      <c r="D887" s="27">
        <f>IF(C887&gt;=60000,100,IF(C887&gt;=30000,70,IF(C887&gt;=15000,40,20)))</f>
        <v>70</v>
      </c>
      <c r="E887" s="27">
        <v>10</v>
      </c>
      <c r="F887" s="24">
        <f t="shared" si="87"/>
        <v>7</v>
      </c>
    </row>
    <row r="888" spans="2:6">
      <c r="B888" s="60" t="s">
        <v>3</v>
      </c>
      <c r="C888" s="61">
        <v>11000</v>
      </c>
      <c r="D888" s="61">
        <f>IF(C888&lt;=5000,100,IF(C888&lt;=10000,80,IF(C888&lt;=15000,60,30)))</f>
        <v>60</v>
      </c>
      <c r="E888" s="61">
        <v>10</v>
      </c>
      <c r="F888" s="88">
        <f t="shared" si="87"/>
        <v>6</v>
      </c>
    </row>
    <row r="889" spans="2:6">
      <c r="B889" s="124" t="s">
        <v>4</v>
      </c>
      <c r="C889" s="27">
        <v>2.5</v>
      </c>
      <c r="D889" s="125">
        <f>IF(C889&gt;=5,100,IF(C889&gt;=3,70,IF(C889&gt;=1,40,20)))</f>
        <v>40</v>
      </c>
      <c r="E889" s="125">
        <v>7</v>
      </c>
      <c r="F889" s="127">
        <f t="shared" si="87"/>
        <v>2.8</v>
      </c>
    </row>
    <row r="890" spans="2:6">
      <c r="B890" s="59" t="s">
        <v>5</v>
      </c>
      <c r="C890" s="27">
        <v>1.5</v>
      </c>
      <c r="D890" s="27">
        <f>IF(C890&gt;=2.5,100,IF(C890&gt;=1.5,70,IF(C890&gt;=1,50,30)))</f>
        <v>70</v>
      </c>
      <c r="E890" s="27">
        <v>7</v>
      </c>
      <c r="F890" s="24">
        <f t="shared" si="87"/>
        <v>4.9</v>
      </c>
    </row>
    <row r="891" spans="2:6">
      <c r="B891" s="60" t="s">
        <v>6</v>
      </c>
      <c r="C891" s="61">
        <v>5</v>
      </c>
      <c r="D891" s="61">
        <f>IF(C891&gt;=10,100,IF(C891&gt;=5,70,IF(C891&gt;=2,50,30)))</f>
        <v>70</v>
      </c>
      <c r="E891" s="61">
        <v>6</v>
      </c>
      <c r="F891" s="88">
        <f t="shared" si="87"/>
        <v>4.2</v>
      </c>
    </row>
    <row r="892" spans="2:6">
      <c r="B892" s="124" t="s">
        <v>7</v>
      </c>
      <c r="C892" s="27">
        <v>2</v>
      </c>
      <c r="D892" s="125">
        <f>IF(C892&gt;=6,100,IF(C892&gt;=3,60,IF(C892&gt;=1,30,10)))</f>
        <v>30</v>
      </c>
      <c r="E892" s="125">
        <v>5</v>
      </c>
      <c r="F892" s="127">
        <f t="shared" si="87"/>
        <v>1.5</v>
      </c>
    </row>
    <row r="893" spans="2:6">
      <c r="B893" s="59" t="s">
        <v>8</v>
      </c>
      <c r="C893" s="27">
        <v>1</v>
      </c>
      <c r="D893" s="27">
        <f>IF(C860=1,100,30)</f>
        <v>30</v>
      </c>
      <c r="E893" s="27">
        <v>5</v>
      </c>
      <c r="F893" s="24">
        <f t="shared" si="87"/>
        <v>1.5</v>
      </c>
    </row>
    <row r="894" spans="2:6">
      <c r="B894" s="60" t="s">
        <v>9</v>
      </c>
      <c r="C894" s="61">
        <v>0</v>
      </c>
      <c r="D894" s="61">
        <f>IF(C894=1,100,30)</f>
        <v>30</v>
      </c>
      <c r="E894" s="61">
        <v>5</v>
      </c>
      <c r="F894" s="88">
        <f t="shared" si="87"/>
        <v>1.5</v>
      </c>
    </row>
    <row r="895" spans="2:6">
      <c r="B895" s="124" t="s">
        <v>10</v>
      </c>
      <c r="C895" s="27">
        <v>5</v>
      </c>
      <c r="D895" s="125">
        <f>IF(C895&gt;=15,100,IF(C895&gt;=8,70,IF(C895&gt;=4,50,30)))</f>
        <v>50</v>
      </c>
      <c r="E895" s="125">
        <v>7</v>
      </c>
      <c r="F895" s="127">
        <f t="shared" si="87"/>
        <v>3.5</v>
      </c>
    </row>
    <row r="896" spans="2:6">
      <c r="B896" s="60" t="s">
        <v>11</v>
      </c>
      <c r="C896" s="61">
        <v>55</v>
      </c>
      <c r="D896" s="61">
        <f>IF(C896&gt;=85,100,IF(C896&gt;=70,80,IF(C896&gt;=50,60,30)))</f>
        <v>60</v>
      </c>
      <c r="E896" s="61">
        <v>8</v>
      </c>
      <c r="F896" s="88">
        <f t="shared" si="87"/>
        <v>4.8</v>
      </c>
    </row>
    <row r="897" spans="2:6">
      <c r="B897" s="124" t="s">
        <v>12</v>
      </c>
      <c r="C897" s="27">
        <v>3</v>
      </c>
      <c r="D897" s="125">
        <f>IF(C897&gt;=10,100,IF(C897&gt;=5,80,IF(C897&gt;=3,60,30)))</f>
        <v>60</v>
      </c>
      <c r="E897" s="125">
        <v>10</v>
      </c>
      <c r="F897" s="127">
        <f t="shared" si="87"/>
        <v>6</v>
      </c>
    </row>
    <row r="898" spans="2:6">
      <c r="B898" s="60" t="s">
        <v>13</v>
      </c>
      <c r="C898" s="61">
        <v>58</v>
      </c>
      <c r="D898" s="61">
        <f>IF(C898&gt;=85,100,IF(C898&gt;=70,80,IF(C898&gt;=50,60,30)))</f>
        <v>60</v>
      </c>
      <c r="E898" s="61">
        <v>10</v>
      </c>
      <c r="F898" s="88">
        <f t="shared" si="87"/>
        <v>6</v>
      </c>
    </row>
    <row r="899" spans="2:6">
      <c r="B899" s="67"/>
      <c r="C899" s="68" t="s">
        <v>81</v>
      </c>
      <c r="D899" s="74">
        <f t="shared" ref="D899:F899" si="88">SUM(D886:D898)</f>
        <v>700</v>
      </c>
      <c r="E899" s="74">
        <f t="shared" si="88"/>
        <v>100</v>
      </c>
      <c r="F899" s="105">
        <f t="shared" si="88"/>
        <v>56.7</v>
      </c>
    </row>
    <row r="900" spans="2:6">
      <c r="B900" s="67"/>
      <c r="C900" s="68" t="s">
        <v>114</v>
      </c>
      <c r="D900" s="68"/>
      <c r="E900" s="68"/>
      <c r="F900" s="106" t="str">
        <f>IF(F899&gt;=85,"A1",IF(F899&gt;=70,"A2",IF(F899&gt;=55,"B1",IF(F899&gt;=40,"B2","C"))))</f>
        <v>B1</v>
      </c>
    </row>
    <row r="901" spans="2:6">
      <c r="B901" s="69"/>
      <c r="C901" s="70" t="s">
        <v>104</v>
      </c>
      <c r="D901" s="70"/>
      <c r="E901" s="70"/>
      <c r="F901" s="107" t="str">
        <f>IF(F899&gt;=70,"Eligible",IF(F899&gt;=55,"Conditionally Eligible","Decline"))</f>
        <v>Conditionally Eligible</v>
      </c>
    </row>
    <row r="902" spans="3:6">
      <c r="C902" s="27"/>
      <c r="D902" s="27"/>
      <c r="E902" s="27"/>
      <c r="F902" s="27"/>
    </row>
    <row r="903" spans="2:6">
      <c r="B903" s="42" t="s">
        <v>110</v>
      </c>
      <c r="C903" s="58"/>
      <c r="D903" s="58"/>
      <c r="E903" s="58"/>
      <c r="F903" s="87"/>
    </row>
    <row r="904" ht="26" spans="2:6">
      <c r="B904" s="109" t="s">
        <v>59</v>
      </c>
      <c r="C904" s="70"/>
      <c r="D904" s="61"/>
      <c r="E904" s="61"/>
      <c r="F904" s="88"/>
    </row>
    <row r="905" spans="2:6">
      <c r="B905" s="47" t="s">
        <v>66</v>
      </c>
      <c r="C905" s="48" t="s">
        <v>111</v>
      </c>
      <c r="D905" s="49" t="s">
        <v>112</v>
      </c>
      <c r="E905" s="79" t="s">
        <v>67</v>
      </c>
      <c r="F905" s="80" t="s">
        <v>113</v>
      </c>
    </row>
    <row r="906" spans="2:6">
      <c r="B906" s="57" t="s">
        <v>1</v>
      </c>
      <c r="C906" s="27">
        <v>72000</v>
      </c>
      <c r="D906" s="98">
        <f>IF(C906&gt;=100000,100,IF(C906&gt;=50000,70,IF(C906&gt;=25000,40,20)))</f>
        <v>70</v>
      </c>
      <c r="E906" s="58">
        <v>10</v>
      </c>
      <c r="F906" s="87">
        <f t="shared" ref="F906:F918" si="89">(D906*E906)%</f>
        <v>7</v>
      </c>
    </row>
    <row r="907" spans="2:6">
      <c r="B907" s="59" t="s">
        <v>2</v>
      </c>
      <c r="C907" s="27">
        <v>45000</v>
      </c>
      <c r="D907" s="27">
        <f>IF(C907&gt;=60000,100,IF(C907&gt;=30000,70,IF(C907&gt;=15000,40,20)))</f>
        <v>70</v>
      </c>
      <c r="E907" s="27">
        <v>10</v>
      </c>
      <c r="F907" s="24">
        <f t="shared" si="89"/>
        <v>7</v>
      </c>
    </row>
    <row r="908" spans="2:6">
      <c r="B908" s="60" t="s">
        <v>3</v>
      </c>
      <c r="C908" s="61">
        <v>10000</v>
      </c>
      <c r="D908" s="61">
        <f>IF(C908&lt;=5000,100,IF(C908&lt;=10000,80,IF(C908&lt;=15000,60,30)))</f>
        <v>80</v>
      </c>
      <c r="E908" s="61">
        <v>10</v>
      </c>
      <c r="F908" s="88">
        <f t="shared" si="89"/>
        <v>8</v>
      </c>
    </row>
    <row r="909" spans="2:6">
      <c r="B909" s="124" t="s">
        <v>4</v>
      </c>
      <c r="C909" s="27">
        <v>3</v>
      </c>
      <c r="D909" s="125">
        <f>IF(C909&gt;=5,100,IF(C909&gt;=3,70,IF(C909&gt;=1,40,20)))</f>
        <v>70</v>
      </c>
      <c r="E909" s="125">
        <v>7</v>
      </c>
      <c r="F909" s="127">
        <f t="shared" si="89"/>
        <v>4.9</v>
      </c>
    </row>
    <row r="910" spans="2:6">
      <c r="B910" s="59" t="s">
        <v>5</v>
      </c>
      <c r="C910" s="27">
        <v>1.6</v>
      </c>
      <c r="D910" s="27">
        <f>IF(C910&gt;=2.5,100,IF(C910&gt;=1.5,70,IF(C910&gt;=1,50,30)))</f>
        <v>70</v>
      </c>
      <c r="E910" s="27">
        <v>7</v>
      </c>
      <c r="F910" s="24">
        <f t="shared" si="89"/>
        <v>4.9</v>
      </c>
    </row>
    <row r="911" spans="2:6">
      <c r="B911" s="60" t="s">
        <v>6</v>
      </c>
      <c r="C911" s="61">
        <v>7</v>
      </c>
      <c r="D911" s="61">
        <f>IF(C911&gt;=10,100,IF(C911&gt;=5,70,IF(C911&gt;=2,50,30)))</f>
        <v>70</v>
      </c>
      <c r="E911" s="61">
        <v>6</v>
      </c>
      <c r="F911" s="88">
        <f t="shared" si="89"/>
        <v>4.2</v>
      </c>
    </row>
    <row r="912" spans="2:6">
      <c r="B912" s="124" t="s">
        <v>7</v>
      </c>
      <c r="C912" s="27">
        <v>3</v>
      </c>
      <c r="D912" s="125">
        <f>IF(C912&gt;=6,100,IF(C912&gt;=3,60,IF(C912&gt;=1,30,10)))</f>
        <v>60</v>
      </c>
      <c r="E912" s="125">
        <v>5</v>
      </c>
      <c r="F912" s="127">
        <f t="shared" si="89"/>
        <v>3</v>
      </c>
    </row>
    <row r="913" spans="2:6">
      <c r="B913" s="59" t="s">
        <v>8</v>
      </c>
      <c r="C913" s="27">
        <v>1</v>
      </c>
      <c r="D913" s="27">
        <f>IF(C880=1,100,30)</f>
        <v>30</v>
      </c>
      <c r="E913" s="27">
        <v>5</v>
      </c>
      <c r="F913" s="24">
        <f t="shared" si="89"/>
        <v>1.5</v>
      </c>
    </row>
    <row r="914" spans="2:6">
      <c r="B914" s="60" t="s">
        <v>9</v>
      </c>
      <c r="C914" s="61">
        <v>1</v>
      </c>
      <c r="D914" s="61">
        <f>IF(C914=1,100,30)</f>
        <v>100</v>
      </c>
      <c r="E914" s="61">
        <v>5</v>
      </c>
      <c r="F914" s="88">
        <f t="shared" si="89"/>
        <v>5</v>
      </c>
    </row>
    <row r="915" spans="2:6">
      <c r="B915" s="124" t="s">
        <v>10</v>
      </c>
      <c r="C915" s="27">
        <v>8</v>
      </c>
      <c r="D915" s="125">
        <f>IF(C915&gt;=15,100,IF(C915&gt;=8,70,IF(C915&gt;=4,50,30)))</f>
        <v>70</v>
      </c>
      <c r="E915" s="125">
        <v>7</v>
      </c>
      <c r="F915" s="127">
        <f t="shared" si="89"/>
        <v>4.9</v>
      </c>
    </row>
    <row r="916" spans="2:6">
      <c r="B916" s="60" t="s">
        <v>11</v>
      </c>
      <c r="C916" s="61">
        <v>68</v>
      </c>
      <c r="D916" s="61">
        <f>IF(C916&gt;=85,100,IF(C916&gt;=70,80,IF(C916&gt;=50,60,30)))</f>
        <v>60</v>
      </c>
      <c r="E916" s="61">
        <v>8</v>
      </c>
      <c r="F916" s="88">
        <f t="shared" si="89"/>
        <v>4.8</v>
      </c>
    </row>
    <row r="917" spans="2:6">
      <c r="B917" s="124" t="s">
        <v>12</v>
      </c>
      <c r="C917" s="27">
        <v>4</v>
      </c>
      <c r="D917" s="125">
        <f>IF(C917&gt;=10,100,IF(C917&gt;=5,80,IF(C917&gt;=3,60,30)))</f>
        <v>60</v>
      </c>
      <c r="E917" s="125">
        <v>10</v>
      </c>
      <c r="F917" s="127">
        <f t="shared" si="89"/>
        <v>6</v>
      </c>
    </row>
    <row r="918" spans="2:6">
      <c r="B918" s="60" t="s">
        <v>13</v>
      </c>
      <c r="C918" s="61">
        <v>64</v>
      </c>
      <c r="D918" s="61">
        <f>IF(C918&gt;=85,100,IF(C918&gt;=70,80,IF(C918&gt;=50,60,30)))</f>
        <v>60</v>
      </c>
      <c r="E918" s="61">
        <v>10</v>
      </c>
      <c r="F918" s="88">
        <f t="shared" si="89"/>
        <v>6</v>
      </c>
    </row>
    <row r="919" spans="2:6">
      <c r="B919" s="67"/>
      <c r="C919" s="68" t="s">
        <v>81</v>
      </c>
      <c r="D919" s="74">
        <f t="shared" ref="D919:F919" si="90">SUM(D906:D918)</f>
        <v>870</v>
      </c>
      <c r="E919" s="74">
        <f t="shared" si="90"/>
        <v>100</v>
      </c>
      <c r="F919" s="105">
        <f t="shared" si="90"/>
        <v>67.2</v>
      </c>
    </row>
    <row r="920" spans="2:6">
      <c r="B920" s="67"/>
      <c r="C920" s="68" t="s">
        <v>114</v>
      </c>
      <c r="D920" s="68"/>
      <c r="E920" s="68"/>
      <c r="F920" s="106" t="str">
        <f>IF(F919&gt;=85,"A1",IF(F919&gt;=70,"A2",IF(F919&gt;=55,"B1",IF(F919&gt;=40,"B2","C"))))</f>
        <v>B1</v>
      </c>
    </row>
    <row r="921" spans="2:6">
      <c r="B921" s="69"/>
      <c r="C921" s="70" t="s">
        <v>104</v>
      </c>
      <c r="D921" s="70"/>
      <c r="E921" s="70"/>
      <c r="F921" s="107" t="str">
        <f>IF(F919&gt;=70,"Eligible",IF(F919&gt;=55,"Conditionally Eligible","Decline"))</f>
        <v>Conditionally Eligible</v>
      </c>
    </row>
    <row r="922" spans="3:6">
      <c r="C922" s="27"/>
      <c r="D922" s="27"/>
      <c r="E922" s="27"/>
      <c r="F922" s="27"/>
    </row>
    <row r="923" spans="2:6">
      <c r="B923" s="42" t="s">
        <v>110</v>
      </c>
      <c r="C923" s="58"/>
      <c r="D923" s="58"/>
      <c r="E923" s="58"/>
      <c r="F923" s="87"/>
    </row>
    <row r="924" ht="26" spans="2:6">
      <c r="B924" s="109" t="s">
        <v>60</v>
      </c>
      <c r="C924" s="70"/>
      <c r="D924" s="61"/>
      <c r="E924" s="61"/>
      <c r="F924" s="88"/>
    </row>
    <row r="925" spans="2:6">
      <c r="B925" s="47" t="s">
        <v>66</v>
      </c>
      <c r="C925" s="48" t="s">
        <v>111</v>
      </c>
      <c r="D925" s="49" t="s">
        <v>112</v>
      </c>
      <c r="E925" s="79" t="s">
        <v>67</v>
      </c>
      <c r="F925" s="80" t="s">
        <v>113</v>
      </c>
    </row>
    <row r="926" spans="2:6">
      <c r="B926" s="57" t="s">
        <v>1</v>
      </c>
      <c r="C926" s="27">
        <v>38000</v>
      </c>
      <c r="D926" s="98">
        <f>IF(C926&gt;=100000,100,IF(C926&gt;=50000,70,IF(C926&gt;=25000,40,20)))</f>
        <v>40</v>
      </c>
      <c r="E926" s="58">
        <v>10</v>
      </c>
      <c r="F926" s="87">
        <f t="shared" ref="F926:F938" si="91">(D926*E926)%</f>
        <v>4</v>
      </c>
    </row>
    <row r="927" spans="2:6">
      <c r="B927" s="59" t="s">
        <v>2</v>
      </c>
      <c r="C927" s="27">
        <v>28000</v>
      </c>
      <c r="D927" s="27">
        <f>IF(C927&gt;=60000,100,IF(C927&gt;=30000,70,IF(C927&gt;=15000,40,20)))</f>
        <v>40</v>
      </c>
      <c r="E927" s="27">
        <v>10</v>
      </c>
      <c r="F927" s="24">
        <f t="shared" si="91"/>
        <v>4</v>
      </c>
    </row>
    <row r="928" spans="2:6">
      <c r="B928" s="60" t="s">
        <v>3</v>
      </c>
      <c r="C928" s="61">
        <v>14000</v>
      </c>
      <c r="D928" s="61">
        <f>IF(C928&lt;=5000,100,IF(C928&lt;=10000,80,IF(C928&lt;=15000,60,30)))</f>
        <v>60</v>
      </c>
      <c r="E928" s="61">
        <v>10</v>
      </c>
      <c r="F928" s="88">
        <f t="shared" si="91"/>
        <v>6</v>
      </c>
    </row>
    <row r="929" spans="2:6">
      <c r="B929" s="57" t="s">
        <v>4</v>
      </c>
      <c r="C929" s="58">
        <v>1.5</v>
      </c>
      <c r="D929" s="58">
        <f>IF(C929&gt;=5,100,IF(C929&gt;=3,70,IF(C929&gt;=1,40,20)))</f>
        <v>40</v>
      </c>
      <c r="E929" s="58">
        <v>7</v>
      </c>
      <c r="F929" s="87">
        <f t="shared" si="91"/>
        <v>2.8</v>
      </c>
    </row>
    <row r="930" spans="2:6">
      <c r="B930" s="59" t="s">
        <v>5</v>
      </c>
      <c r="C930" s="27">
        <v>0.9</v>
      </c>
      <c r="D930" s="27">
        <f>IF(C930&gt;=2.5,100,IF(C930&gt;=1.5,70,IF(C930&gt;=1,50,30)))</f>
        <v>30</v>
      </c>
      <c r="E930" s="27">
        <v>7</v>
      </c>
      <c r="F930" s="24">
        <f t="shared" si="91"/>
        <v>2.1</v>
      </c>
    </row>
    <row r="931" spans="2:6">
      <c r="B931" s="60" t="s">
        <v>6</v>
      </c>
      <c r="C931" s="61">
        <v>3</v>
      </c>
      <c r="D931" s="61">
        <f>IF(C931&gt;=10,100,IF(C931&gt;=5,70,IF(C931&gt;=2,50,30)))</f>
        <v>50</v>
      </c>
      <c r="E931" s="61">
        <v>6</v>
      </c>
      <c r="F931" s="88">
        <f t="shared" si="91"/>
        <v>3</v>
      </c>
    </row>
    <row r="932" spans="2:6">
      <c r="B932" s="57" t="s">
        <v>7</v>
      </c>
      <c r="C932" s="58">
        <v>1</v>
      </c>
      <c r="D932" s="58">
        <f>IF(C932&gt;=6,100,IF(C932&gt;=3,60,IF(C932&gt;=1,30,10)))</f>
        <v>30</v>
      </c>
      <c r="E932" s="58">
        <v>5</v>
      </c>
      <c r="F932" s="87">
        <f t="shared" si="91"/>
        <v>1.5</v>
      </c>
    </row>
    <row r="933" spans="2:6">
      <c r="B933" s="59" t="s">
        <v>8</v>
      </c>
      <c r="C933" s="27">
        <v>0</v>
      </c>
      <c r="D933" s="27">
        <f>IF(C900=1,100,30)</f>
        <v>30</v>
      </c>
      <c r="E933" s="27">
        <v>5</v>
      </c>
      <c r="F933" s="24">
        <f t="shared" si="91"/>
        <v>1.5</v>
      </c>
    </row>
    <row r="934" spans="2:6">
      <c r="B934" s="60" t="s">
        <v>9</v>
      </c>
      <c r="C934" s="61">
        <v>0</v>
      </c>
      <c r="D934" s="61">
        <f>IF(C934=1,100,30)</f>
        <v>30</v>
      </c>
      <c r="E934" s="61">
        <v>5</v>
      </c>
      <c r="F934" s="88">
        <f t="shared" si="91"/>
        <v>1.5</v>
      </c>
    </row>
    <row r="935" spans="2:6">
      <c r="B935" s="124" t="s">
        <v>10</v>
      </c>
      <c r="C935" s="27">
        <v>4</v>
      </c>
      <c r="D935" s="125">
        <f>IF(C935&gt;=15,100,IF(C935&gt;=8,70,IF(C935&gt;=4,50,30)))</f>
        <v>50</v>
      </c>
      <c r="E935" s="125">
        <v>7</v>
      </c>
      <c r="F935" s="127">
        <f t="shared" si="91"/>
        <v>3.5</v>
      </c>
    </row>
    <row r="936" spans="2:6">
      <c r="B936" s="60" t="s">
        <v>11</v>
      </c>
      <c r="C936" s="61">
        <v>40</v>
      </c>
      <c r="D936" s="61">
        <f>IF(C936&gt;=85,100,IF(C936&gt;=70,80,IF(C936&gt;=50,60,30)))</f>
        <v>30</v>
      </c>
      <c r="E936" s="61">
        <v>8</v>
      </c>
      <c r="F936" s="88">
        <f t="shared" si="91"/>
        <v>2.4</v>
      </c>
    </row>
    <row r="937" spans="2:6">
      <c r="B937" s="124" t="s">
        <v>12</v>
      </c>
      <c r="C937" s="27">
        <v>2</v>
      </c>
      <c r="D937" s="125">
        <f>IF(C937&gt;=10,100,IF(C937&gt;=5,80,IF(C937&gt;=3,60,30)))</f>
        <v>30</v>
      </c>
      <c r="E937" s="125">
        <v>10</v>
      </c>
      <c r="F937" s="127">
        <f t="shared" si="91"/>
        <v>3</v>
      </c>
    </row>
    <row r="938" spans="2:6">
      <c r="B938" s="60" t="s">
        <v>13</v>
      </c>
      <c r="C938" s="61">
        <v>42</v>
      </c>
      <c r="D938" s="61">
        <f>IF(C938&gt;=85,100,IF(C938&gt;=70,80,IF(C938&gt;=50,60,30)))</f>
        <v>30</v>
      </c>
      <c r="E938" s="61">
        <v>10</v>
      </c>
      <c r="F938" s="88">
        <f t="shared" si="91"/>
        <v>3</v>
      </c>
    </row>
    <row r="939" spans="2:6">
      <c r="B939" s="67"/>
      <c r="C939" s="68" t="s">
        <v>81</v>
      </c>
      <c r="D939" s="74">
        <f t="shared" ref="D939:F939" si="92">SUM(D926:D938)</f>
        <v>490</v>
      </c>
      <c r="E939" s="74">
        <f t="shared" si="92"/>
        <v>100</v>
      </c>
      <c r="F939" s="108">
        <f t="shared" si="92"/>
        <v>38.3</v>
      </c>
    </row>
    <row r="940" spans="2:6">
      <c r="B940" s="67"/>
      <c r="C940" s="68" t="s">
        <v>114</v>
      </c>
      <c r="D940" s="68"/>
      <c r="E940" s="68"/>
      <c r="F940" s="7" t="str">
        <f>IF(F939&gt;=85,"A1",IF(F939&gt;=70,"A2",IF(F939&gt;=55,"B1",IF(F939&gt;=40,"B2","C"))))</f>
        <v>C</v>
      </c>
    </row>
    <row r="941" spans="2:6">
      <c r="B941" s="69"/>
      <c r="C941" s="70" t="s">
        <v>104</v>
      </c>
      <c r="D941" s="70"/>
      <c r="E941" s="70"/>
      <c r="F941" s="20" t="str">
        <f>IF(F939&gt;=70,"Eligible",IF(F939&gt;=55,"Conditionally Eligible","Decline"))</f>
        <v>Decline</v>
      </c>
    </row>
    <row r="942" spans="3:6">
      <c r="C942" s="27"/>
      <c r="D942" s="27"/>
      <c r="E942" s="27"/>
      <c r="F942" s="27"/>
    </row>
    <row r="943" spans="2:6">
      <c r="B943" s="42" t="s">
        <v>110</v>
      </c>
      <c r="C943" s="58"/>
      <c r="D943" s="58"/>
      <c r="E943" s="58"/>
      <c r="F943" s="87"/>
    </row>
    <row r="944" ht="26" spans="2:6">
      <c r="B944" s="109" t="s">
        <v>61</v>
      </c>
      <c r="C944" s="70"/>
      <c r="D944" s="61"/>
      <c r="E944" s="61"/>
      <c r="F944" s="88"/>
    </row>
    <row r="945" spans="2:6">
      <c r="B945" s="47" t="s">
        <v>66</v>
      </c>
      <c r="C945" s="48" t="s">
        <v>111</v>
      </c>
      <c r="D945" s="49" t="s">
        <v>112</v>
      </c>
      <c r="E945" s="79" t="s">
        <v>67</v>
      </c>
      <c r="F945" s="80" t="s">
        <v>113</v>
      </c>
    </row>
    <row r="946" spans="2:6">
      <c r="B946" s="57" t="s">
        <v>1</v>
      </c>
      <c r="C946" s="27">
        <v>98000</v>
      </c>
      <c r="D946" s="98">
        <f>IF(C946&gt;=100000,100,IF(C946&gt;=50000,70,IF(C946&gt;=25000,40,20)))</f>
        <v>70</v>
      </c>
      <c r="E946" s="58">
        <v>10</v>
      </c>
      <c r="F946" s="87">
        <f t="shared" ref="F946:F958" si="93">(D946*E946)%</f>
        <v>7</v>
      </c>
    </row>
    <row r="947" spans="2:6">
      <c r="B947" s="59" t="s">
        <v>2</v>
      </c>
      <c r="C947" s="27">
        <v>59000</v>
      </c>
      <c r="D947" s="27">
        <f>IF(C947&gt;=60000,100,IF(C947&gt;=30000,70,IF(C947&gt;=15000,40,20)))</f>
        <v>70</v>
      </c>
      <c r="E947" s="27">
        <v>10</v>
      </c>
      <c r="F947" s="24">
        <f t="shared" si="93"/>
        <v>7</v>
      </c>
    </row>
    <row r="948" spans="2:6">
      <c r="B948" s="60" t="s">
        <v>3</v>
      </c>
      <c r="C948" s="61">
        <v>10000</v>
      </c>
      <c r="D948" s="61">
        <f>IF(C948&lt;=5000,100,IF(C948&lt;=10000,80,IF(C948&lt;=15000,60,30)))</f>
        <v>80</v>
      </c>
      <c r="E948" s="61">
        <v>10</v>
      </c>
      <c r="F948" s="88">
        <f t="shared" si="93"/>
        <v>8</v>
      </c>
    </row>
    <row r="949" spans="2:6">
      <c r="B949" s="124" t="s">
        <v>4</v>
      </c>
      <c r="C949" s="27">
        <v>4</v>
      </c>
      <c r="D949" s="125">
        <f>IF(C949&gt;=5,100,IF(C949&gt;=3,70,IF(C949&gt;=1,40,20)))</f>
        <v>70</v>
      </c>
      <c r="E949" s="125">
        <v>7</v>
      </c>
      <c r="F949" s="127">
        <f t="shared" si="93"/>
        <v>4.9</v>
      </c>
    </row>
    <row r="950" spans="2:6">
      <c r="B950" s="59" t="s">
        <v>5</v>
      </c>
      <c r="C950" s="27">
        <v>2.7</v>
      </c>
      <c r="D950" s="27">
        <f>IF(C950&gt;=2.5,100,IF(C950&gt;=1.5,70,IF(C950&gt;=1,50,30)))</f>
        <v>100</v>
      </c>
      <c r="E950" s="27">
        <v>7</v>
      </c>
      <c r="F950" s="24">
        <f t="shared" si="93"/>
        <v>7</v>
      </c>
    </row>
    <row r="951" spans="2:6">
      <c r="B951" s="60" t="s">
        <v>6</v>
      </c>
      <c r="C951" s="61">
        <v>8</v>
      </c>
      <c r="D951" s="61">
        <f>IF(C951&gt;=10,100,IF(C951&gt;=5,70,IF(C951&gt;=2,50,30)))</f>
        <v>70</v>
      </c>
      <c r="E951" s="61">
        <v>6</v>
      </c>
      <c r="F951" s="88">
        <f t="shared" si="93"/>
        <v>4.2</v>
      </c>
    </row>
    <row r="952" spans="2:6">
      <c r="B952" s="124" t="s">
        <v>7</v>
      </c>
      <c r="C952" s="27">
        <v>5</v>
      </c>
      <c r="D952" s="125">
        <f>IF(C952&gt;=6,100,IF(C952&gt;=3,60,IF(C952&gt;=1,30,10)))</f>
        <v>60</v>
      </c>
      <c r="E952" s="125">
        <v>5</v>
      </c>
      <c r="F952" s="127">
        <f t="shared" si="93"/>
        <v>3</v>
      </c>
    </row>
    <row r="953" spans="2:6">
      <c r="B953" s="59" t="s">
        <v>8</v>
      </c>
      <c r="C953" s="27">
        <v>1</v>
      </c>
      <c r="D953" s="27">
        <f>IF(C920=1,100,30)</f>
        <v>30</v>
      </c>
      <c r="E953" s="27">
        <v>5</v>
      </c>
      <c r="F953" s="24">
        <f t="shared" si="93"/>
        <v>1.5</v>
      </c>
    </row>
    <row r="954" spans="2:6">
      <c r="B954" s="60" t="s">
        <v>9</v>
      </c>
      <c r="C954" s="61">
        <v>1</v>
      </c>
      <c r="D954" s="61">
        <f>IF(C954=1,100,30)</f>
        <v>100</v>
      </c>
      <c r="E954" s="61">
        <v>5</v>
      </c>
      <c r="F954" s="88">
        <f t="shared" si="93"/>
        <v>5</v>
      </c>
    </row>
    <row r="955" spans="2:6">
      <c r="B955" s="124" t="s">
        <v>10</v>
      </c>
      <c r="C955" s="27">
        <v>13</v>
      </c>
      <c r="D955" s="125">
        <f>IF(C955&gt;=15,100,IF(C955&gt;=8,70,IF(C955&gt;=4,50,30)))</f>
        <v>70</v>
      </c>
      <c r="E955" s="125">
        <v>7</v>
      </c>
      <c r="F955" s="127">
        <f t="shared" si="93"/>
        <v>4.9</v>
      </c>
    </row>
    <row r="956" spans="2:6">
      <c r="B956" s="60" t="s">
        <v>11</v>
      </c>
      <c r="C956" s="61">
        <v>81</v>
      </c>
      <c r="D956" s="61">
        <f>IF(C956&gt;=85,100,IF(C956&gt;=70,80,IF(C956&gt;=50,60,30)))</f>
        <v>80</v>
      </c>
      <c r="E956" s="61">
        <v>8</v>
      </c>
      <c r="F956" s="88">
        <f t="shared" si="93"/>
        <v>6.4</v>
      </c>
    </row>
    <row r="957" spans="2:6">
      <c r="B957" s="124" t="s">
        <v>12</v>
      </c>
      <c r="C957" s="27">
        <v>6</v>
      </c>
      <c r="D957" s="125">
        <f>IF(C957&gt;=10,100,IF(C957&gt;=5,80,IF(C957&gt;=3,60,30)))</f>
        <v>80</v>
      </c>
      <c r="E957" s="125">
        <v>10</v>
      </c>
      <c r="F957" s="127">
        <f t="shared" si="93"/>
        <v>8</v>
      </c>
    </row>
    <row r="958" spans="2:6">
      <c r="B958" s="60" t="s">
        <v>13</v>
      </c>
      <c r="C958" s="61">
        <v>78</v>
      </c>
      <c r="D958" s="61">
        <f>IF(C958&gt;=85,100,IF(C958&gt;=70,80,IF(C958&gt;=50,60,30)))</f>
        <v>80</v>
      </c>
      <c r="E958" s="61">
        <v>10</v>
      </c>
      <c r="F958" s="88">
        <f t="shared" si="93"/>
        <v>8</v>
      </c>
    </row>
    <row r="959" spans="2:6">
      <c r="B959" s="67"/>
      <c r="C959" s="68" t="s">
        <v>81</v>
      </c>
      <c r="D959" s="74">
        <f t="shared" ref="D959:F959" si="94">SUM(D946:D958)</f>
        <v>960</v>
      </c>
      <c r="E959" s="74">
        <f t="shared" si="94"/>
        <v>100</v>
      </c>
      <c r="F959" s="93">
        <f t="shared" si="94"/>
        <v>74.9</v>
      </c>
    </row>
    <row r="960" spans="2:6">
      <c r="B960" s="67"/>
      <c r="C960" s="68" t="s">
        <v>114</v>
      </c>
      <c r="D960" s="68"/>
      <c r="E960" s="68"/>
      <c r="F960" s="94" t="str">
        <f>IF(F959&gt;=85,"A1",IF(F959&gt;=70,"A2",IF(F959&gt;=55,"B1",IF(F959&gt;=40,"B2","C"))))</f>
        <v>A2</v>
      </c>
    </row>
    <row r="961" spans="2:6">
      <c r="B961" s="69"/>
      <c r="C961" s="70" t="s">
        <v>104</v>
      </c>
      <c r="D961" s="70"/>
      <c r="E961" s="70"/>
      <c r="F961" s="95" t="str">
        <f>IF(F959&gt;=70,"Eligible",IF(F959&gt;=55,"Conditionally Eligible","Decline"))</f>
        <v>Eligible</v>
      </c>
    </row>
    <row r="962" spans="3:6">
      <c r="C962" s="27"/>
      <c r="D962" s="27"/>
      <c r="E962" s="27"/>
      <c r="F962" s="27"/>
    </row>
    <row r="963" spans="2:6">
      <c r="B963" s="42" t="s">
        <v>110</v>
      </c>
      <c r="C963" s="58"/>
      <c r="D963" s="58"/>
      <c r="E963" s="58"/>
      <c r="F963" s="87"/>
    </row>
    <row r="964" ht="26" spans="2:6">
      <c r="B964" s="109" t="s">
        <v>62</v>
      </c>
      <c r="C964" s="70"/>
      <c r="D964" s="61"/>
      <c r="E964" s="61"/>
      <c r="F964" s="88"/>
    </row>
    <row r="965" spans="2:6">
      <c r="B965" s="47" t="s">
        <v>66</v>
      </c>
      <c r="C965" s="48" t="s">
        <v>111</v>
      </c>
      <c r="D965" s="49" t="s">
        <v>112</v>
      </c>
      <c r="E965" s="79" t="s">
        <v>67</v>
      </c>
      <c r="F965" s="80" t="s">
        <v>113</v>
      </c>
    </row>
    <row r="966" spans="2:6">
      <c r="B966" s="57" t="s">
        <v>1</v>
      </c>
      <c r="C966" s="27">
        <v>62000</v>
      </c>
      <c r="D966" s="98">
        <f>IF(C966&gt;=100000,100,IF(C966&gt;=50000,70,IF(C966&gt;=25000,40,20)))</f>
        <v>70</v>
      </c>
      <c r="E966" s="58">
        <v>10</v>
      </c>
      <c r="F966" s="87">
        <f t="shared" ref="F966:F978" si="95">(D966*E966)%</f>
        <v>7</v>
      </c>
    </row>
    <row r="967" spans="2:6">
      <c r="B967" s="59" t="s">
        <v>2</v>
      </c>
      <c r="C967" s="27">
        <v>39000</v>
      </c>
      <c r="D967" s="27">
        <f>IF(C967&gt;=60000,100,IF(C967&gt;=30000,70,IF(C967&gt;=15000,40,20)))</f>
        <v>70</v>
      </c>
      <c r="E967" s="27">
        <v>10</v>
      </c>
      <c r="F967" s="24">
        <f t="shared" si="95"/>
        <v>7</v>
      </c>
    </row>
    <row r="968" spans="2:6">
      <c r="B968" s="60" t="s">
        <v>3</v>
      </c>
      <c r="C968" s="61">
        <v>12000</v>
      </c>
      <c r="D968" s="61">
        <f>IF(C968&lt;=5000,100,IF(C968&lt;=10000,80,IF(C968&lt;=15000,60,30)))</f>
        <v>60</v>
      </c>
      <c r="E968" s="61">
        <v>10</v>
      </c>
      <c r="F968" s="88">
        <f t="shared" si="95"/>
        <v>6</v>
      </c>
    </row>
    <row r="969" spans="2:6">
      <c r="B969" s="124" t="s">
        <v>4</v>
      </c>
      <c r="C969" s="27">
        <v>2.5</v>
      </c>
      <c r="D969" s="125">
        <f>IF(C969&gt;=5,100,IF(C969&gt;=3,70,IF(C969&gt;=1,40,20)))</f>
        <v>40</v>
      </c>
      <c r="E969" s="125">
        <v>7</v>
      </c>
      <c r="F969" s="127">
        <f t="shared" si="95"/>
        <v>2.8</v>
      </c>
    </row>
    <row r="970" spans="2:6">
      <c r="B970" s="59" t="s">
        <v>5</v>
      </c>
      <c r="C970" s="27">
        <v>1.4</v>
      </c>
      <c r="D970" s="27">
        <f>IF(C970&gt;=2.5,100,IF(C970&gt;=1.5,70,IF(C970&gt;=1,50,30)))</f>
        <v>50</v>
      </c>
      <c r="E970" s="27">
        <v>7</v>
      </c>
      <c r="F970" s="24">
        <f t="shared" si="95"/>
        <v>3.5</v>
      </c>
    </row>
    <row r="971" spans="2:6">
      <c r="B971" s="60" t="s">
        <v>6</v>
      </c>
      <c r="C971" s="61">
        <v>5</v>
      </c>
      <c r="D971" s="61">
        <f>IF(C971&gt;=10,100,IF(C971&gt;=5,70,IF(C971&gt;=2,50,30)))</f>
        <v>70</v>
      </c>
      <c r="E971" s="61">
        <v>6</v>
      </c>
      <c r="F971" s="88">
        <f t="shared" si="95"/>
        <v>4.2</v>
      </c>
    </row>
    <row r="972" spans="2:6">
      <c r="B972" s="124" t="s">
        <v>7</v>
      </c>
      <c r="C972" s="27">
        <v>3</v>
      </c>
      <c r="D972" s="125">
        <f>IF(C972&gt;=6,100,IF(C972&gt;=3,60,IF(C972&gt;=1,30,10)))</f>
        <v>60</v>
      </c>
      <c r="E972" s="125">
        <v>5</v>
      </c>
      <c r="F972" s="127">
        <f t="shared" si="95"/>
        <v>3</v>
      </c>
    </row>
    <row r="973" spans="2:6">
      <c r="B973" s="59" t="s">
        <v>8</v>
      </c>
      <c r="C973" s="27">
        <v>1</v>
      </c>
      <c r="D973" s="27">
        <f>IF(C940=1,100,30)</f>
        <v>30</v>
      </c>
      <c r="E973" s="27">
        <v>5</v>
      </c>
      <c r="F973" s="24">
        <f t="shared" si="95"/>
        <v>1.5</v>
      </c>
    </row>
    <row r="974" spans="2:6">
      <c r="B974" s="60" t="s">
        <v>9</v>
      </c>
      <c r="C974" s="61">
        <v>0</v>
      </c>
      <c r="D974" s="61">
        <f>IF(C974=1,100,30)</f>
        <v>30</v>
      </c>
      <c r="E974" s="61">
        <v>5</v>
      </c>
      <c r="F974" s="88">
        <f t="shared" si="95"/>
        <v>1.5</v>
      </c>
    </row>
    <row r="975" spans="2:6">
      <c r="B975" s="124" t="s">
        <v>10</v>
      </c>
      <c r="C975" s="27">
        <v>6</v>
      </c>
      <c r="D975" s="125">
        <f>IF(C975&gt;=15,100,IF(C975&gt;=8,70,IF(C975&gt;=4,50,30)))</f>
        <v>50</v>
      </c>
      <c r="E975" s="125">
        <v>7</v>
      </c>
      <c r="F975" s="127">
        <f t="shared" si="95"/>
        <v>3.5</v>
      </c>
    </row>
    <row r="976" spans="2:6">
      <c r="B976" s="60" t="s">
        <v>11</v>
      </c>
      <c r="C976" s="61">
        <v>60</v>
      </c>
      <c r="D976" s="61">
        <f>IF(C976&gt;=85,100,IF(C976&gt;=70,80,IF(C976&gt;=50,60,30)))</f>
        <v>60</v>
      </c>
      <c r="E976" s="61">
        <v>8</v>
      </c>
      <c r="F976" s="88">
        <f t="shared" si="95"/>
        <v>4.8</v>
      </c>
    </row>
    <row r="977" spans="2:6">
      <c r="B977" s="124" t="s">
        <v>12</v>
      </c>
      <c r="C977" s="27">
        <v>3</v>
      </c>
      <c r="D977" s="125">
        <f>IF(C977&gt;=10,100,IF(C977&gt;=5,80,IF(C977&gt;=3,60,30)))</f>
        <v>60</v>
      </c>
      <c r="E977" s="125">
        <v>10</v>
      </c>
      <c r="F977" s="127">
        <f t="shared" si="95"/>
        <v>6</v>
      </c>
    </row>
    <row r="978" spans="2:6">
      <c r="B978" s="60" t="s">
        <v>13</v>
      </c>
      <c r="C978" s="61">
        <v>61</v>
      </c>
      <c r="D978" s="61">
        <f>IF(C978&gt;=85,100,IF(C978&gt;=70,80,IF(C978&gt;=50,60,30)))</f>
        <v>60</v>
      </c>
      <c r="E978" s="61">
        <v>10</v>
      </c>
      <c r="F978" s="88">
        <f t="shared" si="95"/>
        <v>6</v>
      </c>
    </row>
    <row r="979" spans="2:6">
      <c r="B979" s="67"/>
      <c r="C979" s="68" t="s">
        <v>81</v>
      </c>
      <c r="D979" s="74">
        <f t="shared" ref="D979:F979" si="96">SUM(D966:D978)</f>
        <v>710</v>
      </c>
      <c r="E979" s="74">
        <f t="shared" si="96"/>
        <v>100</v>
      </c>
      <c r="F979" s="105">
        <f t="shared" si="96"/>
        <v>56.8</v>
      </c>
    </row>
    <row r="980" spans="2:6">
      <c r="B980" s="67"/>
      <c r="C980" s="68" t="s">
        <v>114</v>
      </c>
      <c r="D980" s="68"/>
      <c r="E980" s="68"/>
      <c r="F980" s="106" t="str">
        <f>IF(F979&gt;=85,"A1",IF(F979&gt;=70,"A2",IF(F979&gt;=55,"B1",IF(F979&gt;=40,"B2","C"))))</f>
        <v>B1</v>
      </c>
    </row>
    <row r="981" spans="2:6">
      <c r="B981" s="69"/>
      <c r="C981" s="70" t="s">
        <v>104</v>
      </c>
      <c r="D981" s="70"/>
      <c r="E981" s="70"/>
      <c r="F981" s="107" t="str">
        <f>IF(F979&gt;=70,"Eligible",IF(F979&gt;=55,"Conditionally Eligible","Decline"))</f>
        <v>Conditionally Eligible</v>
      </c>
    </row>
    <row r="982" spans="3:6">
      <c r="C982" s="27"/>
      <c r="D982" s="27"/>
      <c r="E982" s="27"/>
      <c r="F982" s="27"/>
    </row>
    <row r="983" spans="2:6">
      <c r="B983" s="42" t="s">
        <v>110</v>
      </c>
      <c r="C983" s="58"/>
      <c r="D983" s="58"/>
      <c r="E983" s="58"/>
      <c r="F983" s="87"/>
    </row>
    <row r="984" ht="26" spans="2:6">
      <c r="B984" s="109" t="s">
        <v>63</v>
      </c>
      <c r="C984" s="70"/>
      <c r="D984" s="61"/>
      <c r="E984" s="61"/>
      <c r="F984" s="88"/>
    </row>
    <row r="985" spans="2:6">
      <c r="B985" s="47" t="s">
        <v>66</v>
      </c>
      <c r="C985" s="48" t="s">
        <v>111</v>
      </c>
      <c r="D985" s="49" t="s">
        <v>112</v>
      </c>
      <c r="E985" s="79" t="s">
        <v>67</v>
      </c>
      <c r="F985" s="80" t="s">
        <v>113</v>
      </c>
    </row>
    <row r="986" spans="2:6">
      <c r="B986" s="57" t="s">
        <v>1</v>
      </c>
      <c r="C986" s="27">
        <v>85000</v>
      </c>
      <c r="D986" s="98">
        <f>IF(C986&gt;=100000,100,IF(C986&gt;=50000,70,IF(C986&gt;=25000,40,20)))</f>
        <v>70</v>
      </c>
      <c r="E986" s="58">
        <v>10</v>
      </c>
      <c r="F986" s="87">
        <f t="shared" ref="F986:F998" si="97">(D986*E986)%</f>
        <v>7</v>
      </c>
    </row>
    <row r="987" spans="2:6">
      <c r="B987" s="59" t="s">
        <v>2</v>
      </c>
      <c r="C987" s="27">
        <v>50000</v>
      </c>
      <c r="D987" s="27">
        <f>IF(C987&gt;=60000,100,IF(C987&gt;=30000,70,IF(C987&gt;=15000,40,20)))</f>
        <v>70</v>
      </c>
      <c r="E987" s="27">
        <v>10</v>
      </c>
      <c r="F987" s="24">
        <f t="shared" si="97"/>
        <v>7</v>
      </c>
    </row>
    <row r="988" spans="2:6">
      <c r="B988" s="60" t="s">
        <v>3</v>
      </c>
      <c r="C988" s="61">
        <v>9000</v>
      </c>
      <c r="D988" s="61">
        <f>IF(C988&lt;=5000,100,IF(C988&lt;=10000,80,IF(C988&lt;=15000,60,30)))</f>
        <v>80</v>
      </c>
      <c r="E988" s="61">
        <v>10</v>
      </c>
      <c r="F988" s="88">
        <f t="shared" si="97"/>
        <v>8</v>
      </c>
    </row>
    <row r="989" spans="2:6">
      <c r="B989" s="124" t="s">
        <v>4</v>
      </c>
      <c r="C989" s="27">
        <v>4</v>
      </c>
      <c r="D989" s="125">
        <f>IF(C989&gt;=5,100,IF(C989&gt;=3,70,IF(C989&gt;=1,40,20)))</f>
        <v>70</v>
      </c>
      <c r="E989" s="125">
        <v>7</v>
      </c>
      <c r="F989" s="127">
        <f t="shared" si="97"/>
        <v>4.9</v>
      </c>
    </row>
    <row r="990" spans="2:6">
      <c r="B990" s="59" t="s">
        <v>5</v>
      </c>
      <c r="C990" s="27">
        <v>2</v>
      </c>
      <c r="D990" s="27">
        <f>IF(C990&gt;=2.5,100,IF(C990&gt;=1.5,70,IF(C990&gt;=1,50,30)))</f>
        <v>70</v>
      </c>
      <c r="E990" s="27">
        <v>7</v>
      </c>
      <c r="F990" s="24">
        <f t="shared" si="97"/>
        <v>4.9</v>
      </c>
    </row>
    <row r="991" spans="2:6">
      <c r="B991" s="60" t="s">
        <v>6</v>
      </c>
      <c r="C991" s="61">
        <v>7</v>
      </c>
      <c r="D991" s="61">
        <f>IF(C991&gt;=10,100,IF(C991&gt;=5,70,IF(C991&gt;=2,50,30)))</f>
        <v>70</v>
      </c>
      <c r="E991" s="61">
        <v>6</v>
      </c>
      <c r="F991" s="88">
        <f t="shared" si="97"/>
        <v>4.2</v>
      </c>
    </row>
    <row r="992" spans="2:6">
      <c r="B992" s="124" t="s">
        <v>7</v>
      </c>
      <c r="C992" s="27">
        <v>5</v>
      </c>
      <c r="D992" s="125">
        <f>IF(C992&gt;=6,100,IF(C992&gt;=3,60,IF(C992&gt;=1,30,10)))</f>
        <v>60</v>
      </c>
      <c r="E992" s="125">
        <v>5</v>
      </c>
      <c r="F992" s="127">
        <f t="shared" si="97"/>
        <v>3</v>
      </c>
    </row>
    <row r="993" spans="2:6">
      <c r="B993" s="59" t="s">
        <v>8</v>
      </c>
      <c r="C993" s="27">
        <v>1</v>
      </c>
      <c r="D993" s="27">
        <f>IF(C960=1,100,30)</f>
        <v>30</v>
      </c>
      <c r="E993" s="27">
        <v>5</v>
      </c>
      <c r="F993" s="24">
        <f t="shared" si="97"/>
        <v>1.5</v>
      </c>
    </row>
    <row r="994" spans="2:6">
      <c r="B994" s="60" t="s">
        <v>9</v>
      </c>
      <c r="C994" s="61">
        <v>1</v>
      </c>
      <c r="D994" s="61">
        <f>IF(C994=1,100,30)</f>
        <v>100</v>
      </c>
      <c r="E994" s="61">
        <v>5</v>
      </c>
      <c r="F994" s="88">
        <f t="shared" si="97"/>
        <v>5</v>
      </c>
    </row>
    <row r="995" spans="2:6">
      <c r="B995" s="124" t="s">
        <v>10</v>
      </c>
      <c r="C995" s="27">
        <v>10</v>
      </c>
      <c r="D995" s="125">
        <f>IF(C995&gt;=15,100,IF(C995&gt;=8,70,IF(C995&gt;=4,50,30)))</f>
        <v>70</v>
      </c>
      <c r="E995" s="125">
        <v>7</v>
      </c>
      <c r="F995" s="127">
        <f t="shared" si="97"/>
        <v>4.9</v>
      </c>
    </row>
    <row r="996" spans="2:6">
      <c r="B996" s="60" t="s">
        <v>11</v>
      </c>
      <c r="C996" s="61">
        <v>74</v>
      </c>
      <c r="D996" s="61">
        <f>IF(C996&gt;=85,100,IF(C996&gt;=70,80,IF(C996&gt;=50,60,30)))</f>
        <v>80</v>
      </c>
      <c r="E996" s="61">
        <v>8</v>
      </c>
      <c r="F996" s="88">
        <f t="shared" si="97"/>
        <v>6.4</v>
      </c>
    </row>
    <row r="997" spans="2:6">
      <c r="B997" s="124" t="s">
        <v>12</v>
      </c>
      <c r="C997" s="27">
        <v>5</v>
      </c>
      <c r="D997" s="125">
        <f>IF(C997&gt;=10,100,IF(C997&gt;=5,80,IF(C997&gt;=3,60,30)))</f>
        <v>80</v>
      </c>
      <c r="E997" s="125">
        <v>10</v>
      </c>
      <c r="F997" s="127">
        <f t="shared" si="97"/>
        <v>8</v>
      </c>
    </row>
    <row r="998" spans="2:6">
      <c r="B998" s="60" t="s">
        <v>13</v>
      </c>
      <c r="C998" s="61">
        <v>72</v>
      </c>
      <c r="D998" s="61">
        <f>IF(C998&gt;=85,100,IF(C998&gt;=70,80,IF(C998&gt;=50,60,30)))</f>
        <v>80</v>
      </c>
      <c r="E998" s="61">
        <v>10</v>
      </c>
      <c r="F998" s="88">
        <f t="shared" si="97"/>
        <v>8</v>
      </c>
    </row>
    <row r="999" spans="2:6">
      <c r="B999" s="67"/>
      <c r="C999" s="68" t="s">
        <v>81</v>
      </c>
      <c r="D999" s="74">
        <f t="shared" ref="D999:F999" si="98">SUM(D986:D998)</f>
        <v>930</v>
      </c>
      <c r="E999" s="74">
        <f t="shared" si="98"/>
        <v>100</v>
      </c>
      <c r="F999" s="93">
        <f t="shared" si="98"/>
        <v>72.8</v>
      </c>
    </row>
    <row r="1000" spans="2:6">
      <c r="B1000" s="67"/>
      <c r="C1000" s="68" t="s">
        <v>114</v>
      </c>
      <c r="D1000" s="68"/>
      <c r="E1000" s="68"/>
      <c r="F1000" s="94" t="str">
        <f>IF(F999&gt;=85,"A1",IF(F999&gt;=70,"A2",IF(F999&gt;=55,"B1",IF(F999&gt;=40,"B2","C"))))</f>
        <v>A2</v>
      </c>
    </row>
    <row r="1001" spans="2:6">
      <c r="B1001" s="69"/>
      <c r="C1001" s="70" t="s">
        <v>104</v>
      </c>
      <c r="D1001" s="70"/>
      <c r="E1001" s="70"/>
      <c r="F1001" s="95" t="str">
        <f>IF(F999&gt;=70,"Eligible",IF(F999&gt;=55,"Conditionally Eligible","Decline"))</f>
        <v>Eligible</v>
      </c>
    </row>
    <row r="1003" spans="2:6">
      <c r="B1003" s="128"/>
      <c r="C1003" s="129"/>
      <c r="D1003" s="129"/>
      <c r="E1003" s="129"/>
      <c r="F1003" s="140"/>
    </row>
    <row r="1004" ht="26" spans="2:6">
      <c r="B1004" s="130"/>
      <c r="C1004" s="96"/>
      <c r="D1004" s="101"/>
      <c r="E1004" s="101"/>
      <c r="F1004" s="103"/>
    </row>
    <row r="1005" spans="2:6">
      <c r="B1005" s="131"/>
      <c r="C1005" s="132"/>
      <c r="D1005" s="133"/>
      <c r="E1005" s="141"/>
      <c r="F1005" s="142"/>
    </row>
    <row r="1006" spans="2:6">
      <c r="B1006" s="134"/>
      <c r="C1006" s="129"/>
      <c r="D1006" s="135"/>
      <c r="E1006" s="129"/>
      <c r="F1006" s="140"/>
    </row>
    <row r="1007" spans="2:6">
      <c r="B1007" s="99"/>
      <c r="C1007" s="54"/>
      <c r="D1007" s="54"/>
      <c r="E1007" s="54"/>
      <c r="F1007" s="102"/>
    </row>
    <row r="1008" spans="2:6">
      <c r="B1008" s="100"/>
      <c r="C1008" s="101"/>
      <c r="D1008" s="101"/>
      <c r="E1008" s="101"/>
      <c r="F1008" s="103"/>
    </row>
    <row r="1009" spans="2:6">
      <c r="B1009" s="134"/>
      <c r="C1009" s="129"/>
      <c r="D1009" s="129"/>
      <c r="E1009" s="129"/>
      <c r="F1009" s="140"/>
    </row>
    <row r="1010" spans="2:6">
      <c r="B1010" s="99"/>
      <c r="C1010" s="54"/>
      <c r="D1010" s="54"/>
      <c r="E1010" s="54"/>
      <c r="F1010" s="102"/>
    </row>
    <row r="1011" spans="2:6">
      <c r="B1011" s="100"/>
      <c r="C1011" s="101"/>
      <c r="D1011" s="101"/>
      <c r="E1011" s="101"/>
      <c r="F1011" s="103"/>
    </row>
    <row r="1012" spans="2:6">
      <c r="B1012" s="134"/>
      <c r="C1012" s="129"/>
      <c r="D1012" s="129"/>
      <c r="E1012" s="129"/>
      <c r="F1012" s="140"/>
    </row>
    <row r="1013" spans="2:6">
      <c r="B1013" s="99"/>
      <c r="C1013" s="54"/>
      <c r="D1013" s="54"/>
      <c r="E1013" s="54"/>
      <c r="F1013" s="102"/>
    </row>
    <row r="1014" spans="2:6">
      <c r="B1014" s="100"/>
      <c r="C1014" s="101"/>
      <c r="D1014" s="101"/>
      <c r="E1014" s="101"/>
      <c r="F1014" s="103"/>
    </row>
    <row r="1015" spans="2:6">
      <c r="B1015" s="134"/>
      <c r="C1015" s="129"/>
      <c r="D1015" s="129"/>
      <c r="E1015" s="129"/>
      <c r="F1015" s="140"/>
    </row>
    <row r="1016" spans="2:6">
      <c r="B1016" s="100"/>
      <c r="C1016" s="101"/>
      <c r="D1016" s="101"/>
      <c r="E1016" s="101"/>
      <c r="F1016" s="103"/>
    </row>
    <row r="1017" spans="2:6">
      <c r="B1017" s="134"/>
      <c r="C1017" s="129"/>
      <c r="D1017" s="129"/>
      <c r="E1017" s="129"/>
      <c r="F1017" s="140"/>
    </row>
    <row r="1018" spans="2:6">
      <c r="B1018" s="100"/>
      <c r="C1018" s="101"/>
      <c r="D1018" s="101"/>
      <c r="E1018" s="101"/>
      <c r="F1018" s="103"/>
    </row>
    <row r="1019" spans="2:6">
      <c r="B1019" s="136"/>
      <c r="C1019" s="137"/>
      <c r="D1019" s="138"/>
      <c r="E1019" s="138"/>
      <c r="F1019" s="143"/>
    </row>
    <row r="1020" spans="2:6">
      <c r="B1020" s="136"/>
      <c r="C1020" s="137"/>
      <c r="D1020" s="137"/>
      <c r="E1020" s="137"/>
      <c r="F1020" s="144"/>
    </row>
    <row r="1021" spans="2:6">
      <c r="B1021" s="139"/>
      <c r="C1021" s="96"/>
      <c r="D1021" s="96"/>
      <c r="E1021" s="96"/>
      <c r="F1021" s="145"/>
    </row>
    <row r="1022" spans="2:6">
      <c r="B1022" s="97"/>
      <c r="C1022" s="97"/>
      <c r="D1022" s="97"/>
      <c r="E1022" s="97"/>
      <c r="F1022" s="97"/>
    </row>
    <row r="1023" spans="2:6">
      <c r="B1023" s="128"/>
      <c r="C1023" s="129"/>
      <c r="D1023" s="129"/>
      <c r="E1023" s="129"/>
      <c r="F1023" s="140"/>
    </row>
    <row r="1024" ht="26" spans="2:6">
      <c r="B1024" s="130"/>
      <c r="C1024" s="96"/>
      <c r="D1024" s="101"/>
      <c r="E1024" s="101"/>
      <c r="F1024" s="103"/>
    </row>
    <row r="1025" spans="2:6">
      <c r="B1025" s="131"/>
      <c r="C1025" s="132"/>
      <c r="D1025" s="133"/>
      <c r="E1025" s="141"/>
      <c r="F1025" s="142"/>
    </row>
    <row r="1026" spans="2:6">
      <c r="B1026" s="134"/>
      <c r="C1026" s="129"/>
      <c r="D1026" s="135"/>
      <c r="E1026" s="129"/>
      <c r="F1026" s="140"/>
    </row>
    <row r="1027" spans="2:6">
      <c r="B1027" s="99"/>
      <c r="C1027" s="54"/>
      <c r="D1027" s="54"/>
      <c r="E1027" s="54"/>
      <c r="F1027" s="102"/>
    </row>
    <row r="1028" spans="2:6">
      <c r="B1028" s="100"/>
      <c r="C1028" s="101"/>
      <c r="D1028" s="101"/>
      <c r="E1028" s="101"/>
      <c r="F1028" s="103"/>
    </row>
    <row r="1029" spans="2:6">
      <c r="B1029" s="134"/>
      <c r="C1029" s="129"/>
      <c r="D1029" s="129"/>
      <c r="E1029" s="129"/>
      <c r="F1029" s="140"/>
    </row>
    <row r="1030" spans="2:6">
      <c r="B1030" s="99"/>
      <c r="C1030" s="54"/>
      <c r="D1030" s="54"/>
      <c r="E1030" s="54"/>
      <c r="F1030" s="102"/>
    </row>
    <row r="1031" spans="2:6">
      <c r="B1031" s="100"/>
      <c r="C1031" s="101"/>
      <c r="D1031" s="101"/>
      <c r="E1031" s="101"/>
      <c r="F1031" s="103"/>
    </row>
    <row r="1032" spans="2:6">
      <c r="B1032" s="134"/>
      <c r="C1032" s="129"/>
      <c r="D1032" s="129"/>
      <c r="E1032" s="129"/>
      <c r="F1032" s="140"/>
    </row>
    <row r="1033" spans="2:6">
      <c r="B1033" s="99"/>
      <c r="C1033" s="54"/>
      <c r="D1033" s="54"/>
      <c r="E1033" s="54"/>
      <c r="F1033" s="102"/>
    </row>
    <row r="1034" spans="2:6">
      <c r="B1034" s="100"/>
      <c r="C1034" s="101"/>
      <c r="D1034" s="101"/>
      <c r="E1034" s="101"/>
      <c r="F1034" s="103"/>
    </row>
    <row r="1035" spans="2:6">
      <c r="B1035" s="134"/>
      <c r="C1035" s="129"/>
      <c r="D1035" s="129"/>
      <c r="E1035" s="129"/>
      <c r="F1035" s="140"/>
    </row>
    <row r="1036" spans="2:6">
      <c r="B1036" s="100"/>
      <c r="C1036" s="101"/>
      <c r="D1036" s="101"/>
      <c r="E1036" s="101"/>
      <c r="F1036" s="103"/>
    </row>
    <row r="1037" spans="2:6">
      <c r="B1037" s="134"/>
      <c r="C1037" s="129"/>
      <c r="D1037" s="129"/>
      <c r="E1037" s="129"/>
      <c r="F1037" s="140"/>
    </row>
    <row r="1038" spans="2:6">
      <c r="B1038" s="100"/>
      <c r="C1038" s="101"/>
      <c r="D1038" s="101"/>
      <c r="E1038" s="101"/>
      <c r="F1038" s="103"/>
    </row>
    <row r="1039" spans="2:6">
      <c r="B1039" s="136"/>
      <c r="C1039" s="137"/>
      <c r="D1039" s="138"/>
      <c r="E1039" s="138"/>
      <c r="F1039" s="143"/>
    </row>
    <row r="1040" spans="2:6">
      <c r="B1040" s="136"/>
      <c r="C1040" s="137"/>
      <c r="D1040" s="137"/>
      <c r="E1040" s="137"/>
      <c r="F1040" s="144"/>
    </row>
    <row r="1041" spans="2:6">
      <c r="B1041" s="139"/>
      <c r="C1041" s="96"/>
      <c r="D1041" s="96"/>
      <c r="E1041" s="96"/>
      <c r="F1041" s="145"/>
    </row>
  </sheetData>
  <conditionalFormatting sqref="H6">
    <cfRule type="cellIs" dxfId="0" priority="1" operator="greaterThan">
      <formula>85</formula>
    </cfRule>
  </conditionalFormatting>
  <conditionalFormatting sqref="F19">
    <cfRule type="cellIs" dxfId="0" priority="2" operator="greaterThan">
      <formula>85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54"/>
  <sheetViews>
    <sheetView showGridLines="0" tabSelected="1" zoomScale="57" zoomScaleNormal="57" workbookViewId="0">
      <selection activeCell="S18" sqref="S18"/>
    </sheetView>
  </sheetViews>
  <sheetFormatPr defaultColWidth="9" defaultRowHeight="16.8"/>
  <cols>
    <col min="2" max="2" width="23.25" customWidth="1"/>
    <col min="5" max="5" width="19.875" customWidth="1"/>
    <col min="7" max="7" width="18.1875" customWidth="1"/>
    <col min="8" max="8" width="12.6875"/>
    <col min="18" max="18" width="17.6171875" customWidth="1"/>
  </cols>
  <sheetData>
    <row r="2" ht="26" spans="2:5">
      <c r="B2" s="1" t="s">
        <v>115</v>
      </c>
      <c r="C2" s="2"/>
      <c r="D2" s="2"/>
      <c r="E2" s="18"/>
    </row>
    <row r="3" spans="2:5">
      <c r="B3" s="3" t="s">
        <v>116</v>
      </c>
      <c r="C3" s="4" t="s">
        <v>117</v>
      </c>
      <c r="D3" s="4" t="s">
        <v>118</v>
      </c>
      <c r="E3" s="19" t="s">
        <v>105</v>
      </c>
    </row>
    <row r="4" spans="2:8">
      <c r="B4" s="5" t="s">
        <v>14</v>
      </c>
      <c r="C4" s="6">
        <v>34.9</v>
      </c>
      <c r="D4" s="7" t="s">
        <v>103</v>
      </c>
      <c r="E4" s="20" t="s">
        <v>119</v>
      </c>
      <c r="G4" s="21" t="s">
        <v>120</v>
      </c>
      <c r="H4" s="22" t="s">
        <v>121</v>
      </c>
    </row>
    <row r="5" spans="2:8">
      <c r="B5" s="8" t="s">
        <v>15</v>
      </c>
      <c r="C5" s="9">
        <v>70.3</v>
      </c>
      <c r="D5" s="10" t="s">
        <v>97</v>
      </c>
      <c r="E5" s="10" t="s">
        <v>122</v>
      </c>
      <c r="G5" s="23" t="s">
        <v>123</v>
      </c>
      <c r="H5" s="24">
        <f>COUNTA(C4:C53)</f>
        <v>50</v>
      </c>
    </row>
    <row r="6" ht="14" customHeight="1" spans="2:19">
      <c r="B6" s="8" t="s">
        <v>16</v>
      </c>
      <c r="C6" s="9">
        <v>92.5</v>
      </c>
      <c r="D6" s="10" t="s">
        <v>95</v>
      </c>
      <c r="E6" s="10" t="s">
        <v>122</v>
      </c>
      <c r="G6" s="25" t="s">
        <v>124</v>
      </c>
      <c r="H6" s="26">
        <f>AVERAGE(C4:C53)</f>
        <v>63.808</v>
      </c>
      <c r="Q6" s="28"/>
      <c r="R6" s="28"/>
      <c r="S6" s="28"/>
    </row>
    <row r="7" ht="14" customHeight="1" spans="2:19">
      <c r="B7" s="8" t="s">
        <v>17</v>
      </c>
      <c r="C7" s="9">
        <v>88.5</v>
      </c>
      <c r="D7" s="10" t="s">
        <v>95</v>
      </c>
      <c r="E7" s="10" t="s">
        <v>122</v>
      </c>
      <c r="H7" s="27"/>
      <c r="Q7" s="38"/>
      <c r="R7" s="38"/>
      <c r="S7" s="38"/>
    </row>
    <row r="8" spans="2:19">
      <c r="B8" s="8" t="s">
        <v>18</v>
      </c>
      <c r="C8" s="9">
        <v>77.9</v>
      </c>
      <c r="D8" s="10" t="s">
        <v>97</v>
      </c>
      <c r="E8" s="10" t="s">
        <v>122</v>
      </c>
      <c r="H8" s="27"/>
      <c r="Q8" s="38"/>
      <c r="R8" s="38"/>
      <c r="S8" s="38"/>
    </row>
    <row r="9" spans="2:19">
      <c r="B9" s="8" t="s">
        <v>19</v>
      </c>
      <c r="C9" s="9">
        <v>89.5</v>
      </c>
      <c r="D9" s="10" t="s">
        <v>95</v>
      </c>
      <c r="E9" s="10" t="s">
        <v>122</v>
      </c>
      <c r="Q9" s="38"/>
      <c r="R9" s="38"/>
      <c r="S9" s="38"/>
    </row>
    <row r="10" spans="2:19">
      <c r="B10" s="8" t="s">
        <v>20</v>
      </c>
      <c r="C10" s="9">
        <v>90.5</v>
      </c>
      <c r="D10" s="10" t="s">
        <v>95</v>
      </c>
      <c r="E10" s="10" t="s">
        <v>122</v>
      </c>
      <c r="G10" s="28"/>
      <c r="H10" s="28"/>
      <c r="Q10" s="38"/>
      <c r="R10" s="38"/>
      <c r="S10" s="38"/>
    </row>
    <row r="11" ht="17" spans="2:19">
      <c r="B11" s="8" t="s">
        <v>21</v>
      </c>
      <c r="C11" s="9">
        <v>85.8</v>
      </c>
      <c r="D11" s="10" t="s">
        <v>95</v>
      </c>
      <c r="E11" s="10" t="s">
        <v>122</v>
      </c>
      <c r="G11" s="29" t="s">
        <v>93</v>
      </c>
      <c r="H11" s="30" t="s">
        <v>125</v>
      </c>
      <c r="Q11" s="38"/>
      <c r="R11" s="38"/>
      <c r="S11" s="38"/>
    </row>
    <row r="12" ht="17" spans="2:8">
      <c r="B12" s="8" t="s">
        <v>22</v>
      </c>
      <c r="C12" s="11">
        <v>61.6</v>
      </c>
      <c r="D12" s="12" t="s">
        <v>99</v>
      </c>
      <c r="E12" s="12" t="s">
        <v>126</v>
      </c>
      <c r="G12" s="31" t="s">
        <v>95</v>
      </c>
      <c r="H12" s="32">
        <f>COUNTIF(B2:E53,"A1")</f>
        <v>14</v>
      </c>
    </row>
    <row r="13" ht="17" spans="2:8">
      <c r="B13" s="8" t="s">
        <v>23</v>
      </c>
      <c r="C13" s="11">
        <v>58.8</v>
      </c>
      <c r="D13" s="12" t="s">
        <v>99</v>
      </c>
      <c r="E13" s="12" t="s">
        <v>126</v>
      </c>
      <c r="G13" s="31" t="s">
        <v>97</v>
      </c>
      <c r="H13" s="32">
        <f>COUNTIF(B2:E53,"A2")</f>
        <v>6</v>
      </c>
    </row>
    <row r="14" ht="17" spans="2:9">
      <c r="B14" s="8" t="s">
        <v>24</v>
      </c>
      <c r="C14" s="11">
        <v>59.2</v>
      </c>
      <c r="D14" s="12" t="s">
        <v>99</v>
      </c>
      <c r="E14" s="12" t="s">
        <v>126</v>
      </c>
      <c r="G14" s="33" t="s">
        <v>99</v>
      </c>
      <c r="H14" s="32">
        <f>COUNTIF(B2:E53,"B1")</f>
        <v>16</v>
      </c>
      <c r="I14" s="40"/>
    </row>
    <row r="15" ht="17" spans="2:8">
      <c r="B15" s="8" t="s">
        <v>25</v>
      </c>
      <c r="C15" s="11">
        <v>58.8</v>
      </c>
      <c r="D15" s="12" t="s">
        <v>99</v>
      </c>
      <c r="E15" s="12" t="s">
        <v>126</v>
      </c>
      <c r="G15" s="33" t="s">
        <v>101</v>
      </c>
      <c r="H15" s="32">
        <f>COUNTIF(B2:E53,"B2")</f>
        <v>2</v>
      </c>
    </row>
    <row r="16" ht="17" spans="2:8">
      <c r="B16" s="8" t="s">
        <v>26</v>
      </c>
      <c r="C16" s="11">
        <v>59.6</v>
      </c>
      <c r="D16" s="12" t="s">
        <v>99</v>
      </c>
      <c r="E16" s="12" t="s">
        <v>126</v>
      </c>
      <c r="G16" s="34" t="s">
        <v>103</v>
      </c>
      <c r="H16" s="35">
        <f>COUNTIF(B2:E53,"C")</f>
        <v>12</v>
      </c>
    </row>
    <row r="17" spans="2:5">
      <c r="B17" s="8" t="s">
        <v>27</v>
      </c>
      <c r="C17" s="13">
        <v>34.9</v>
      </c>
      <c r="D17" s="14" t="s">
        <v>103</v>
      </c>
      <c r="E17" s="14" t="s">
        <v>119</v>
      </c>
    </row>
    <row r="18" spans="2:5">
      <c r="B18" s="8" t="s">
        <v>28</v>
      </c>
      <c r="C18" s="11">
        <v>41.7</v>
      </c>
      <c r="D18" s="12" t="s">
        <v>101</v>
      </c>
      <c r="E18" s="14" t="s">
        <v>119</v>
      </c>
    </row>
    <row r="19" spans="2:5">
      <c r="B19" s="8" t="s">
        <v>29</v>
      </c>
      <c r="C19" s="13">
        <v>35.5</v>
      </c>
      <c r="D19" s="14" t="s">
        <v>103</v>
      </c>
      <c r="E19" s="14" t="s">
        <v>119</v>
      </c>
    </row>
    <row r="20" spans="2:8">
      <c r="B20" s="15" t="s">
        <v>30</v>
      </c>
      <c r="C20" s="13">
        <v>35.9</v>
      </c>
      <c r="D20" s="14" t="s">
        <v>103</v>
      </c>
      <c r="E20" s="14" t="s">
        <v>119</v>
      </c>
      <c r="G20" s="28"/>
      <c r="H20" s="28"/>
    </row>
    <row r="21" ht="17" spans="2:8">
      <c r="B21" s="8" t="s">
        <v>31</v>
      </c>
      <c r="C21" s="11">
        <v>40.3</v>
      </c>
      <c r="D21" s="12" t="s">
        <v>101</v>
      </c>
      <c r="E21" s="14" t="s">
        <v>119</v>
      </c>
      <c r="G21" s="29" t="s">
        <v>105</v>
      </c>
      <c r="H21" s="30" t="s">
        <v>125</v>
      </c>
    </row>
    <row r="22" ht="18" customHeight="1" spans="2:8">
      <c r="B22" s="8" t="s">
        <v>32</v>
      </c>
      <c r="C22" s="13">
        <v>34.7</v>
      </c>
      <c r="D22" s="14" t="s">
        <v>103</v>
      </c>
      <c r="E22" s="14" t="s">
        <v>119</v>
      </c>
      <c r="G22" s="31" t="s">
        <v>122</v>
      </c>
      <c r="H22" s="32">
        <f>COUNTIF(B2:E53,"Eligible")</f>
        <v>20</v>
      </c>
    </row>
    <row r="23" ht="15" customHeight="1" spans="2:8">
      <c r="B23" s="8" t="s">
        <v>33</v>
      </c>
      <c r="C23" s="13">
        <v>34.9</v>
      </c>
      <c r="D23" s="14" t="s">
        <v>103</v>
      </c>
      <c r="E23" s="14" t="s">
        <v>119</v>
      </c>
      <c r="G23" s="33" t="s">
        <v>126</v>
      </c>
      <c r="H23" s="32">
        <f>COUNTIF(B2:E53,"Conditionally Eligible")</f>
        <v>16</v>
      </c>
    </row>
    <row r="24" ht="17" spans="2:8">
      <c r="B24" s="8" t="s">
        <v>34</v>
      </c>
      <c r="C24" s="9">
        <v>86.4</v>
      </c>
      <c r="D24" s="10" t="s">
        <v>95</v>
      </c>
      <c r="E24" s="10" t="s">
        <v>122</v>
      </c>
      <c r="G24" s="34" t="s">
        <v>119</v>
      </c>
      <c r="H24" s="35">
        <f>COUNTIF(B2:E53,"Decline")</f>
        <v>14</v>
      </c>
    </row>
    <row r="25" spans="2:5">
      <c r="B25" s="8" t="s">
        <v>35</v>
      </c>
      <c r="C25" s="9">
        <v>88.7</v>
      </c>
      <c r="D25" s="10" t="s">
        <v>95</v>
      </c>
      <c r="E25" s="10" t="s">
        <v>122</v>
      </c>
    </row>
    <row r="26" spans="2:5">
      <c r="B26" s="8" t="s">
        <v>36</v>
      </c>
      <c r="C26" s="11">
        <v>57.6</v>
      </c>
      <c r="D26" s="12" t="s">
        <v>99</v>
      </c>
      <c r="E26" s="12" t="s">
        <v>126</v>
      </c>
    </row>
    <row r="27" spans="2:5">
      <c r="B27" s="8" t="s">
        <v>37</v>
      </c>
      <c r="C27" s="13">
        <v>36.9</v>
      </c>
      <c r="D27" s="14" t="s">
        <v>103</v>
      </c>
      <c r="E27" s="14" t="s">
        <v>119</v>
      </c>
    </row>
    <row r="28" spans="2:5">
      <c r="B28" s="8" t="s">
        <v>38</v>
      </c>
      <c r="C28" s="11">
        <v>60.2</v>
      </c>
      <c r="D28" s="12" t="s">
        <v>99</v>
      </c>
      <c r="E28" s="12" t="s">
        <v>126</v>
      </c>
    </row>
    <row r="29" spans="2:5">
      <c r="B29" s="8" t="s">
        <v>39</v>
      </c>
      <c r="C29" s="9">
        <v>90.4</v>
      </c>
      <c r="D29" s="10" t="s">
        <v>95</v>
      </c>
      <c r="E29" s="10" t="s">
        <v>122</v>
      </c>
    </row>
    <row r="30" spans="2:5">
      <c r="B30" s="8" t="s">
        <v>40</v>
      </c>
      <c r="C30" s="13">
        <v>32.7</v>
      </c>
      <c r="D30" s="14" t="s">
        <v>103</v>
      </c>
      <c r="E30" s="14" t="s">
        <v>119</v>
      </c>
    </row>
    <row r="31" spans="2:5">
      <c r="B31" s="16" t="s">
        <v>41</v>
      </c>
      <c r="C31" s="12">
        <v>62.3</v>
      </c>
      <c r="D31" s="12" t="s">
        <v>99</v>
      </c>
      <c r="E31" s="12" t="s">
        <v>126</v>
      </c>
    </row>
    <row r="32" spans="2:9">
      <c r="B32" s="16" t="s">
        <v>42</v>
      </c>
      <c r="C32" s="10">
        <v>86.6</v>
      </c>
      <c r="D32" s="10" t="s">
        <v>95</v>
      </c>
      <c r="E32" s="10" t="s">
        <v>122</v>
      </c>
      <c r="G32" s="36"/>
      <c r="H32" s="36"/>
      <c r="I32" s="36"/>
    </row>
    <row r="33" spans="2:9">
      <c r="B33" s="16" t="s">
        <v>43</v>
      </c>
      <c r="C33" s="10">
        <v>94.5</v>
      </c>
      <c r="D33" s="10" t="s">
        <v>95</v>
      </c>
      <c r="E33" s="10" t="s">
        <v>122</v>
      </c>
      <c r="G33" s="37"/>
      <c r="H33" s="37"/>
      <c r="I33" s="37"/>
    </row>
    <row r="34" spans="2:9">
      <c r="B34" s="16" t="s">
        <v>44</v>
      </c>
      <c r="C34" s="14">
        <v>36.9</v>
      </c>
      <c r="D34" s="14" t="s">
        <v>103</v>
      </c>
      <c r="E34" s="14" t="s">
        <v>119</v>
      </c>
      <c r="G34" s="37"/>
      <c r="H34" s="37"/>
      <c r="I34" s="37"/>
    </row>
    <row r="35" ht="17" spans="2:9">
      <c r="B35" s="16" t="s">
        <v>45</v>
      </c>
      <c r="C35" s="12">
        <v>68.8</v>
      </c>
      <c r="D35" s="12" t="s">
        <v>99</v>
      </c>
      <c r="E35" s="12" t="s">
        <v>126</v>
      </c>
      <c r="G35" s="29" t="s">
        <v>117</v>
      </c>
      <c r="H35" s="30" t="s">
        <v>125</v>
      </c>
      <c r="I35" s="39"/>
    </row>
    <row r="36" ht="17" spans="2:11">
      <c r="B36" s="16" t="s">
        <v>46</v>
      </c>
      <c r="C36" s="10">
        <v>86.8</v>
      </c>
      <c r="D36" s="10" t="s">
        <v>95</v>
      </c>
      <c r="E36" s="10" t="s">
        <v>122</v>
      </c>
      <c r="G36" s="31" t="s">
        <v>127</v>
      </c>
      <c r="H36" s="32">
        <f>COUNTIFS(B2:E53,"&gt;=89",B2:E53,"&lt;=100")</f>
        <v>7</v>
      </c>
      <c r="I36" s="36"/>
      <c r="J36" s="28"/>
      <c r="K36" s="28"/>
    </row>
    <row r="37" ht="14" customHeight="1" spans="2:11">
      <c r="B37" s="16" t="s">
        <v>47</v>
      </c>
      <c r="C37" s="10">
        <v>92.5</v>
      </c>
      <c r="D37" s="10" t="s">
        <v>95</v>
      </c>
      <c r="E37" s="10" t="s">
        <v>122</v>
      </c>
      <c r="G37" s="31" t="s">
        <v>128</v>
      </c>
      <c r="H37" s="32">
        <f>COUNTIFS(B2:E54,"&gt;=79",B2:E54,"&lt;=89")</f>
        <v>7</v>
      </c>
      <c r="I37" s="37"/>
      <c r="J37" s="38"/>
      <c r="K37" s="38"/>
    </row>
    <row r="38" ht="17" spans="2:11">
      <c r="B38" s="16" t="s">
        <v>48</v>
      </c>
      <c r="C38" s="10">
        <v>72.9</v>
      </c>
      <c r="D38" s="10" t="s">
        <v>97</v>
      </c>
      <c r="E38" s="10" t="s">
        <v>122</v>
      </c>
      <c r="G38" s="31" t="s">
        <v>129</v>
      </c>
      <c r="H38" s="32">
        <f>COUNTIFS(B2:E55,"&gt;=69",B2:E55,"&lt;=79")</f>
        <v>6</v>
      </c>
      <c r="I38" s="37"/>
      <c r="J38" s="38"/>
      <c r="K38" s="38"/>
    </row>
    <row r="39" ht="17" spans="2:11">
      <c r="B39" s="16" t="s">
        <v>49</v>
      </c>
      <c r="C39" s="12">
        <v>60.3</v>
      </c>
      <c r="D39" s="12" t="s">
        <v>99</v>
      </c>
      <c r="E39" s="12" t="s">
        <v>126</v>
      </c>
      <c r="G39" s="33" t="s">
        <v>130</v>
      </c>
      <c r="H39" s="32">
        <f>COUNTIFS(B2:E56,"&gt;=59",B2:E56,"&lt;=69")</f>
        <v>11</v>
      </c>
      <c r="I39" s="37"/>
      <c r="J39" s="38"/>
      <c r="K39" s="38"/>
    </row>
    <row r="40" ht="17" spans="2:11">
      <c r="B40" s="16" t="s">
        <v>50</v>
      </c>
      <c r="C40" s="12">
        <v>62.3</v>
      </c>
      <c r="D40" s="12" t="s">
        <v>99</v>
      </c>
      <c r="E40" s="12" t="s">
        <v>126</v>
      </c>
      <c r="G40" s="33" t="s">
        <v>131</v>
      </c>
      <c r="H40" s="32">
        <f>COUNTIFS(B2:E57,"&gt;=49",B2:E57,"&lt;=59")</f>
        <v>5</v>
      </c>
      <c r="I40" s="36"/>
      <c r="J40" s="38"/>
      <c r="K40" s="38"/>
    </row>
    <row r="41" ht="17" spans="2:11">
      <c r="B41" s="16" t="s">
        <v>51</v>
      </c>
      <c r="C41" s="14">
        <v>38.9</v>
      </c>
      <c r="D41" s="14" t="s">
        <v>103</v>
      </c>
      <c r="E41" s="14" t="s">
        <v>119</v>
      </c>
      <c r="G41" s="34" t="s">
        <v>132</v>
      </c>
      <c r="H41" s="35">
        <f>COUNTIFS(B2:E53,"&lt;=50")</f>
        <v>14</v>
      </c>
      <c r="I41" s="36"/>
      <c r="J41" s="38"/>
      <c r="K41" s="38"/>
    </row>
    <row r="42" spans="2:11">
      <c r="B42" s="16" t="s">
        <v>52</v>
      </c>
      <c r="C42" s="10">
        <v>74.8</v>
      </c>
      <c r="D42" s="10" t="s">
        <v>97</v>
      </c>
      <c r="E42" s="10" t="s">
        <v>122</v>
      </c>
      <c r="G42" s="38"/>
      <c r="H42" s="38"/>
      <c r="I42" s="39"/>
      <c r="J42" s="38"/>
      <c r="K42" s="38"/>
    </row>
    <row r="43" spans="2:11">
      <c r="B43" s="16" t="s">
        <v>53</v>
      </c>
      <c r="C43" s="12">
        <v>65.2</v>
      </c>
      <c r="D43" s="12" t="s">
        <v>99</v>
      </c>
      <c r="E43" s="12" t="s">
        <v>126</v>
      </c>
      <c r="G43" s="37"/>
      <c r="H43" s="37"/>
      <c r="I43" s="37"/>
      <c r="J43" s="38"/>
      <c r="K43" s="38"/>
    </row>
    <row r="44" spans="2:9">
      <c r="B44" s="16" t="s">
        <v>54</v>
      </c>
      <c r="C44" s="10">
        <v>94.5</v>
      </c>
      <c r="D44" s="10" t="s">
        <v>95</v>
      </c>
      <c r="E44" s="10" t="s">
        <v>122</v>
      </c>
      <c r="G44" s="36"/>
      <c r="H44" s="36"/>
      <c r="I44" s="36"/>
    </row>
    <row r="45" spans="2:9">
      <c r="B45" s="16" t="s">
        <v>55</v>
      </c>
      <c r="C45" s="14">
        <v>35.9</v>
      </c>
      <c r="D45" s="14" t="s">
        <v>103</v>
      </c>
      <c r="E45" s="14" t="s">
        <v>119</v>
      </c>
      <c r="G45" s="37"/>
      <c r="H45" s="37"/>
      <c r="I45" s="37"/>
    </row>
    <row r="46" spans="2:9">
      <c r="B46" s="16" t="s">
        <v>56</v>
      </c>
      <c r="C46" s="10">
        <v>85</v>
      </c>
      <c r="D46" s="10" t="s">
        <v>95</v>
      </c>
      <c r="E46" s="10" t="s">
        <v>122</v>
      </c>
      <c r="G46" s="39"/>
      <c r="H46" s="39"/>
      <c r="I46" s="39"/>
    </row>
    <row r="47" spans="2:9">
      <c r="B47" s="16" t="s">
        <v>57</v>
      </c>
      <c r="C47" s="12">
        <v>66.8</v>
      </c>
      <c r="D47" s="12" t="s">
        <v>99</v>
      </c>
      <c r="E47" s="12" t="s">
        <v>126</v>
      </c>
      <c r="G47" s="37"/>
      <c r="H47" s="37"/>
      <c r="I47" s="37"/>
    </row>
    <row r="48" spans="2:9">
      <c r="B48" s="16" t="s">
        <v>58</v>
      </c>
      <c r="C48" s="12">
        <v>56.7</v>
      </c>
      <c r="D48" s="12" t="s">
        <v>99</v>
      </c>
      <c r="E48" s="12" t="s">
        <v>126</v>
      </c>
      <c r="G48" s="36"/>
      <c r="H48" s="36"/>
      <c r="I48" s="36"/>
    </row>
    <row r="49" spans="2:9">
      <c r="B49" s="16" t="s">
        <v>59</v>
      </c>
      <c r="C49" s="12">
        <v>67.2</v>
      </c>
      <c r="D49" s="12" t="s">
        <v>99</v>
      </c>
      <c r="E49" s="12" t="s">
        <v>126</v>
      </c>
      <c r="G49" s="36"/>
      <c r="H49" s="36"/>
      <c r="I49" s="36"/>
    </row>
    <row r="50" spans="2:9">
      <c r="B50" s="17" t="s">
        <v>60</v>
      </c>
      <c r="C50" s="14">
        <v>38.3</v>
      </c>
      <c r="D50" s="14" t="s">
        <v>103</v>
      </c>
      <c r="E50" s="14" t="s">
        <v>119</v>
      </c>
      <c r="G50" s="36"/>
      <c r="H50" s="36"/>
      <c r="I50" s="36"/>
    </row>
    <row r="51" spans="2:9">
      <c r="B51" s="16" t="s">
        <v>61</v>
      </c>
      <c r="C51" s="10">
        <v>74.9</v>
      </c>
      <c r="D51" s="10" t="s">
        <v>97</v>
      </c>
      <c r="E51" s="10" t="s">
        <v>122</v>
      </c>
      <c r="G51" s="39"/>
      <c r="H51" s="39"/>
      <c r="I51" s="39"/>
    </row>
    <row r="52" spans="2:9">
      <c r="B52" s="16" t="s">
        <v>62</v>
      </c>
      <c r="C52" s="12">
        <v>56.8</v>
      </c>
      <c r="D52" s="12" t="s">
        <v>99</v>
      </c>
      <c r="E52" s="12" t="s">
        <v>126</v>
      </c>
      <c r="G52" s="37"/>
      <c r="H52" s="37"/>
      <c r="I52" s="37"/>
    </row>
    <row r="53" spans="2:9">
      <c r="B53" s="16" t="s">
        <v>63</v>
      </c>
      <c r="C53" s="10">
        <v>72.8</v>
      </c>
      <c r="D53" s="10" t="s">
        <v>97</v>
      </c>
      <c r="E53" s="10" t="s">
        <v>122</v>
      </c>
      <c r="G53" s="36"/>
      <c r="H53" s="36"/>
      <c r="I53" s="36"/>
    </row>
    <row r="54" spans="7:9">
      <c r="G54" s="37"/>
      <c r="H54" s="37"/>
      <c r="I54" s="37"/>
    </row>
  </sheetData>
  <conditionalFormatting sqref="C4">
    <cfRule type="cellIs" dxfId="0" priority="1" operator="greaterThan">
      <formula>85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MSME Companies Database</vt:lpstr>
      <vt:lpstr>Risk Rating Matrix</vt:lpstr>
      <vt:lpstr>Company Credit Risk Scoring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Indranil Acharya</cp:lastModifiedBy>
  <dcterms:created xsi:type="dcterms:W3CDTF">2025-07-02T22:10:00Z</dcterms:created>
  <dcterms:modified xsi:type="dcterms:W3CDTF">2025-07-03T13:33:10Z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997EFBFA03BEC87C3E396668E00C678D_43</vt:lpwstr>
  </property>
  <property fmtid="{D5CDD505-2E9C-101B-9397-08002B2CF9AE}" pid="3" name="KSOProductBuildVer">
    <vt:lpwstr>1033-6.15.0.8733</vt:lpwstr>
  </property>
</Properties>
</file>