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PycharmProjects/Gene_Prioritization_Pipeline/data/verification/"/>
    </mc:Choice>
  </mc:AlternateContent>
  <bookViews>
    <workbookView xWindow="10500" yWindow="460" windowWidth="28200" windowHeight="2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C48" i="1"/>
  <c r="C24" i="1"/>
  <c r="C47" i="1"/>
  <c r="B3" i="1"/>
  <c r="E47" i="1"/>
  <c r="E48" i="1"/>
  <c r="E49" i="1"/>
  <c r="C37" i="1"/>
  <c r="C36" i="1"/>
  <c r="C35" i="1"/>
  <c r="C34" i="1"/>
  <c r="C28" i="1"/>
  <c r="C29" i="1"/>
  <c r="C32" i="1"/>
  <c r="C41" i="1"/>
  <c r="E41" i="1"/>
  <c r="C42" i="1"/>
  <c r="E42" i="1"/>
  <c r="C43" i="1"/>
  <c r="E43" i="1"/>
  <c r="C44" i="1"/>
  <c r="E44" i="1"/>
  <c r="C45" i="1"/>
  <c r="E45" i="1"/>
  <c r="C46" i="1"/>
  <c r="E46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E71" i="1"/>
  <c r="E24" i="1"/>
  <c r="C20" i="1"/>
  <c r="E20" i="1"/>
  <c r="C21" i="1"/>
  <c r="E21" i="1"/>
  <c r="C22" i="1"/>
  <c r="E22" i="1"/>
  <c r="C23" i="1"/>
  <c r="E23" i="1"/>
  <c r="C25" i="1"/>
  <c r="E25" i="1"/>
  <c r="C26" i="1"/>
  <c r="E26" i="1"/>
  <c r="C27" i="1"/>
  <c r="E27" i="1"/>
  <c r="E28" i="1"/>
  <c r="E29" i="1"/>
  <c r="C30" i="1"/>
  <c r="E30" i="1"/>
  <c r="C31" i="1"/>
  <c r="E31" i="1"/>
  <c r="E32" i="1"/>
  <c r="C33" i="1"/>
  <c r="E33" i="1"/>
  <c r="E34" i="1"/>
  <c r="E35" i="1"/>
  <c r="E36" i="1"/>
  <c r="E37" i="1"/>
  <c r="E38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E84" i="1"/>
  <c r="B17" i="1"/>
  <c r="C70" i="1"/>
  <c r="E70" i="1"/>
</calcChain>
</file>

<file path=xl/sharedStrings.xml><?xml version="1.0" encoding="utf-8"?>
<sst xmlns="http://schemas.openxmlformats.org/spreadsheetml/2006/main" count="106" uniqueCount="65">
  <si>
    <t>drug_response_df</t>
  </si>
  <si>
    <t>samples</t>
  </si>
  <si>
    <t>spreadsheet_df</t>
  </si>
  <si>
    <t>network_df</t>
  </si>
  <si>
    <t>edges</t>
  </si>
  <si>
    <t>genes</t>
  </si>
  <si>
    <t>net_genes</t>
  </si>
  <si>
    <t>float</t>
  </si>
  <si>
    <t>int</t>
  </si>
  <si>
    <t>string</t>
  </si>
  <si>
    <t>M</t>
  </si>
  <si>
    <t>node_1_names</t>
  </si>
  <si>
    <t>node_2_names</t>
  </si>
  <si>
    <t>unique_gene_names</t>
  </si>
  <si>
    <t>network_mat_sparse</t>
  </si>
  <si>
    <t>network_mat</t>
  </si>
  <si>
    <t>baseline_array</t>
  </si>
  <si>
    <t>genes_list</t>
  </si>
  <si>
    <t>drugs_list</t>
  </si>
  <si>
    <t>consolidated_df</t>
  </si>
  <si>
    <t>drugs</t>
  </si>
  <si>
    <t>spreadsheet_genes_as_input</t>
  </si>
  <si>
    <t>Variable name</t>
  </si>
  <si>
    <t>Input Variables</t>
  </si>
  <si>
    <t>Size</t>
  </si>
  <si>
    <t>restart_accumulator</t>
  </si>
  <si>
    <t>gm_accumulator</t>
  </si>
  <si>
    <t>borda_count</t>
  </si>
  <si>
    <t>pearson_array</t>
  </si>
  <si>
    <t>drug_response</t>
  </si>
  <si>
    <t>pc_array</t>
  </si>
  <si>
    <t>sample_smooth</t>
  </si>
  <si>
    <t>sample_permutation</t>
  </si>
  <si>
    <t>sample_random</t>
  </si>
  <si>
    <t>Parallel Worker</t>
  </si>
  <si>
    <t>generate_net_correlation_output</t>
  </si>
  <si>
    <t>mask</t>
  </si>
  <si>
    <t>min_max_pc</t>
  </si>
  <si>
    <t>gene_name_list</t>
  </si>
  <si>
    <t>drug_name_list</t>
  </si>
  <si>
    <t>output_val</t>
  </si>
  <si>
    <t>result_df</t>
  </si>
  <si>
    <t>genes_lookup_table</t>
  </si>
  <si>
    <t xml:space="preserve"> base memory Line number</t>
  </si>
  <si>
    <t>Input variables</t>
  </si>
  <si>
    <t>zip(itertools.repeat…</t>
  </si>
  <si>
    <t>input variables (not named below)</t>
  </si>
  <si>
    <t>number of parallel processes</t>
  </si>
  <si>
    <t>Total Memory Required:</t>
  </si>
  <si>
    <t>base memory total</t>
  </si>
  <si>
    <t xml:space="preserve"> generate_net_correlation_output</t>
  </si>
  <si>
    <t>pandas df string</t>
  </si>
  <si>
    <t>multiplicity</t>
  </si>
  <si>
    <t>single</t>
  </si>
  <si>
    <t xml:space="preserve">input </t>
  </si>
  <si>
    <t>units</t>
  </si>
  <si>
    <t>letters</t>
  </si>
  <si>
    <t>items</t>
  </si>
  <si>
    <t>Bytes</t>
  </si>
  <si>
    <t>drug name string</t>
  </si>
  <si>
    <t>gene name string</t>
  </si>
  <si>
    <t>f477bbe</t>
  </si>
  <si>
    <t>production version</t>
  </si>
  <si>
    <t>processors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</si>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</sst>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0" borderId="0" xfId="3"/>
    <xf numFmtId="164" fontId="0" fillId="0" borderId="0" xfId="0" applyNumberFormat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nowEnG/Gene_Prioritization_Pipeline/commit/f477bbe8c42433a3c82ffcfb7d826333c1624c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60" zoomScale="198" zoomScaleNormal="200" zoomScalePageLayoutView="200" workbookViewId="0">
      <selection activeCell="B33" sqref="B33"/>
    </sheetView>
  </sheetViews>
  <sheetFormatPr baseColWidth="10" defaultRowHeight="16" x14ac:dyDescent="0.2"/>
  <cols>
    <col min="1" max="1" width="31.1640625" style="1" customWidth="1"/>
    <col min="2" max="2" width="24.83203125" bestFit="1" customWidth="1"/>
    <col min="3" max="3" width="9.5" style="14" customWidth="1"/>
    <col min="4" max="4" width="9.6640625" style="6" customWidth="1"/>
    <col min="5" max="5" width="14.1640625" style="12" customWidth="1"/>
    <col min="6" max="6" width="8.1640625" customWidth="1"/>
  </cols>
  <sheetData>
    <row r="1" spans="1:3" x14ac:dyDescent="0.2">
      <c r="A1" s="1" t="s">
        <v>62</v>
      </c>
      <c r="B1" s="11" t="s">
        <v>61</v>
      </c>
    </row>
    <row r="2" spans="1:3" x14ac:dyDescent="0.2">
      <c r="A2" s="2" t="s">
        <v>23</v>
      </c>
      <c r="B2" s="5" t="s">
        <v>24</v>
      </c>
      <c r="C2" s="15" t="s">
        <v>55</v>
      </c>
    </row>
    <row r="3" spans="1:3" x14ac:dyDescent="0.2">
      <c r="A3" s="1" t="s">
        <v>10</v>
      </c>
      <c r="B3">
        <f>1000000</f>
        <v>1000000</v>
      </c>
      <c r="C3" s="14" t="s">
        <v>58</v>
      </c>
    </row>
    <row r="4" spans="1:3" x14ac:dyDescent="0.2">
      <c r="A4" s="1" t="s">
        <v>51</v>
      </c>
      <c r="B4">
        <v>8</v>
      </c>
      <c r="C4" s="14" t="s">
        <v>58</v>
      </c>
    </row>
    <row r="5" spans="1:3" x14ac:dyDescent="0.2">
      <c r="A5" s="1" t="s">
        <v>59</v>
      </c>
      <c r="B5">
        <v>20</v>
      </c>
      <c r="C5" s="14" t="s">
        <v>56</v>
      </c>
    </row>
    <row r="6" spans="1:3" x14ac:dyDescent="0.2">
      <c r="A6" s="1" t="s">
        <v>60</v>
      </c>
      <c r="B6">
        <v>15</v>
      </c>
      <c r="C6" s="14" t="s">
        <v>56</v>
      </c>
    </row>
    <row r="7" spans="1:3" x14ac:dyDescent="0.2">
      <c r="A7" s="1" t="s">
        <v>9</v>
      </c>
      <c r="B7">
        <v>4</v>
      </c>
      <c r="C7" s="14" t="s">
        <v>58</v>
      </c>
    </row>
    <row r="8" spans="1:3" x14ac:dyDescent="0.2">
      <c r="A8" s="1" t="s">
        <v>8</v>
      </c>
      <c r="B8">
        <v>8</v>
      </c>
      <c r="C8" s="14" t="s">
        <v>58</v>
      </c>
    </row>
    <row r="9" spans="1:3" x14ac:dyDescent="0.2">
      <c r="A9" s="1" t="s">
        <v>7</v>
      </c>
      <c r="B9">
        <v>8</v>
      </c>
      <c r="C9" s="14" t="s">
        <v>58</v>
      </c>
    </row>
    <row r="10" spans="1:3" x14ac:dyDescent="0.2">
      <c r="A10" s="1" t="s">
        <v>53</v>
      </c>
      <c r="B10">
        <v>4</v>
      </c>
      <c r="C10" s="14" t="s">
        <v>58</v>
      </c>
    </row>
    <row r="11" spans="1:3" x14ac:dyDescent="0.2">
      <c r="A11" s="1" t="s">
        <v>20</v>
      </c>
      <c r="B11">
        <v>24</v>
      </c>
      <c r="C11" s="14" t="s">
        <v>57</v>
      </c>
    </row>
    <row r="12" spans="1:3" x14ac:dyDescent="0.2">
      <c r="A12" s="1" t="s">
        <v>1</v>
      </c>
      <c r="B12">
        <v>491</v>
      </c>
      <c r="C12" s="14" t="s">
        <v>57</v>
      </c>
    </row>
    <row r="13" spans="1:3" x14ac:dyDescent="0.2">
      <c r="A13" s="1" t="s">
        <v>5</v>
      </c>
      <c r="B13">
        <v>18874</v>
      </c>
      <c r="C13" s="14" t="s">
        <v>57</v>
      </c>
    </row>
    <row r="14" spans="1:3" x14ac:dyDescent="0.2">
      <c r="A14" s="1" t="s">
        <v>4</v>
      </c>
      <c r="B14">
        <v>2961786</v>
      </c>
      <c r="C14" s="14" t="s">
        <v>57</v>
      </c>
    </row>
    <row r="15" spans="1:3" x14ac:dyDescent="0.2">
      <c r="A15" s="1" t="s">
        <v>6</v>
      </c>
      <c r="B15">
        <v>15589</v>
      </c>
      <c r="C15" s="14" t="s">
        <v>57</v>
      </c>
    </row>
    <row r="16" spans="1:3" x14ac:dyDescent="0.2">
      <c r="A16" s="1" t="s">
        <v>47</v>
      </c>
      <c r="B16">
        <v>1</v>
      </c>
      <c r="C16" s="14" t="s">
        <v>63</v>
      </c>
    </row>
    <row r="17" spans="1:5" x14ac:dyDescent="0.2">
      <c r="A17" s="1" t="s">
        <v>48</v>
      </c>
      <c r="B17" s="8">
        <f>SUM(B16*(E71+E84)+(E38+C41))</f>
        <v>1386.5284490000004</v>
      </c>
      <c r="C17" s="14" t="s">
        <v>64</v>
      </c>
    </row>
    <row r="19" spans="1:5" x14ac:dyDescent="0.2">
      <c r="A19" s="2" t="s">
        <v>43</v>
      </c>
      <c r="B19" s="3" t="s">
        <v>22</v>
      </c>
      <c r="C19" s="15" t="s">
        <v>64</v>
      </c>
      <c r="D19" s="6" t="s">
        <v>52</v>
      </c>
      <c r="E19" s="12" t="s">
        <v>64</v>
      </c>
    </row>
    <row r="20" spans="1:5" x14ac:dyDescent="0.2">
      <c r="A20" s="1">
        <v>363</v>
      </c>
      <c r="B20" s="4" t="s">
        <v>3</v>
      </c>
      <c r="C20" s="14">
        <f>(B14*B4*2 +B14*B9)/B3</f>
        <v>71.082864000000001</v>
      </c>
      <c r="D20" s="6">
        <v>1</v>
      </c>
      <c r="E20" s="12">
        <f t="shared" ref="E20:E37" si="0">C20*D20</f>
        <v>71.082864000000001</v>
      </c>
    </row>
    <row r="21" spans="1:5" x14ac:dyDescent="0.2">
      <c r="A21" s="1">
        <v>364</v>
      </c>
      <c r="B21" s="4" t="s">
        <v>11</v>
      </c>
      <c r="C21" s="14">
        <f>B15*B4/B3</f>
        <v>0.124712</v>
      </c>
      <c r="D21" s="6">
        <v>1</v>
      </c>
      <c r="E21" s="12">
        <f t="shared" si="0"/>
        <v>0.124712</v>
      </c>
    </row>
    <row r="22" spans="1:5" x14ac:dyDescent="0.2">
      <c r="A22" s="1">
        <v>364</v>
      </c>
      <c r="B22" s="4" t="s">
        <v>12</v>
      </c>
      <c r="C22" s="14">
        <f>B15*B4/B3</f>
        <v>0.124712</v>
      </c>
      <c r="D22" s="6">
        <v>1</v>
      </c>
      <c r="E22" s="12">
        <f t="shared" si="0"/>
        <v>0.124712</v>
      </c>
    </row>
    <row r="23" spans="1:5" x14ac:dyDescent="0.2">
      <c r="A23" s="1">
        <v>365</v>
      </c>
      <c r="B23" s="4" t="s">
        <v>13</v>
      </c>
      <c r="C23" s="14">
        <f>B15*B4/B3</f>
        <v>0.124712</v>
      </c>
      <c r="D23" s="6">
        <v>1</v>
      </c>
      <c r="E23" s="12">
        <f t="shared" si="0"/>
        <v>0.124712</v>
      </c>
    </row>
    <row r="24" spans="1:5" x14ac:dyDescent="0.2">
      <c r="A24" s="1">
        <v>369</v>
      </c>
      <c r="B24" s="4" t="s">
        <v>42</v>
      </c>
      <c r="C24" s="14">
        <f>(B15*B6*B7)/B3</f>
        <v>0.93533999999999995</v>
      </c>
      <c r="D24" s="6">
        <v>1</v>
      </c>
      <c r="E24" s="12">
        <f t="shared" si="0"/>
        <v>0.93533999999999995</v>
      </c>
    </row>
    <row r="25" spans="1:5" x14ac:dyDescent="0.2">
      <c r="A25" s="1">
        <v>371</v>
      </c>
      <c r="B25" s="4" t="s">
        <v>3</v>
      </c>
      <c r="C25" s="14">
        <f>C20</f>
        <v>71.082864000000001</v>
      </c>
      <c r="D25" s="6">
        <v>1</v>
      </c>
      <c r="E25" s="12">
        <f t="shared" si="0"/>
        <v>71.082864000000001</v>
      </c>
    </row>
    <row r="26" spans="1:5" x14ac:dyDescent="0.2">
      <c r="A26" s="1">
        <v>372</v>
      </c>
      <c r="B26" s="4" t="s">
        <v>3</v>
      </c>
      <c r="C26" s="14">
        <f>C20</f>
        <v>71.082864000000001</v>
      </c>
      <c r="D26" s="6">
        <v>1</v>
      </c>
      <c r="E26" s="12">
        <f t="shared" si="0"/>
        <v>71.082864000000001</v>
      </c>
    </row>
    <row r="27" spans="1:5" x14ac:dyDescent="0.2">
      <c r="A27" s="1">
        <v>374</v>
      </c>
      <c r="B27" s="4" t="s">
        <v>3</v>
      </c>
      <c r="C27" s="14">
        <f>C20*2</f>
        <v>142.165728</v>
      </c>
      <c r="D27" s="6">
        <v>1</v>
      </c>
      <c r="E27" s="12">
        <f t="shared" si="0"/>
        <v>142.165728</v>
      </c>
    </row>
    <row r="28" spans="1:5" x14ac:dyDescent="0.2">
      <c r="A28" s="1">
        <v>374</v>
      </c>
      <c r="B28" s="4" t="s">
        <v>14</v>
      </c>
      <c r="C28" s="14">
        <f>(B15*B10+B14*B10+B14*B9)/B3</f>
        <v>35.603788000000002</v>
      </c>
      <c r="D28" s="6">
        <v>1</v>
      </c>
      <c r="E28" s="12">
        <f t="shared" si="0"/>
        <v>35.603788000000002</v>
      </c>
    </row>
    <row r="29" spans="1:5" x14ac:dyDescent="0.2">
      <c r="A29" s="1">
        <v>378</v>
      </c>
      <c r="B29" s="4" t="s">
        <v>15</v>
      </c>
      <c r="C29" s="14">
        <f>C28</f>
        <v>35.603788000000002</v>
      </c>
      <c r="D29" s="6">
        <v>1</v>
      </c>
      <c r="E29" s="12">
        <f t="shared" si="0"/>
        <v>35.603788000000002</v>
      </c>
    </row>
    <row r="30" spans="1:5" x14ac:dyDescent="0.2">
      <c r="A30" s="1">
        <v>359</v>
      </c>
      <c r="B30" s="4" t="s">
        <v>0</v>
      </c>
      <c r="C30" s="14">
        <f>(B12*B11*B9+B12*B4+B11*B4)/B3</f>
        <v>9.8391999999999993E-2</v>
      </c>
      <c r="D30" s="6">
        <v>1</v>
      </c>
      <c r="E30" s="12">
        <f>C30*D30</f>
        <v>9.8391999999999993E-2</v>
      </c>
    </row>
    <row r="31" spans="1:5" x14ac:dyDescent="0.2">
      <c r="A31" s="1">
        <v>360</v>
      </c>
      <c r="B31" s="4" t="s">
        <v>2</v>
      </c>
      <c r="C31" s="14">
        <f>(B13*B12*B9+B13*B4+B12*B4)/B3</f>
        <v>74.291991999999993</v>
      </c>
      <c r="D31" s="6">
        <v>1</v>
      </c>
      <c r="E31" s="12">
        <f>C31*D31</f>
        <v>74.291991999999993</v>
      </c>
    </row>
    <row r="32" spans="1:5" x14ac:dyDescent="0.2">
      <c r="A32" s="1">
        <v>361</v>
      </c>
      <c r="B32" s="4" t="s">
        <v>21</v>
      </c>
      <c r="C32" s="14">
        <f>B13*B4/B3</f>
        <v>0.15099199999999999</v>
      </c>
      <c r="D32" s="6">
        <v>1</v>
      </c>
      <c r="E32" s="12">
        <f>C32*D32</f>
        <v>0.15099199999999999</v>
      </c>
    </row>
    <row r="33" spans="1:5" x14ac:dyDescent="0.2">
      <c r="A33" s="1">
        <v>380</v>
      </c>
      <c r="B33" s="4" t="s">
        <v>2</v>
      </c>
      <c r="C33" s="14">
        <f>(B15 * B12 * B9+B12*B4+B15*B4)/B3</f>
        <v>61.362231999999999</v>
      </c>
      <c r="D33" s="6">
        <v>2</v>
      </c>
      <c r="E33" s="12">
        <f t="shared" si="0"/>
        <v>122.724464</v>
      </c>
    </row>
    <row r="34" spans="1:5" x14ac:dyDescent="0.2">
      <c r="A34" s="1">
        <v>382</v>
      </c>
      <c r="B34" s="4" t="s">
        <v>16</v>
      </c>
      <c r="C34" s="14">
        <f>(B15 * B9 /B3)</f>
        <v>0.124712</v>
      </c>
      <c r="D34" s="6">
        <v>3</v>
      </c>
      <c r="E34" s="12">
        <f t="shared" si="0"/>
        <v>0.37413600000000002</v>
      </c>
    </row>
    <row r="35" spans="1:5" x14ac:dyDescent="0.2">
      <c r="A35" s="1">
        <v>387</v>
      </c>
      <c r="B35" s="4" t="s">
        <v>19</v>
      </c>
      <c r="C35" s="14">
        <f>((B15 + B11)* B12 * B9+B12*B4+B15*B4+B11*B4)/B3</f>
        <v>61.456696000000001</v>
      </c>
      <c r="D35" s="6">
        <v>2</v>
      </c>
      <c r="E35" s="12">
        <f t="shared" si="0"/>
        <v>122.913392</v>
      </c>
    </row>
    <row r="36" spans="1:5" x14ac:dyDescent="0.2">
      <c r="A36" s="1">
        <v>387</v>
      </c>
      <c r="B36" s="4" t="s">
        <v>17</v>
      </c>
      <c r="C36" s="14">
        <f>B15*B4/B3</f>
        <v>0.124712</v>
      </c>
      <c r="D36" s="6">
        <v>1</v>
      </c>
      <c r="E36" s="12">
        <f t="shared" si="0"/>
        <v>0.124712</v>
      </c>
    </row>
    <row r="37" spans="1:5" x14ac:dyDescent="0.2">
      <c r="A37" s="1">
        <v>387</v>
      </c>
      <c r="B37" s="4" t="s">
        <v>18</v>
      </c>
      <c r="C37" s="14">
        <f>B12*B4/B3</f>
        <v>3.9280000000000001E-3</v>
      </c>
      <c r="D37" s="6">
        <v>1</v>
      </c>
      <c r="E37" s="12">
        <f t="shared" si="0"/>
        <v>3.9280000000000001E-3</v>
      </c>
    </row>
    <row r="38" spans="1:5" x14ac:dyDescent="0.2">
      <c r="A38" s="1" t="s">
        <v>49</v>
      </c>
      <c r="B38" s="4"/>
      <c r="E38" s="12">
        <f>SUM(E20:E37)</f>
        <v>748.61338000000001</v>
      </c>
    </row>
    <row r="39" spans="1:5" ht="17" customHeight="1" x14ac:dyDescent="0.2">
      <c r="B39" s="4"/>
    </row>
    <row r="40" spans="1:5" x14ac:dyDescent="0.2">
      <c r="A40" s="2" t="s">
        <v>34</v>
      </c>
      <c r="B40" s="4"/>
    </row>
    <row r="41" spans="1:5" x14ac:dyDescent="0.2">
      <c r="A41" s="2" t="s">
        <v>44</v>
      </c>
      <c r="B41" s="4" t="s">
        <v>45</v>
      </c>
      <c r="C41" s="14">
        <f>C37+C36+C35+C34+C29+C32</f>
        <v>97.464828000000011</v>
      </c>
      <c r="D41" s="6">
        <v>1</v>
      </c>
      <c r="E41" s="12">
        <f>C41*D41</f>
        <v>97.464828000000011</v>
      </c>
    </row>
    <row r="42" spans="1:5" x14ac:dyDescent="0.2">
      <c r="A42" s="7" t="s">
        <v>54</v>
      </c>
      <c r="B42" s="4" t="s">
        <v>19</v>
      </c>
      <c r="C42" s="14">
        <f>C35</f>
        <v>61.456696000000001</v>
      </c>
      <c r="D42" s="6">
        <v>1</v>
      </c>
      <c r="E42" s="12">
        <f t="shared" ref="E42:E43" si="1">C42*D42</f>
        <v>61.456696000000001</v>
      </c>
    </row>
    <row r="43" spans="1:5" x14ac:dyDescent="0.2">
      <c r="A43" s="7" t="s">
        <v>54</v>
      </c>
      <c r="B43" s="4" t="s">
        <v>15</v>
      </c>
      <c r="C43" s="14">
        <f>C29</f>
        <v>35.603788000000002</v>
      </c>
      <c r="D43" s="6">
        <v>2</v>
      </c>
      <c r="E43" s="12">
        <f t="shared" si="1"/>
        <v>71.207576000000003</v>
      </c>
    </row>
    <row r="44" spans="1:5" x14ac:dyDescent="0.2">
      <c r="A44" s="1">
        <v>453</v>
      </c>
      <c r="B44" s="4" t="s">
        <v>25</v>
      </c>
      <c r="C44" s="14">
        <f>(B15 *  B9 /B3)</f>
        <v>0.124712</v>
      </c>
      <c r="D44" s="6">
        <v>1</v>
      </c>
      <c r="E44" s="12">
        <f t="shared" ref="E44:E70" si="2">C44*D44</f>
        <v>0.124712</v>
      </c>
    </row>
    <row r="45" spans="1:5" x14ac:dyDescent="0.2">
      <c r="A45" s="1">
        <v>454</v>
      </c>
      <c r="B45" s="4" t="s">
        <v>26</v>
      </c>
      <c r="C45" s="14">
        <f>(B15 *  B9 /B3)</f>
        <v>0.124712</v>
      </c>
      <c r="D45" s="6">
        <v>1</v>
      </c>
      <c r="E45" s="12">
        <f t="shared" si="2"/>
        <v>0.124712</v>
      </c>
    </row>
    <row r="46" spans="1:5" x14ac:dyDescent="0.2">
      <c r="A46" s="1">
        <v>455</v>
      </c>
      <c r="B46" s="4" t="s">
        <v>27</v>
      </c>
      <c r="C46" s="14">
        <f>(B15 *  B9 /B3)</f>
        <v>0.124712</v>
      </c>
      <c r="D46" s="6">
        <v>1</v>
      </c>
      <c r="E46" s="12">
        <f t="shared" si="2"/>
        <v>0.124712</v>
      </c>
    </row>
    <row r="47" spans="1:5" x14ac:dyDescent="0.2">
      <c r="A47" s="1">
        <v>457</v>
      </c>
      <c r="B47" s="4" t="s">
        <v>0</v>
      </c>
      <c r="C47" s="14">
        <f>(B12 *  B9 +B11*B5+B12*B6)/B3</f>
        <v>1.1773E-2</v>
      </c>
      <c r="D47" s="6">
        <v>1</v>
      </c>
      <c r="E47" s="12">
        <f t="shared" si="2"/>
        <v>1.1773E-2</v>
      </c>
    </row>
    <row r="48" spans="1:5" x14ac:dyDescent="0.2">
      <c r="A48" s="1">
        <v>457</v>
      </c>
      <c r="B48" s="4" t="s">
        <v>2</v>
      </c>
      <c r="C48" s="14">
        <f>(B15  *B12  * B9 +B15*B6+B12*B6)/B3</f>
        <v>61.474792000000001</v>
      </c>
      <c r="D48" s="6">
        <v>1</v>
      </c>
      <c r="E48" s="12">
        <f t="shared" si="2"/>
        <v>61.474792000000001</v>
      </c>
    </row>
    <row r="49" spans="1:5" x14ac:dyDescent="0.2">
      <c r="A49" s="1">
        <v>459</v>
      </c>
      <c r="B49" s="9" t="s">
        <v>2</v>
      </c>
      <c r="C49" s="16">
        <f>(B15  *B12  * B9 +B15*B6+B12*B6)/B3</f>
        <v>61.474792000000001</v>
      </c>
      <c r="D49" s="10">
        <v>0</v>
      </c>
      <c r="E49" s="13">
        <f t="shared" si="2"/>
        <v>0</v>
      </c>
    </row>
    <row r="50" spans="1:5" x14ac:dyDescent="0.2">
      <c r="A50" s="1">
        <v>461</v>
      </c>
      <c r="B50" s="4" t="s">
        <v>31</v>
      </c>
      <c r="C50" s="14">
        <f>(B15  *B12  * B9)/B3</f>
        <v>61.233592000000002</v>
      </c>
      <c r="D50" s="6">
        <v>1</v>
      </c>
      <c r="E50" s="12">
        <f t="shared" si="2"/>
        <v>61.233592000000002</v>
      </c>
    </row>
    <row r="51" spans="1:5" x14ac:dyDescent="0.2">
      <c r="A51" s="1">
        <v>463</v>
      </c>
      <c r="B51" s="4" t="s">
        <v>28</v>
      </c>
      <c r="C51" s="14">
        <f>(B15* B9/B3)</f>
        <v>0.124712</v>
      </c>
      <c r="D51" s="6">
        <v>1</v>
      </c>
      <c r="E51" s="12">
        <f t="shared" si="2"/>
        <v>0.124712</v>
      </c>
    </row>
    <row r="52" spans="1:5" x14ac:dyDescent="0.2">
      <c r="A52" s="1">
        <v>466</v>
      </c>
      <c r="B52" s="4" t="s">
        <v>33</v>
      </c>
      <c r="C52" s="14">
        <f>(B15  ) *B12  * B9/B3</f>
        <v>61.233592000000002</v>
      </c>
      <c r="D52" s="6">
        <v>3</v>
      </c>
      <c r="E52" s="12">
        <f t="shared" si="2"/>
        <v>183.70077600000002</v>
      </c>
    </row>
    <row r="53" spans="1:5" x14ac:dyDescent="0.2">
      <c r="A53" s="1">
        <v>466</v>
      </c>
      <c r="B53" s="4" t="s">
        <v>32</v>
      </c>
      <c r="C53" s="14">
        <f>B12 * B8 /B3</f>
        <v>3.9280000000000001E-3</v>
      </c>
      <c r="D53" s="6">
        <v>1</v>
      </c>
      <c r="E53" s="12">
        <f t="shared" si="2"/>
        <v>3.9280000000000001E-3</v>
      </c>
    </row>
    <row r="54" spans="1:5" x14ac:dyDescent="0.2">
      <c r="A54" s="1">
        <v>470</v>
      </c>
      <c r="B54" s="4" t="s">
        <v>29</v>
      </c>
      <c r="C54" s="14">
        <f>B12 * B9/B3</f>
        <v>3.9280000000000001E-3</v>
      </c>
      <c r="D54" s="6">
        <v>1</v>
      </c>
      <c r="E54" s="12">
        <f t="shared" si="2"/>
        <v>3.9280000000000001E-3</v>
      </c>
    </row>
    <row r="55" spans="1:5" x14ac:dyDescent="0.2">
      <c r="A55" s="1">
        <v>471</v>
      </c>
      <c r="B55" s="9" t="s">
        <v>29</v>
      </c>
      <c r="C55" s="16">
        <f>B12*B9/B3</f>
        <v>3.9280000000000001E-3</v>
      </c>
      <c r="D55" s="10">
        <v>0</v>
      </c>
      <c r="E55" s="13">
        <f t="shared" si="2"/>
        <v>0</v>
      </c>
    </row>
    <row r="56" spans="1:5" x14ac:dyDescent="0.2">
      <c r="A56" s="1">
        <v>472</v>
      </c>
      <c r="B56" s="4" t="s">
        <v>30</v>
      </c>
      <c r="C56" s="14">
        <f>(B15 *  B9 /B3)</f>
        <v>0.124712</v>
      </c>
      <c r="D56" s="6">
        <v>1</v>
      </c>
      <c r="E56" s="12">
        <f t="shared" si="2"/>
        <v>0.124712</v>
      </c>
    </row>
    <row r="57" spans="1:5" x14ac:dyDescent="0.2">
      <c r="A57" s="1">
        <v>473</v>
      </c>
      <c r="B57" s="4" t="s">
        <v>30</v>
      </c>
      <c r="C57" s="14">
        <f>(B15 *  B9 /B3)</f>
        <v>0.124712</v>
      </c>
      <c r="D57" s="6">
        <v>1</v>
      </c>
      <c r="E57" s="12">
        <f t="shared" si="2"/>
        <v>0.124712</v>
      </c>
    </row>
    <row r="58" spans="1:5" x14ac:dyDescent="0.2">
      <c r="A58" s="1">
        <v>475</v>
      </c>
      <c r="B58" s="4" t="s">
        <v>30</v>
      </c>
      <c r="C58" s="14">
        <f>(B15 *  B9 /B3)</f>
        <v>0.124712</v>
      </c>
      <c r="D58" s="6">
        <v>1</v>
      </c>
      <c r="E58" s="12">
        <f t="shared" si="2"/>
        <v>0.124712</v>
      </c>
    </row>
    <row r="59" spans="1:5" x14ac:dyDescent="0.2">
      <c r="A59" s="1">
        <v>475</v>
      </c>
      <c r="B59" s="4" t="s">
        <v>25</v>
      </c>
      <c r="C59" s="14">
        <f>(B15 *  B9 /B3)</f>
        <v>0.124712</v>
      </c>
      <c r="D59" s="6">
        <v>1</v>
      </c>
      <c r="E59" s="12">
        <f t="shared" si="2"/>
        <v>0.124712</v>
      </c>
    </row>
    <row r="60" spans="1:5" x14ac:dyDescent="0.2">
      <c r="A60" s="1">
        <v>477</v>
      </c>
      <c r="B60" s="9" t="s">
        <v>30</v>
      </c>
      <c r="C60" s="16">
        <f>(B15 *  B9 /B3)</f>
        <v>0.124712</v>
      </c>
      <c r="D60" s="10">
        <v>0</v>
      </c>
      <c r="E60" s="13">
        <f t="shared" si="2"/>
        <v>0</v>
      </c>
    </row>
    <row r="61" spans="1:5" x14ac:dyDescent="0.2">
      <c r="A61" s="1">
        <v>478</v>
      </c>
      <c r="B61" s="9" t="s">
        <v>30</v>
      </c>
      <c r="C61" s="16">
        <f>(B15 *  B9 /B3)</f>
        <v>0.124712</v>
      </c>
      <c r="D61" s="10">
        <v>0</v>
      </c>
      <c r="E61" s="13">
        <f t="shared" si="2"/>
        <v>0</v>
      </c>
    </row>
    <row r="62" spans="1:5" x14ac:dyDescent="0.2">
      <c r="A62" s="1">
        <v>479</v>
      </c>
      <c r="B62" s="9" t="s">
        <v>30</v>
      </c>
      <c r="C62" s="16">
        <f>(B15 *  B9 /B3)</f>
        <v>0.124712</v>
      </c>
      <c r="D62" s="10">
        <v>0</v>
      </c>
      <c r="E62" s="13">
        <f t="shared" si="2"/>
        <v>0</v>
      </c>
    </row>
    <row r="63" spans="1:5" x14ac:dyDescent="0.2">
      <c r="A63" s="1">
        <v>481</v>
      </c>
      <c r="B63" s="4" t="s">
        <v>27</v>
      </c>
      <c r="C63" s="14">
        <f>(B15 *  B9 /B3)</f>
        <v>0.124712</v>
      </c>
      <c r="D63" s="6">
        <v>1</v>
      </c>
      <c r="E63" s="12">
        <f t="shared" si="2"/>
        <v>0.124712</v>
      </c>
    </row>
    <row r="64" spans="1:5" x14ac:dyDescent="0.2">
      <c r="A64" s="1">
        <v>482</v>
      </c>
      <c r="B64" s="9" t="s">
        <v>30</v>
      </c>
      <c r="C64" s="16">
        <f>(B15 *  B9 /B3)</f>
        <v>0.124712</v>
      </c>
      <c r="D64" s="10">
        <v>0</v>
      </c>
      <c r="E64" s="13">
        <f t="shared" si="2"/>
        <v>0</v>
      </c>
    </row>
    <row r="65" spans="1:5" x14ac:dyDescent="0.2">
      <c r="A65" s="1">
        <v>483</v>
      </c>
      <c r="B65" s="9" t="s">
        <v>26</v>
      </c>
      <c r="C65" s="16">
        <f>(B15 *  B9 /B3)</f>
        <v>0.124712</v>
      </c>
      <c r="D65" s="10">
        <v>0</v>
      </c>
      <c r="E65" s="13">
        <f t="shared" si="2"/>
        <v>0</v>
      </c>
    </row>
    <row r="66" spans="1:5" x14ac:dyDescent="0.2">
      <c r="A66" s="1">
        <v>485</v>
      </c>
      <c r="B66" s="9" t="s">
        <v>25</v>
      </c>
      <c r="C66" s="16">
        <f>(B15 *  B9 /B3)</f>
        <v>0.124712</v>
      </c>
      <c r="D66" s="10">
        <v>0</v>
      </c>
      <c r="E66" s="13">
        <f t="shared" si="2"/>
        <v>0</v>
      </c>
    </row>
    <row r="67" spans="1:5" x14ac:dyDescent="0.2">
      <c r="A67" s="1">
        <v>486</v>
      </c>
      <c r="B67" s="4" t="s">
        <v>27</v>
      </c>
      <c r="C67" s="14">
        <f>(B15 *  B9 /B3)</f>
        <v>0.124712</v>
      </c>
      <c r="D67" s="6">
        <v>1</v>
      </c>
      <c r="E67" s="12">
        <f t="shared" si="2"/>
        <v>0.124712</v>
      </c>
    </row>
    <row r="68" spans="1:5" ht="18" customHeight="1" x14ac:dyDescent="0.2">
      <c r="A68" s="1">
        <v>487</v>
      </c>
      <c r="B68" s="9" t="s">
        <v>26</v>
      </c>
      <c r="C68" s="16">
        <f>(B15 *  B9 /B3)</f>
        <v>0.124712</v>
      </c>
      <c r="D68" s="10">
        <v>0</v>
      </c>
      <c r="E68" s="13">
        <f t="shared" si="2"/>
        <v>0</v>
      </c>
    </row>
    <row r="69" spans="1:5" x14ac:dyDescent="0.2">
      <c r="A69" s="1">
        <v>488</v>
      </c>
      <c r="B69" s="4" t="s">
        <v>26</v>
      </c>
      <c r="C69" s="14">
        <f>(B15 *  B9 /B3)</f>
        <v>0.124712</v>
      </c>
      <c r="D69" s="6">
        <v>1</v>
      </c>
      <c r="E69" s="12">
        <f t="shared" si="2"/>
        <v>0.124712</v>
      </c>
    </row>
    <row r="70" spans="1:5" x14ac:dyDescent="0.2">
      <c r="A70" s="1">
        <v>489</v>
      </c>
      <c r="B70" s="4" t="s">
        <v>26</v>
      </c>
      <c r="C70" s="14">
        <f>(B15 *  B9 /B3)</f>
        <v>0.124712</v>
      </c>
      <c r="D70" s="6">
        <v>1</v>
      </c>
      <c r="E70" s="12">
        <f t="shared" si="2"/>
        <v>0.124712</v>
      </c>
    </row>
    <row r="71" spans="1:5" ht="15" customHeight="1" x14ac:dyDescent="0.2">
      <c r="A71" s="1" t="s">
        <v>34</v>
      </c>
      <c r="B71" s="4"/>
      <c r="E71" s="12">
        <f>SUM(E41:E69)</f>
        <v>537.9297210000002</v>
      </c>
    </row>
    <row r="72" spans="1:5" ht="13" customHeight="1" x14ac:dyDescent="0.2">
      <c r="B72" s="4"/>
    </row>
    <row r="73" spans="1:5" x14ac:dyDescent="0.2">
      <c r="A73" s="2" t="s">
        <v>35</v>
      </c>
    </row>
    <row r="74" spans="1:5" x14ac:dyDescent="0.2">
      <c r="A74" s="2" t="s">
        <v>46</v>
      </c>
      <c r="C74" s="14">
        <f>C32+C23</f>
        <v>0.275704</v>
      </c>
      <c r="D74" s="6">
        <v>1</v>
      </c>
      <c r="E74" s="12">
        <f>C74*D74</f>
        <v>0.275704</v>
      </c>
    </row>
    <row r="75" spans="1:5" x14ac:dyDescent="0.2">
      <c r="A75" s="1">
        <v>508</v>
      </c>
      <c r="B75" s="4" t="s">
        <v>36</v>
      </c>
      <c r="C75" s="14">
        <f>B15 * B8 /B3</f>
        <v>0.124712</v>
      </c>
      <c r="D75" s="6">
        <v>1</v>
      </c>
      <c r="E75" s="12">
        <f t="shared" ref="E75:E83" si="3">C75*D75</f>
        <v>0.124712</v>
      </c>
    </row>
    <row r="76" spans="1:5" x14ac:dyDescent="0.2">
      <c r="A76" s="1">
        <v>509</v>
      </c>
      <c r="B76" s="4" t="s">
        <v>30</v>
      </c>
      <c r="C76" s="14">
        <f>(B15 *  B9 /B3)</f>
        <v>0.124712</v>
      </c>
      <c r="D76" s="6">
        <v>1</v>
      </c>
      <c r="E76" s="12">
        <f t="shared" si="3"/>
        <v>0.124712</v>
      </c>
    </row>
    <row r="77" spans="1:5" x14ac:dyDescent="0.2">
      <c r="A77" s="1">
        <v>510</v>
      </c>
      <c r="B77" s="4" t="s">
        <v>28</v>
      </c>
      <c r="C77" s="14">
        <f>(B15 *  B9 /B3)</f>
        <v>0.124712</v>
      </c>
      <c r="D77" s="6">
        <v>1</v>
      </c>
      <c r="E77" s="12">
        <f t="shared" si="3"/>
        <v>0.124712</v>
      </c>
    </row>
    <row r="78" spans="1:5" x14ac:dyDescent="0.2">
      <c r="A78" s="1">
        <v>511</v>
      </c>
      <c r="B78" s="4" t="s">
        <v>37</v>
      </c>
      <c r="C78" s="14">
        <f>(B15 *  B9 /B3)</f>
        <v>0.124712</v>
      </c>
      <c r="D78" s="6">
        <v>1</v>
      </c>
      <c r="E78" s="12">
        <f t="shared" si="3"/>
        <v>0.124712</v>
      </c>
    </row>
    <row r="79" spans="1:5" x14ac:dyDescent="0.2">
      <c r="A79" s="1">
        <v>512</v>
      </c>
      <c r="B79" s="4" t="s">
        <v>38</v>
      </c>
      <c r="C79" s="14">
        <f>(B15 *  B7 /B3)</f>
        <v>6.2356000000000002E-2</v>
      </c>
      <c r="D79" s="6">
        <v>1</v>
      </c>
      <c r="E79" s="12">
        <f t="shared" si="3"/>
        <v>6.2356000000000002E-2</v>
      </c>
    </row>
    <row r="80" spans="1:5" x14ac:dyDescent="0.2">
      <c r="A80" s="1">
        <v>513</v>
      </c>
      <c r="B80" s="4" t="s">
        <v>25</v>
      </c>
      <c r="C80" s="14">
        <f>(B15 *  B9 /B3)</f>
        <v>0.124712</v>
      </c>
      <c r="D80" s="6">
        <v>1</v>
      </c>
      <c r="E80" s="12">
        <f t="shared" si="3"/>
        <v>0.124712</v>
      </c>
    </row>
    <row r="81" spans="1:5" x14ac:dyDescent="0.2">
      <c r="A81" s="1">
        <v>514</v>
      </c>
      <c r="B81" s="4" t="s">
        <v>39</v>
      </c>
      <c r="C81" s="14">
        <f>B15 * B7/B3</f>
        <v>6.2356000000000002E-2</v>
      </c>
      <c r="D81" s="6">
        <v>1</v>
      </c>
      <c r="E81" s="12">
        <f t="shared" si="3"/>
        <v>6.2356000000000002E-2</v>
      </c>
    </row>
    <row r="82" spans="1:5" x14ac:dyDescent="0.2">
      <c r="A82" s="1">
        <v>516</v>
      </c>
      <c r="B82" s="4" t="s">
        <v>40</v>
      </c>
      <c r="C82" s="14">
        <f>6*B15*B9/B3</f>
        <v>0.74827200000000005</v>
      </c>
      <c r="D82" s="6">
        <v>1</v>
      </c>
      <c r="E82" s="12">
        <f t="shared" si="3"/>
        <v>0.74827200000000005</v>
      </c>
    </row>
    <row r="83" spans="1:5" x14ac:dyDescent="0.2">
      <c r="A83" s="1">
        <v>521</v>
      </c>
      <c r="B83" s="4" t="s">
        <v>41</v>
      </c>
      <c r="C83" s="14">
        <f>C82</f>
        <v>0.74827200000000005</v>
      </c>
      <c r="D83" s="6">
        <v>1</v>
      </c>
      <c r="E83" s="12">
        <f t="shared" si="3"/>
        <v>0.74827200000000005</v>
      </c>
    </row>
    <row r="84" spans="1:5" x14ac:dyDescent="0.2">
      <c r="A84" s="1" t="s">
        <v>50</v>
      </c>
      <c r="B84" s="4"/>
      <c r="E84" s="12">
        <f>SUM(E74:E83)</f>
        <v>2.5205200000000003</v>
      </c>
    </row>
  </sheetData>
  <hyperlinks>
    <hyperlink ref="B1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2016-12-14T20:02:57Z</dcterms:modified>
</cp:coreProperties>
</file>