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23256" windowHeight="1272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5621"/>
</workbook>
</file>

<file path=xl/calcChain.xml><?xml version="1.0" encoding="utf-8"?>
<calcChain xmlns="http://schemas.openxmlformats.org/spreadsheetml/2006/main">
  <c r="F45" i="1" l="1"/>
  <c r="F49" i="1"/>
  <c r="F11" i="3" l="1"/>
  <c r="F10" i="3"/>
  <c r="E11" i="3"/>
  <c r="D11" i="3"/>
  <c r="C11" i="3"/>
  <c r="B11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44" i="1" l="1"/>
  <c r="F52" i="1"/>
  <c r="F48" i="1"/>
  <c r="F47" i="1"/>
  <c r="F42" i="1"/>
  <c r="F43" i="1" l="1"/>
  <c r="F39" i="1" l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<sst xmlns="http://schemas.openxmlformats.org/spreadsheetml/2006/main" count="1531" uniqueCount="76">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</sst>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2" workbookViewId="0">
      <selection activeCell="H46" sqref="H46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  <col min="10" max="11" width="10.33203125" bestFit="1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COUNTIF(A2:G25,G2)</f>
        <v>4</v>
      </c>
    </row>
    <row r="30" spans="1:7" x14ac:dyDescent="0.3">
      <c r="E30" s="4" t="s">
        <v>36</v>
      </c>
      <c r="F30">
        <f>COUNTIF(D2:D25,D12)</f>
        <v>5</v>
      </c>
    </row>
    <row r="31" spans="1:7" x14ac:dyDescent="0.3">
      <c r="E31" s="4" t="s">
        <v>37</v>
      </c>
      <c r="F31">
        <f>COUNTIF(F2:F25,F3)</f>
        <v>8</v>
      </c>
    </row>
    <row r="32" spans="1:7" x14ac:dyDescent="0.3">
      <c r="E32" s="4" t="s">
        <v>38</v>
      </c>
      <c r="F32">
        <f>COUNTIF(C2:C25,C3)</f>
        <v>6</v>
      </c>
    </row>
    <row r="33" spans="5:11" x14ac:dyDescent="0.3">
      <c r="E33" s="4" t="s">
        <v>30</v>
      </c>
      <c r="F33">
        <f>COUNTIF(E2:E25,"&lt;20")</f>
        <v>9</v>
      </c>
    </row>
    <row r="35" spans="5:11" x14ac:dyDescent="0.3">
      <c r="F35" s="3" t="s">
        <v>24</v>
      </c>
    </row>
    <row r="36" spans="5:11" x14ac:dyDescent="0.3">
      <c r="E36" s="4" t="s">
        <v>27</v>
      </c>
      <c r="F36">
        <f ca="1">SUMIF(D2:E25,D8,E2:E25)</f>
        <v>105</v>
      </c>
    </row>
    <row r="37" spans="5:11" x14ac:dyDescent="0.3">
      <c r="E37" s="4" t="s">
        <v>28</v>
      </c>
      <c r="F37">
        <f ca="1">SUMIF(D2:E25,D3,E2:E25)</f>
        <v>164</v>
      </c>
    </row>
    <row r="38" spans="5:11" x14ac:dyDescent="0.3">
      <c r="E38" s="4" t="s">
        <v>34</v>
      </c>
      <c r="F38">
        <f>SUMIFS(E2:E25,F2:F25, "&lt;&gt;truck 4")</f>
        <v>395</v>
      </c>
    </row>
    <row r="39" spans="5:11" x14ac:dyDescent="0.3">
      <c r="E39" s="4" t="s">
        <v>44</v>
      </c>
      <c r="F39">
        <f>SUMIFS(E2:E25,F2:F25,"&lt;&gt;truck")</f>
        <v>551</v>
      </c>
    </row>
    <row r="41" spans="5:11" x14ac:dyDescent="0.3">
      <c r="E41" s="4"/>
      <c r="F41" s="3" t="s">
        <v>25</v>
      </c>
    </row>
    <row r="42" spans="5:11" x14ac:dyDescent="0.3">
      <c r="E42" s="4" t="s">
        <v>39</v>
      </c>
      <c r="F42">
        <f>COUNTIFS(D2:D25,"=microwave",G2:G25,"=Boston")</f>
        <v>2</v>
      </c>
    </row>
    <row r="43" spans="5:11" x14ac:dyDescent="0.3">
      <c r="E43" s="4" t="s">
        <v>40</v>
      </c>
      <c r="F43">
        <f>COUNTIFS(C2:C25,"=Peter White",F2:F25,"=truck 1")</f>
        <v>2</v>
      </c>
    </row>
    <row r="44" spans="5:11" x14ac:dyDescent="0.3">
      <c r="E44" s="4" t="s">
        <v>41</v>
      </c>
      <c r="F44">
        <f>COUNTIFS(G2:G25,"=Boston",B2:B25,"&gt;03-02-2013")</f>
        <v>2</v>
      </c>
    </row>
    <row r="45" spans="5:11" x14ac:dyDescent="0.3">
      <c r="E45" s="4" t="s">
        <v>42</v>
      </c>
      <c r="F45">
        <f>COUNTIFS(B2:B25,"&gt;=03/02/2013",B2:B25,"&lt;=06/02/2013")</f>
        <v>14</v>
      </c>
    </row>
    <row r="46" spans="5:11" x14ac:dyDescent="0.3">
      <c r="F46" s="3" t="s">
        <v>26</v>
      </c>
    </row>
    <row r="47" spans="5:11" x14ac:dyDescent="0.3">
      <c r="E47" s="4" t="s">
        <v>31</v>
      </c>
      <c r="F47">
        <f>SUMIFS(E2:E25,D2:D25,"microwave",G2:G25,"NY")</f>
        <v>25</v>
      </c>
      <c r="J47" s="19"/>
      <c r="K47" s="19"/>
    </row>
    <row r="48" spans="5:11" x14ac:dyDescent="0.3">
      <c r="E48" s="4" t="s">
        <v>33</v>
      </c>
      <c r="F48">
        <f>SUMIFS(E2:E25,F2:F25,"=truck 1",G2:G25,"=Pittsburgh")</f>
        <v>75</v>
      </c>
    </row>
    <row r="49" spans="5:6" x14ac:dyDescent="0.3">
      <c r="E49" s="4" t="s">
        <v>43</v>
      </c>
      <c r="F49">
        <f>SUMIFS(E2:E25,B2:B25,"&gt;=03/02/2013",B2:B25,"&lt;=06/02/2013")</f>
        <v>309</v>
      </c>
    </row>
    <row r="52" spans="5:6" x14ac:dyDescent="0.3">
      <c r="E52" s="4" t="s">
        <v>32</v>
      </c>
      <c r="F52">
        <f>SUMIFS($E$2:$E$25,$G$2:$G$25,"=NY")+SUMIFS($E$2:$E$25,$G$2:$G$25,"=Baltimore")+SUMIFS($E$2:$E$25,$G$2:$G$25,"=Philadelphia")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6" sqref="G1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f>SUMIFS(E16:E241,B16:B241,"Shaving")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SUMIFS(E16:E241,D16:D241,"cash",B16:B241,"Shaving")</f>
        <v>414</v>
      </c>
    </row>
    <row r="3" spans="1:6" x14ac:dyDescent="0.3">
      <c r="A3" s="9" t="s">
        <v>47</v>
      </c>
      <c r="B3" s="2">
        <f>COUNTIF(B16:B241,"Washing and combing")</f>
        <v>46</v>
      </c>
      <c r="C3" s="2">
        <f>SUMIFS(E16:E241,B16:B241,"Washing and combing")</f>
        <v>1934</v>
      </c>
      <c r="D3" s="2">
        <f>COUNTIFS(B16:B241,"Washing and combing",D16:D241,"cash")</f>
        <v>31</v>
      </c>
      <c r="E3" s="2">
        <f>COUNTIFS(B16:B241,B19,D16:D241,D17)</f>
        <v>15</v>
      </c>
      <c r="F3" s="2">
        <f>SUMIFS(E16:E241,D16:D241,"cash",B16:B241,"Washing and combing")</f>
        <v>1350</v>
      </c>
    </row>
    <row r="4" spans="1:6" x14ac:dyDescent="0.3">
      <c r="A4" s="10" t="s">
        <v>48</v>
      </c>
      <c r="B4" s="2">
        <f>COUNTIF(B16:B241,"Dyeing")</f>
        <v>50</v>
      </c>
      <c r="C4" s="2">
        <f>SUMIFS(E16:E241,B16:B241,"Dyeing")</f>
        <v>1650</v>
      </c>
      <c r="D4" s="2">
        <f>COUNTIFS(D16:D241,"cash",B16:B241,"Dyeing")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3">
      <c r="A5" s="2" t="s">
        <v>52</v>
      </c>
      <c r="B5" s="2">
        <f>COUNTIFS(B16:B241,B22)</f>
        <v>32</v>
      </c>
      <c r="C5" s="2">
        <f>SUMIFS(E16:E241,B16:B241,B22)</f>
        <v>1119</v>
      </c>
      <c r="D5" s="2">
        <f>COUNTIFS(D16:D241,"cash",B16:B241,B22)</f>
        <v>21</v>
      </c>
      <c r="E5" s="2">
        <f>COUNTIFS(D16:D241,D20,B16:B241,B22)</f>
        <v>11</v>
      </c>
      <c r="F5" s="2">
        <f>SUMIFS(E16:E241,D16:D241,"cash",B16:B241,B22)</f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COUNTIF(C16:C241,"jane")</f>
        <v>25</v>
      </c>
      <c r="C9" s="2">
        <f>SUMIFS(E16:E241,C16:C241,"jane")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SUMIFS(E16:E241,C16:C241,"Jane",B16:B241,"Shaving",A16:A241,"&gt;=10/5/2013",A16:A241,"&lt;=20/5/2013")</f>
        <v>31</v>
      </c>
    </row>
    <row r="10" spans="1:6" x14ac:dyDescent="0.3">
      <c r="A10" s="9" t="s">
        <v>54</v>
      </c>
      <c r="B10" s="2">
        <f>COUNTIF(C16:C241,C17)</f>
        <v>31</v>
      </c>
      <c r="C10" s="2">
        <f>SUMIFS(E16:E241,C16:C241,C17)</f>
        <v>965</v>
      </c>
      <c r="D10" s="2">
        <f>COUNTIFS(C16:C241,C17,B16:B241,B16)</f>
        <v>8</v>
      </c>
      <c r="E10" s="2">
        <f>COUNTIFS(C16:C241,C17,B16:B241,B26)</f>
        <v>1</v>
      </c>
      <c r="F10" s="2">
        <f>SUMIFS(E16:E241,C16:C241,"Martha",B16:B241,"Shaving",A16:A241,"&gt;=10/05/2013",A16:A241,"&lt;=20/05/2013")</f>
        <v>24</v>
      </c>
    </row>
    <row r="11" spans="1:6" x14ac:dyDescent="0.3">
      <c r="A11" s="9" t="s">
        <v>56</v>
      </c>
      <c r="B11" s="2">
        <f>COUNTIF(C16:C241,"Alex")</f>
        <v>23</v>
      </c>
      <c r="C11" s="2">
        <f>SUMIFS(E16:E241,C16:C241,"Alex")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SUMIFS(E16:E241,C16:C241,"Alex",B16:B241,"Shaving",A16:A241,"&gt;=10/05/2013",A16:A241,"&lt;=20/05/2013")</f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20" t="s">
        <v>65</v>
      </c>
      <c r="B14" s="20"/>
      <c r="C14" s="20"/>
      <c r="D14" s="20"/>
      <c r="E14" s="20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20" t="s">
        <v>65</v>
      </c>
      <c r="B14" s="20"/>
      <c r="C14" s="20"/>
      <c r="D14" s="20"/>
      <c r="E14" s="20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F10" sqref="F10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indra</cp:lastModifiedBy>
  <dcterms:created xsi:type="dcterms:W3CDTF">2013-06-05T17:23:06Z</dcterms:created>
  <dcterms:modified xsi:type="dcterms:W3CDTF">2022-04-21T17:16:43Z</dcterms:modified>
</cp:coreProperties>
</file>