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A834B8E6-B9CF-3C47-884C-4A10A3B91D7A}" xr6:coauthVersionLast="46" xr6:coauthVersionMax="46" xr10:uidLastSave="{00000000-0000-0000-0000-000000000000}"/>
  <bookViews>
    <workbookView xWindow="0" yWindow="460" windowWidth="34140" windowHeight="21140" tabRatio="500" xr2:uid="{00000000-000D-0000-FFFF-FFFF00000000}"/>
  </bookViews>
  <sheets>
    <sheet name="Arbeitsmatrix" sheetId="1" r:id="rId1"/>
    <sheet name="Projektplan rechnung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04" i="1" l="1"/>
  <c r="H202" i="1"/>
  <c r="H191" i="1"/>
  <c r="H195" i="1"/>
  <c r="H196" i="1"/>
  <c r="H197" i="1"/>
  <c r="H200" i="1"/>
  <c r="H199" i="1"/>
  <c r="H198" i="1"/>
  <c r="B19" i="2"/>
  <c r="E18" i="2"/>
  <c r="E17" i="2"/>
  <c r="E16" i="2"/>
  <c r="G16" i="2" s="1"/>
  <c r="E15" i="2"/>
  <c r="G14" i="2" s="1"/>
  <c r="E14" i="2"/>
  <c r="E13" i="2"/>
  <c r="E12" i="2"/>
  <c r="E11" i="2"/>
  <c r="G11" i="2" s="1"/>
  <c r="E10" i="2"/>
  <c r="E9" i="2"/>
  <c r="E8" i="2"/>
  <c r="G8" i="2" s="1"/>
  <c r="E7" i="2"/>
  <c r="E6" i="2"/>
  <c r="E5" i="2"/>
  <c r="G5" i="2" s="1"/>
  <c r="H190" i="1"/>
  <c r="H188" i="1"/>
  <c r="H187" i="1"/>
  <c r="H185" i="1"/>
  <c r="H184" i="1"/>
  <c r="I182" i="1"/>
  <c r="H181" i="1"/>
  <c r="H180" i="1"/>
  <c r="H178" i="1"/>
  <c r="H177" i="1"/>
  <c r="H175" i="1"/>
  <c r="H174" i="1"/>
  <c r="H173" i="1"/>
  <c r="I172" i="1"/>
  <c r="H170" i="1"/>
  <c r="I169" i="1"/>
  <c r="I165" i="1"/>
  <c r="I164" i="1"/>
  <c r="I162" i="1"/>
  <c r="I161" i="1"/>
  <c r="I159" i="1"/>
  <c r="I158" i="1"/>
  <c r="J156" i="1"/>
  <c r="I156" i="1" s="1"/>
  <c r="I155" i="1"/>
  <c r="I153" i="1"/>
  <c r="I152" i="1"/>
  <c r="I150" i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I130" i="1"/>
  <c r="J129" i="1"/>
  <c r="I129" i="1" s="1"/>
  <c r="I128" i="1"/>
  <c r="J127" i="1"/>
  <c r="I127" i="1" s="1"/>
  <c r="I126" i="1"/>
  <c r="I124" i="1"/>
  <c r="I123" i="1"/>
  <c r="I122" i="1"/>
  <c r="I121" i="1"/>
  <c r="I120" i="1"/>
  <c r="I119" i="1"/>
  <c r="I118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6" i="1"/>
  <c r="I45" i="1"/>
  <c r="I44" i="1"/>
  <c r="I43" i="1"/>
  <c r="I42" i="1"/>
  <c r="I41" i="1"/>
  <c r="I39" i="1"/>
  <c r="I38" i="1"/>
  <c r="I37" i="1"/>
  <c r="H36" i="1"/>
  <c r="H35" i="1"/>
  <c r="I34" i="1"/>
  <c r="I33" i="1"/>
  <c r="I32" i="1"/>
  <c r="I30" i="1"/>
  <c r="I29" i="1"/>
  <c r="I28" i="1"/>
  <c r="H27" i="1"/>
  <c r="H26" i="1"/>
  <c r="I25" i="1"/>
  <c r="I24" i="1"/>
  <c r="I23" i="1"/>
  <c r="I21" i="1"/>
  <c r="I18" i="1"/>
  <c r="I17" i="1"/>
  <c r="I16" i="1"/>
  <c r="I15" i="1"/>
  <c r="H14" i="1"/>
  <c r="H13" i="1"/>
  <c r="I12" i="1"/>
  <c r="I11" i="1"/>
  <c r="L6" i="1"/>
  <c r="M6" i="1" s="1"/>
  <c r="L153" i="1" l="1"/>
  <c r="M153" i="1" s="1"/>
  <c r="L159" i="1"/>
  <c r="M159" i="1" s="1"/>
  <c r="L165" i="1"/>
  <c r="M165" i="1" s="1"/>
  <c r="L182" i="1"/>
  <c r="M182" i="1" s="1"/>
  <c r="L178" i="1"/>
  <c r="M178" i="1" s="1"/>
  <c r="L156" i="1"/>
  <c r="M156" i="1" s="1"/>
  <c r="L145" i="1"/>
  <c r="M145" i="1" s="1"/>
  <c r="L150" i="1"/>
  <c r="M150" i="1" s="1"/>
  <c r="L188" i="1"/>
  <c r="M188" i="1" s="1"/>
  <c r="L30" i="1"/>
  <c r="M30" i="1" s="1"/>
  <c r="L86" i="1"/>
  <c r="M86" i="1" s="1"/>
  <c r="L94" i="1"/>
  <c r="M94" i="1" s="1"/>
  <c r="L39" i="1"/>
  <c r="M39" i="1" s="1"/>
  <c r="L57" i="1"/>
  <c r="M57" i="1" s="1"/>
  <c r="L103" i="1"/>
  <c r="M103" i="1" s="1"/>
  <c r="L112" i="1"/>
  <c r="M112" i="1" s="1"/>
  <c r="L124" i="1"/>
  <c r="M124" i="1" s="1"/>
  <c r="L175" i="1"/>
  <c r="M175" i="1" s="1"/>
  <c r="E206" i="1"/>
  <c r="E207" i="1" s="1"/>
  <c r="L49" i="1"/>
  <c r="M49" i="1" s="1"/>
  <c r="L67" i="1"/>
  <c r="M67" i="1" s="1"/>
  <c r="L72" i="1"/>
  <c r="M72" i="1" s="1"/>
  <c r="L79" i="1"/>
  <c r="M79" i="1" s="1"/>
  <c r="L142" i="1"/>
  <c r="M142" i="1" s="1"/>
  <c r="G206" i="1"/>
  <c r="G207" i="1" s="1"/>
  <c r="L162" i="1"/>
  <c r="M162" i="1" s="1"/>
  <c r="L170" i="1"/>
  <c r="M170" i="1" s="1"/>
  <c r="L185" i="1"/>
  <c r="M185" i="1" s="1"/>
  <c r="G19" i="2"/>
  <c r="L136" i="1"/>
  <c r="M136" i="1" s="1"/>
  <c r="L19" i="1"/>
  <c r="M19" i="1" s="1"/>
  <c r="C206" i="1"/>
  <c r="C208" i="1" s="1"/>
  <c r="E19" i="2"/>
</calcChain>
</file>

<file path=xl/sharedStrings.xml><?xml version="1.0" encoding="utf-8"?>
<sst xmlns="http://schemas.openxmlformats.org/spreadsheetml/2006/main" count="699" uniqueCount="194">
  <si>
    <t>Issue Nr</t>
  </si>
  <si>
    <t>Projektphase</t>
  </si>
  <si>
    <t>Issue Bezeichner</t>
  </si>
  <si>
    <t>Prefix</t>
  </si>
  <si>
    <t>Beschreibung</t>
  </si>
  <si>
    <t>Bearbeitet am</t>
  </si>
  <si>
    <t>Fertigzustellen bis</t>
  </si>
  <si>
    <t>Stunden Seminar</t>
  </si>
  <si>
    <t>Stunden Projekt</t>
  </si>
  <si>
    <t>Beginn</t>
  </si>
  <si>
    <t>Ende</t>
  </si>
  <si>
    <t>Wochensumme</t>
  </si>
  <si>
    <t>Mit Arbeit bei IW Medien</t>
  </si>
  <si>
    <t>Mögliche Prefixe</t>
  </si>
  <si>
    <t>Domaenenanalyse</t>
  </si>
  <si>
    <t>Architekturstile Recherche</t>
  </si>
  <si>
    <t>[TASK]</t>
  </si>
  <si>
    <t>Moegliche Technologien</t>
  </si>
  <si>
    <t>Projektplanung</t>
  </si>
  <si>
    <t>Projektplan</t>
  </si>
  <si>
    <t>Erste Schaetzung und Recherche</t>
  </si>
  <si>
    <t>[BUGFIX]</t>
  </si>
  <si>
    <t>Fixes something that was really wrong and breaked stuff</t>
  </si>
  <si>
    <t>[FEATURE]</t>
  </si>
  <si>
    <t>Anlegen von OpenProject</t>
  </si>
  <si>
    <t>Everything new</t>
  </si>
  <si>
    <t>Anpassungen von OpenProject</t>
  </si>
  <si>
    <t>Everything that has already been set up but had to be done again</t>
  </si>
  <si>
    <t>Repository Update</t>
  </si>
  <si>
    <t>[SEMINAR]</t>
  </si>
  <si>
    <t>Everything done for the seminars</t>
  </si>
  <si>
    <t>Issues anlegen</t>
  </si>
  <si>
    <t>Abhaengigkeiten</t>
  </si>
  <si>
    <t>Nutzeranforderungen ermitteln</t>
  </si>
  <si>
    <t>User Stories (mapping)</t>
  </si>
  <si>
    <t>Mitschrift vom Buch</t>
  </si>
  <si>
    <t>Excel Formular</t>
  </si>
  <si>
    <t>Kick-Off</t>
  </si>
  <si>
    <t>Zoom Call</t>
  </si>
  <si>
    <t>Zusammenfassung</t>
  </si>
  <si>
    <t>Zitate gepflegt</t>
  </si>
  <si>
    <t>Weitere Nutzeranforderungen</t>
  </si>
  <si>
    <t>Domainen Experten rekrutieren</t>
  </si>
  <si>
    <t>Uber Architektur recherchieren</t>
  </si>
  <si>
    <t>Architekturstile vergleichen</t>
  </si>
  <si>
    <t>Architektur modellieren &amp; planen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</si>
  <si>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</si>
  <si>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</si>
  <si>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</si>
  <si>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</si>
  <si>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</si>
  <si>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</si>
  <si>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</si>
  <si>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</si>
  <si>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</si>
  <si>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</si>
  <si>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</si>
  <si>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</si>
  <si>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</si>
  <si>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</si>
  <si>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</si>
  <si>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</si>
  <si>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</si>
  <si>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</si>
  <si>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</si>
  <si>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</si>
  <si>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</si>
  <si>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</si>
  <si>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</si>
  <si>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Abschlussvortraege und Fragen stellen</t>
  </si>
  <si>
    <t>Peer Reviewed Expose</t>
  </si>
  <si>
    <t>Expose ueberarbeiten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</si>
  <si>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</si>
  <si>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</si>
  <si>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</si>
  <si>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</si>
  <si>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</si>
  <si>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</si>
  <si>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</si>
  <si>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Expose</t>
  </si>
  <si>
    <t>Expose vorstellen</t>
  </si>
  <si>
    <t>Expose reviewen</t>
  </si>
  <si>
    <t>Interface Design</t>
  </si>
  <si>
    <t>Kurzvortrag</t>
  </si>
  <si>
    <t>Folien erstellen und Vortrag ueben</t>
  </si>
  <si>
    <t>Navigation Map</t>
  </si>
  <si>
    <t>Rudimentaere Navigationswege zeichnen</t>
  </si>
  <si>
    <t>Wireframes</t>
  </si>
  <si>
    <t>Navigationswege auf Wireframes darstellen</t>
  </si>
  <si>
    <t>Vortrag ueben</t>
  </si>
  <si>
    <t>Verbesserungen</t>
  </si>
  <si>
    <t>Vortraege hoeren und selber halten</t>
  </si>
  <si>
    <t>Domaenenmodell ueberarbeiten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</si>
  <si>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</si>
  <si>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</si>
  <si>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</si>
  <si>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</si>
  <si>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</si>
  <si>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</si>
  <si>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</si>
  <si>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</si>
  <si>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</si>
  <si>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Abschlussvortrag hoeren und Open Space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</si>
  <si>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</si>
  <si>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</si>
  <si>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</si>
  <si>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</si>
  <si>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</si>
  <si>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</si>
  <si>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</si>
  <si>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Algorithmus fuer Empfehlungen und Aehnliche Rezepte</t>
  </si>
  <si>
    <t>Erklaerung der Struktur</t>
  </si>
  <si>
    <t>Pseudocode fuer Aehnliche Rezepte</t>
  </si>
  <si>
    <t>Pseudocode fuer Empfohlene Rezepte</t>
  </si>
  <si>
    <t>MockUps</t>
  </si>
  <si>
    <t>MockUps Icons Grid und Layouts</t>
  </si>
  <si>
    <t>MockUps Icons bauen</t>
  </si>
  <si>
    <t>MockUps Rezept Teaser</t>
  </si>
  <si>
    <t>Alle Filter Optionen Sammeln</t>
  </si>
  <si>
    <t>Filterarten bestimmen und konzipieren</t>
  </si>
  <si>
    <t>MockUps Rezept Filter</t>
  </si>
  <si>
    <t>Sommerpause: Urlaub und Denkblokade</t>
  </si>
  <si>
    <t>Neue Abgabe Termine</t>
  </si>
  <si>
    <t>Neues Rezept Mock Up refinement</t>
  </si>
  <si>
    <t>Neues Rezept Mock Up finished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</si>
  <si>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</si>
  <si>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</si>
  <si>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</si>
  <si>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</si>
  <si>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</si>
  <si>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</si>
  <si>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</si>
  <si>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</si>
  <si>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</si>
  <si>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</si>
  <si>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</si>
  <si>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</si>
  <si>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</si>
  <si>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</si>
  <si>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</si>
  <si>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</si>
  <si>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</si>
  <si>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</si>
  <si>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</si>
  <si>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</si>
  <si>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Tablet Card design</t>
  </si>
  <si>
    <t>Refinement und neue Todos</t>
  </si>
  <si>
    <t>Mobile and Tablet Card design</t>
  </si>
  <si>
    <t>Mobile refinement</t>
  </si>
  <si>
    <t>Tablet Startseite und Profilübersicht</t>
  </si>
  <si>
    <t>Tablet Mein Kochbuch</t>
  </si>
  <si>
    <t>Tablet Album und Kochbuch Einstellungen</t>
  </si>
  <si>
    <t>Tablet und Mobile Rezept bearbeiten</t>
  </si>
  <si>
    <t>Tablet und Mobile Rezept ansicht</t>
  </si>
  <si>
    <t>Tablet und Mobile Profile</t>
  </si>
  <si>
    <t>Tablet und Mobile Freundschaftsanfragen und Einstellungen</t>
  </si>
  <si>
    <t>Tablet und Mobile Mein Kochbuch und Untermenues</t>
  </si>
  <si>
    <t>Tablet neues Rezept anlegen screen</t>
  </si>
  <si>
    <t>Tablet neues Rezept anlegen screens</t>
  </si>
  <si>
    <t>Tablet Einfuehrung in die App</t>
  </si>
  <si>
    <t>Ausarbeitung wird auf Seminar gebucht und Evaluierung braucht Budget auf</t>
  </si>
  <si>
    <t>Desktop von Tablet geerbt und abgeändert</t>
  </si>
  <si>
    <t>Dokumentation</t>
  </si>
  <si>
    <t>Facharbeit verfassen</t>
  </si>
  <si>
    <t>Inhaltsverzeichnis und LatexVorlage erstellen</t>
  </si>
  <si>
    <t>Designs refinen und Prototypen erweitern</t>
  </si>
  <si>
    <t>Kurzfassung erster Entwurf</t>
  </si>
  <si>
    <t>Kurzfassung überarbeiten</t>
  </si>
  <si>
    <t>Einleitung schreiben</t>
  </si>
  <si>
    <t>Haupteil</t>
  </si>
  <si>
    <t>Evaluierung der Prototypen</t>
  </si>
  <si>
    <t>Evaluierungsumfrage bauen und verschicken</t>
  </si>
  <si>
    <t>Schluss</t>
  </si>
  <si>
    <t>Schluss und Literaturverweise</t>
  </si>
  <si>
    <t>Stunden insgesamt</t>
  </si>
  <si>
    <t xml:space="preserve">Budget: </t>
  </si>
  <si>
    <t>Kredits erreicht:</t>
  </si>
  <si>
    <t>Kredits erfordert:</t>
  </si>
  <si>
    <t>KW</t>
  </si>
  <si>
    <t>Projekt</t>
  </si>
  <si>
    <t>Seminar</t>
  </si>
  <si>
    <t>Selbststudium</t>
  </si>
  <si>
    <t>Summe</t>
  </si>
  <si>
    <t>D</t>
  </si>
  <si>
    <t>K</t>
  </si>
  <si>
    <t>I</t>
  </si>
  <si>
    <t>P</t>
  </si>
  <si>
    <t>F</t>
  </si>
  <si>
    <t>Überarbeiten</t>
  </si>
  <si>
    <t>Präsentation anlegen / Termin vereinbaren / Pull Request</t>
  </si>
  <si>
    <t>Präsentation erstellen</t>
  </si>
  <si>
    <t>Clickdummy erstellen</t>
  </si>
  <si>
    <t>Erste Iteration des Clickdummys</t>
  </si>
  <si>
    <t>Ab hier geschätzter Aufwand da nicht mehr relevant für Credit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</si>
</sst>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2" fontId="0" fillId="0" borderId="0" xfId="0" applyNumberFormat="1"/>
    <xf numFmtId="20" fontId="0" fillId="2" borderId="0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0" xfId="0" applyFont="1"/>
    <xf numFmtId="164" fontId="0" fillId="0" borderId="0" xfId="0" applyNumberFormat="1" applyFont="1"/>
    <xf numFmtId="20" fontId="0" fillId="2" borderId="0" xfId="0" applyNumberFormat="1" applyFont="1" applyFill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9"/>
  <sheetViews>
    <sheetView tabSelected="1" topLeftCell="A179" zoomScale="136" zoomScaleNormal="136" workbookViewId="0">
      <selection activeCell="H204" sqref="H204"/>
    </sheetView>
  </sheetViews>
  <sheetFormatPr baseColWidth="10" defaultColWidth="10.5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1" customWidth="1"/>
    <col min="12" max="12" width="16.1640625" customWidth="1"/>
    <col min="13" max="13" width="22.5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t="s">
        <v>13</v>
      </c>
    </row>
    <row r="2" spans="1:16" x14ac:dyDescent="0.2">
      <c r="A2">
        <v>8</v>
      </c>
      <c r="B2" t="s">
        <v>14</v>
      </c>
      <c r="C2" t="s">
        <v>15</v>
      </c>
      <c r="D2" s="6" t="s">
        <v>16</v>
      </c>
      <c r="E2" t="s">
        <v>17</v>
      </c>
      <c r="F2" s="7">
        <v>44293</v>
      </c>
      <c r="G2" s="7">
        <v>44317</v>
      </c>
      <c r="H2" s="3"/>
      <c r="I2">
        <v>6</v>
      </c>
      <c r="J2" s="4"/>
      <c r="K2" s="4"/>
      <c r="L2" s="3"/>
    </row>
    <row r="3" spans="1:16" x14ac:dyDescent="0.2">
      <c r="A3">
        <v>1</v>
      </c>
      <c r="B3" t="s">
        <v>18</v>
      </c>
      <c r="C3" t="s">
        <v>19</v>
      </c>
      <c r="D3" s="6" t="s">
        <v>16</v>
      </c>
      <c r="E3" t="s">
        <v>20</v>
      </c>
      <c r="F3" s="7">
        <v>44292</v>
      </c>
      <c r="G3" s="7">
        <v>44298</v>
      </c>
      <c r="I3">
        <v>6</v>
      </c>
      <c r="N3" t="s">
        <v>21</v>
      </c>
      <c r="O3" t="s">
        <v>22</v>
      </c>
    </row>
    <row r="4" spans="1:16" x14ac:dyDescent="0.2">
      <c r="A4">
        <v>1</v>
      </c>
      <c r="B4" t="s">
        <v>18</v>
      </c>
      <c r="C4" t="s">
        <v>19</v>
      </c>
      <c r="D4" s="6" t="s">
        <v>23</v>
      </c>
      <c r="E4" t="s">
        <v>24</v>
      </c>
      <c r="F4" s="7">
        <v>44295</v>
      </c>
      <c r="G4" s="7">
        <v>44298</v>
      </c>
      <c r="I4">
        <v>3</v>
      </c>
      <c r="N4" t="s">
        <v>23</v>
      </c>
      <c r="O4" t="s">
        <v>25</v>
      </c>
    </row>
    <row r="5" spans="1:16" x14ac:dyDescent="0.2">
      <c r="A5">
        <v>1</v>
      </c>
      <c r="B5" t="s">
        <v>18</v>
      </c>
      <c r="C5" t="s">
        <v>19</v>
      </c>
      <c r="D5" s="6" t="s">
        <v>16</v>
      </c>
      <c r="E5" t="s">
        <v>26</v>
      </c>
      <c r="F5" s="7">
        <v>44296</v>
      </c>
      <c r="G5" s="7">
        <v>44298</v>
      </c>
      <c r="I5">
        <v>1</v>
      </c>
      <c r="N5" t="s">
        <v>16</v>
      </c>
      <c r="O5" t="s">
        <v>27</v>
      </c>
    </row>
    <row r="6" spans="1:16" x14ac:dyDescent="0.2">
      <c r="A6">
        <v>1</v>
      </c>
      <c r="B6" t="s">
        <v>18</v>
      </c>
      <c r="C6" t="s">
        <v>19</v>
      </c>
      <c r="D6" s="6" t="s">
        <v>16</v>
      </c>
      <c r="E6" t="s">
        <v>28</v>
      </c>
      <c r="F6" s="7">
        <v>44296</v>
      </c>
      <c r="G6" s="7">
        <v>44298</v>
      </c>
      <c r="I6">
        <v>1</v>
      </c>
      <c r="L6" s="8">
        <f>SUM(H2:I6)</f>
        <v>17</v>
      </c>
      <c r="M6">
        <f>SUM(L6+16)</f>
        <v>33</v>
      </c>
      <c r="N6" s="9" t="s">
        <v>29</v>
      </c>
      <c r="O6" t="s">
        <v>30</v>
      </c>
    </row>
    <row r="7" spans="1:16" x14ac:dyDescent="0.2">
      <c r="D7" s="6"/>
      <c r="F7" s="7"/>
      <c r="G7" s="7"/>
      <c r="L7" s="10"/>
      <c r="N7" s="9"/>
    </row>
    <row r="8" spans="1:16" x14ac:dyDescent="0.2">
      <c r="A8">
        <v>1</v>
      </c>
      <c r="B8" t="s">
        <v>18</v>
      </c>
      <c r="C8" t="s">
        <v>19</v>
      </c>
      <c r="D8" s="6" t="s">
        <v>23</v>
      </c>
      <c r="E8" t="s">
        <v>31</v>
      </c>
      <c r="F8" s="7">
        <v>44298</v>
      </c>
      <c r="G8" s="7">
        <v>44298</v>
      </c>
      <c r="H8" s="11"/>
      <c r="I8" s="11">
        <v>0.25</v>
      </c>
    </row>
    <row r="9" spans="1:16" x14ac:dyDescent="0.2">
      <c r="A9">
        <v>4</v>
      </c>
      <c r="B9" t="s">
        <v>14</v>
      </c>
      <c r="C9" t="s">
        <v>32</v>
      </c>
      <c r="D9" s="6" t="s">
        <v>23</v>
      </c>
      <c r="E9" t="s">
        <v>33</v>
      </c>
      <c r="F9" s="7">
        <v>44298</v>
      </c>
      <c r="G9" s="7">
        <v>44317</v>
      </c>
      <c r="I9">
        <v>0.5</v>
      </c>
    </row>
    <row r="10" spans="1:16" x14ac:dyDescent="0.2">
      <c r="A10">
        <v>10</v>
      </c>
      <c r="B10" t="s">
        <v>14</v>
      </c>
      <c r="C10" t="s">
        <v>34</v>
      </c>
      <c r="D10" s="6" t="s">
        <v>16</v>
      </c>
      <c r="E10" t="s">
        <v>35</v>
      </c>
      <c r="F10" s="7">
        <v>44298</v>
      </c>
      <c r="G10" s="7">
        <v>44317</v>
      </c>
      <c r="I10">
        <v>1.5</v>
      </c>
      <c r="L10" s="12"/>
    </row>
    <row r="11" spans="1:16" x14ac:dyDescent="0.2">
      <c r="A11">
        <v>4</v>
      </c>
      <c r="B11" t="s">
        <v>14</v>
      </c>
      <c r="C11" t="s">
        <v>32</v>
      </c>
      <c r="D11" s="6" t="s">
        <v>23</v>
      </c>
      <c r="E11" t="s">
        <v>33</v>
      </c>
      <c r="F11" s="7">
        <v>44298</v>
      </c>
      <c r="G11" s="7">
        <v>44317</v>
      </c>
      <c r="H11" s="12"/>
      <c r="I11" s="12">
        <f>ROUNDUP(((SUM(K11-J11)*24*60/60)/0.25),0)*0.25</f>
        <v>1</v>
      </c>
      <c r="J11" s="13">
        <v>0.68402777777777801</v>
      </c>
      <c r="K11" s="13">
        <v>0.72222222222222199</v>
      </c>
      <c r="M11" s="12"/>
      <c r="P11" s="12"/>
    </row>
    <row r="12" spans="1:16" x14ac:dyDescent="0.2">
      <c r="A12">
        <v>1</v>
      </c>
      <c r="B12" t="s">
        <v>18</v>
      </c>
      <c r="C12" t="s">
        <v>19</v>
      </c>
      <c r="D12" s="6" t="s">
        <v>16</v>
      </c>
      <c r="E12" t="s">
        <v>36</v>
      </c>
      <c r="F12" s="7">
        <v>44298</v>
      </c>
      <c r="G12" s="7">
        <v>44317</v>
      </c>
      <c r="H12" s="12"/>
      <c r="I12" s="12">
        <f>ROUNDUP(((SUM(K12-J12)*24*60/60)/0.25),0)*0.25</f>
        <v>0.25</v>
      </c>
      <c r="J12" s="13">
        <v>0.72916666666666696</v>
      </c>
      <c r="K12" s="13">
        <v>0.73958333333333304</v>
      </c>
      <c r="M12" s="12"/>
      <c r="P12" s="12"/>
    </row>
    <row r="13" spans="1:16" x14ac:dyDescent="0.2">
      <c r="A13">
        <v>11</v>
      </c>
      <c r="B13" t="s">
        <v>14</v>
      </c>
      <c r="C13" t="s">
        <v>37</v>
      </c>
      <c r="D13" s="6" t="s">
        <v>29</v>
      </c>
      <c r="E13" t="s">
        <v>38</v>
      </c>
      <c r="F13" s="7">
        <v>44299</v>
      </c>
      <c r="G13" s="7">
        <v>44299</v>
      </c>
      <c r="H13" s="12">
        <f>ROUNDUP(((SUM(K13-J13)*24*60/60)/0.25),0)*0.25</f>
        <v>1.5</v>
      </c>
      <c r="I13" s="12"/>
      <c r="J13" s="13">
        <v>0.41666666666666702</v>
      </c>
      <c r="K13" s="13">
        <v>0.47361111111111098</v>
      </c>
    </row>
    <row r="14" spans="1:16" x14ac:dyDescent="0.2">
      <c r="A14">
        <v>11</v>
      </c>
      <c r="B14" t="s">
        <v>14</v>
      </c>
      <c r="C14" t="s">
        <v>37</v>
      </c>
      <c r="D14" s="6" t="s">
        <v>29</v>
      </c>
      <c r="E14" t="s">
        <v>39</v>
      </c>
      <c r="F14" s="7">
        <v>44299</v>
      </c>
      <c r="G14" s="7">
        <v>44299</v>
      </c>
      <c r="H14" s="12">
        <f>ROUNDUP(((SUM(K14-J14)*24*60/60)/0.25),0)*0.25</f>
        <v>2.25</v>
      </c>
      <c r="I14" s="12"/>
      <c r="J14" s="13">
        <v>0.5</v>
      </c>
      <c r="K14" s="13">
        <v>0.59375</v>
      </c>
    </row>
    <row r="15" spans="1:16" x14ac:dyDescent="0.2">
      <c r="A15">
        <v>4</v>
      </c>
      <c r="B15" t="s">
        <v>14</v>
      </c>
      <c r="C15" t="s">
        <v>32</v>
      </c>
      <c r="D15" s="6" t="s">
        <v>16</v>
      </c>
      <c r="E15" t="s">
        <v>40</v>
      </c>
      <c r="F15" s="7">
        <v>44299</v>
      </c>
      <c r="G15" s="7">
        <v>44317</v>
      </c>
      <c r="I15" s="12">
        <f>ROUNDUP(((SUM(K15-J15)*24*60/60)/0.25),0)*0.25</f>
        <v>0.25</v>
      </c>
      <c r="J15" s="13">
        <v>0.59722222222222199</v>
      </c>
      <c r="K15" s="13">
        <v>0.60416666666666696</v>
      </c>
    </row>
    <row r="16" spans="1:16" x14ac:dyDescent="0.2">
      <c r="A16">
        <v>4</v>
      </c>
      <c r="B16" t="s">
        <v>14</v>
      </c>
      <c r="C16" t="s">
        <v>32</v>
      </c>
      <c r="D16" s="6" t="s">
        <v>16</v>
      </c>
      <c r="E16" t="s">
        <v>41</v>
      </c>
      <c r="F16" s="7">
        <v>44299</v>
      </c>
      <c r="G16" s="7">
        <v>44317</v>
      </c>
      <c r="H16" s="12"/>
      <c r="I16" s="12">
        <f>ROUNDUP(((SUM(K16-J16)*24*60/60)/0.25),0)*0.25</f>
        <v>1</v>
      </c>
      <c r="J16" s="13">
        <v>0.69097222222222199</v>
      </c>
      <c r="K16" s="13">
        <v>0.72708333333333297</v>
      </c>
    </row>
    <row r="17" spans="1:13" x14ac:dyDescent="0.2">
      <c r="A17">
        <v>4</v>
      </c>
      <c r="B17" t="s">
        <v>14</v>
      </c>
      <c r="C17" t="s">
        <v>32</v>
      </c>
      <c r="D17" s="6" t="s">
        <v>16</v>
      </c>
      <c r="E17" t="s">
        <v>32</v>
      </c>
      <c r="F17" s="7">
        <v>44299</v>
      </c>
      <c r="G17" s="7">
        <v>44317</v>
      </c>
      <c r="I17" s="12">
        <f>ROUNDUP(((SUM(K17-J17)*24*60/60)/0.25),0)*0.25</f>
        <v>0.75</v>
      </c>
      <c r="J17" s="13">
        <v>0.75347222222222199</v>
      </c>
      <c r="K17" s="13">
        <v>0.77777777777777801</v>
      </c>
    </row>
    <row r="18" spans="1:13" x14ac:dyDescent="0.2">
      <c r="A18">
        <v>10</v>
      </c>
      <c r="B18" t="s">
        <v>14</v>
      </c>
      <c r="C18" t="s">
        <v>34</v>
      </c>
      <c r="D18" s="6" t="s">
        <v>16</v>
      </c>
      <c r="E18" t="s">
        <v>35</v>
      </c>
      <c r="F18" s="7">
        <v>44299</v>
      </c>
      <c r="G18" s="7">
        <v>44317</v>
      </c>
      <c r="I18" s="12">
        <f>ROUNDUP(((SUM(K18-J18)*24*60/60)/0.25),0)*0.25</f>
        <v>0.75</v>
      </c>
      <c r="J18" s="13">
        <v>0.79513888888888895</v>
      </c>
      <c r="K18" s="13">
        <v>0.82291666666666696</v>
      </c>
    </row>
    <row r="19" spans="1:13" x14ac:dyDescent="0.2">
      <c r="A19">
        <v>10</v>
      </c>
      <c r="B19" t="s">
        <v>14</v>
      </c>
      <c r="C19" t="s">
        <v>34</v>
      </c>
      <c r="D19" s="6" t="s">
        <v>16</v>
      </c>
      <c r="E19" t="s">
        <v>42</v>
      </c>
      <c r="F19" s="7">
        <v>44300</v>
      </c>
      <c r="G19" s="7">
        <v>44317</v>
      </c>
      <c r="I19" s="12">
        <v>0.75</v>
      </c>
      <c r="L19" s="8">
        <f>SUM(H8:I19)</f>
        <v>10.75</v>
      </c>
      <c r="M19">
        <f>SUM(L19+16)</f>
        <v>26.75</v>
      </c>
    </row>
    <row r="20" spans="1:13" x14ac:dyDescent="0.2">
      <c r="D20" s="6"/>
      <c r="F20" s="7"/>
      <c r="G20" s="7"/>
      <c r="I20" s="12"/>
      <c r="L20" s="10"/>
    </row>
    <row r="21" spans="1:13" x14ac:dyDescent="0.2">
      <c r="A21">
        <v>10</v>
      </c>
      <c r="B21" t="s">
        <v>14</v>
      </c>
      <c r="C21" t="s">
        <v>34</v>
      </c>
      <c r="D21" s="6" t="s">
        <v>16</v>
      </c>
      <c r="E21" t="s">
        <v>35</v>
      </c>
      <c r="F21" s="7">
        <v>44302</v>
      </c>
      <c r="G21" s="7">
        <v>44317</v>
      </c>
      <c r="I21" s="12">
        <f>ROUNDUP(((SUM(K21-J21)*24*60/60)/0.25),0)*0.25</f>
        <v>2</v>
      </c>
      <c r="J21" s="13">
        <v>0.54166666666666696</v>
      </c>
      <c r="K21" s="13">
        <v>0.625</v>
      </c>
    </row>
    <row r="22" spans="1:13" x14ac:dyDescent="0.2">
      <c r="A22">
        <v>8</v>
      </c>
      <c r="B22" t="s">
        <v>14</v>
      </c>
      <c r="C22" t="s">
        <v>15</v>
      </c>
      <c r="D22" s="6" t="s">
        <v>16</v>
      </c>
      <c r="E22" t="s">
        <v>43</v>
      </c>
      <c r="F22" s="7">
        <v>44302</v>
      </c>
      <c r="G22" s="7">
        <v>44317</v>
      </c>
      <c r="I22" s="12">
        <v>0.5</v>
      </c>
    </row>
    <row r="23" spans="1:13" x14ac:dyDescent="0.2">
      <c r="A23">
        <v>8</v>
      </c>
      <c r="B23" t="s">
        <v>14</v>
      </c>
      <c r="C23" t="s">
        <v>15</v>
      </c>
      <c r="D23" s="6" t="s">
        <v>16</v>
      </c>
      <c r="E23" t="s">
        <v>44</v>
      </c>
      <c r="F23" s="7">
        <v>44302</v>
      </c>
      <c r="G23" s="7">
        <v>44317</v>
      </c>
      <c r="I23" s="12">
        <f>ROUNDUP(((SUM(K23-J23)*24*60/60)/0.25),0)*0.25</f>
        <v>1.25</v>
      </c>
      <c r="J23" s="13">
        <v>0.75</v>
      </c>
      <c r="K23" s="13">
        <v>0.79166666666666696</v>
      </c>
      <c r="L23" s="10"/>
    </row>
    <row r="24" spans="1:13" x14ac:dyDescent="0.2">
      <c r="A24">
        <v>8</v>
      </c>
      <c r="B24" t="s">
        <v>14</v>
      </c>
      <c r="C24" t="s">
        <v>15</v>
      </c>
      <c r="D24" s="6" t="s">
        <v>16</v>
      </c>
      <c r="E24" t="s">
        <v>17</v>
      </c>
      <c r="F24" s="7">
        <v>44305</v>
      </c>
      <c r="G24" s="7">
        <v>44317</v>
      </c>
      <c r="H24" s="3"/>
      <c r="I24" s="12">
        <f>ROUNDUP(((SUM(K24-J24)*24*60/60)/0.25),0)*0.25</f>
        <v>2</v>
      </c>
      <c r="J24" s="13">
        <v>0.375</v>
      </c>
      <c r="K24" s="13">
        <v>0.45833333333333298</v>
      </c>
    </row>
    <row r="25" spans="1:13" x14ac:dyDescent="0.2">
      <c r="A25">
        <v>8</v>
      </c>
      <c r="B25" t="s">
        <v>14</v>
      </c>
      <c r="C25" t="s">
        <v>15</v>
      </c>
      <c r="D25" s="6" t="s">
        <v>16</v>
      </c>
      <c r="E25" t="s">
        <v>45</v>
      </c>
      <c r="F25" s="7">
        <v>44305</v>
      </c>
      <c r="G25" s="7">
        <v>44317</v>
      </c>
      <c r="I25" s="12">
        <f>ROUNDUP(((SUM(K25-J25)*24*60/60)/0.25),0)*0.25</f>
        <v>1.5</v>
      </c>
      <c r="J25" s="13">
        <v>0.54166666666666696</v>
      </c>
      <c r="K25" s="13">
        <v>0.60208333333333297</v>
      </c>
    </row>
    <row r="26" spans="1:13" x14ac:dyDescent="0.2">
      <c r="A26">
        <v>12</v>
      </c>
      <c r="B26" t="s">
        <v>14</v>
      </c>
      <c r="C26" t="s">
        <v>46</v>
      </c>
      <c r="D26" s="6" t="s">
        <v>29</v>
      </c>
      <c r="E26" t="s">
        <v>47</v>
      </c>
      <c r="F26" s="7">
        <v>44306</v>
      </c>
      <c r="G26" s="7">
        <v>44317</v>
      </c>
      <c r="H26" s="12">
        <f>ROUNDUP(((SUM(K26-J26)*24*60/60)/0.25),0)*0.25</f>
        <v>4</v>
      </c>
      <c r="I26" s="12"/>
      <c r="J26" s="13">
        <v>0.41666666666666702</v>
      </c>
      <c r="K26" s="13">
        <v>0.58333333333333304</v>
      </c>
    </row>
    <row r="27" spans="1:13" x14ac:dyDescent="0.2">
      <c r="A27">
        <v>13</v>
      </c>
      <c r="B27" t="s">
        <v>14</v>
      </c>
      <c r="C27" t="s">
        <v>48</v>
      </c>
      <c r="D27" s="6" t="s">
        <v>29</v>
      </c>
      <c r="E27" t="s">
        <v>48</v>
      </c>
      <c r="F27" s="7">
        <v>44306</v>
      </c>
      <c r="G27" s="7">
        <v>44317</v>
      </c>
      <c r="H27" s="12">
        <f>ROUNDUP(((SUM(K27-J27)*24*60/60)/0.25),0)*0.25</f>
        <v>1.5</v>
      </c>
      <c r="I27" s="12"/>
      <c r="J27" s="13">
        <v>0.58333333333333304</v>
      </c>
      <c r="K27" s="13">
        <v>0.63541666666666696</v>
      </c>
    </row>
    <row r="28" spans="1:13" x14ac:dyDescent="0.2">
      <c r="A28">
        <v>10</v>
      </c>
      <c r="B28" t="s">
        <v>14</v>
      </c>
      <c r="C28" t="s">
        <v>34</v>
      </c>
      <c r="D28" s="6" t="s">
        <v>16</v>
      </c>
      <c r="E28" t="s">
        <v>42</v>
      </c>
      <c r="F28" s="7">
        <v>44309</v>
      </c>
      <c r="G28" s="7">
        <v>44317</v>
      </c>
      <c r="I28" s="12">
        <f>ROUNDUP(((SUM(K28-J28)*24*60/60)/0.25),0)*0.25</f>
        <v>3</v>
      </c>
      <c r="J28" s="13">
        <v>0.375</v>
      </c>
      <c r="K28" s="13">
        <v>0.5</v>
      </c>
    </row>
    <row r="29" spans="1:13" x14ac:dyDescent="0.2">
      <c r="A29">
        <v>10</v>
      </c>
      <c r="B29" t="s">
        <v>14</v>
      </c>
      <c r="C29" t="s">
        <v>34</v>
      </c>
      <c r="D29" s="6" t="s">
        <v>16</v>
      </c>
      <c r="E29" t="s">
        <v>49</v>
      </c>
      <c r="F29" s="7">
        <v>44309</v>
      </c>
      <c r="G29" s="7">
        <v>44317</v>
      </c>
      <c r="I29" s="12">
        <f>ROUNDUP(((SUM(K29-J29)*24*60/60)/0.25),0)*0.25</f>
        <v>2</v>
      </c>
      <c r="J29" s="13">
        <v>0.66666666666666696</v>
      </c>
      <c r="K29" s="13">
        <v>0.75</v>
      </c>
    </row>
    <row r="30" spans="1:13" x14ac:dyDescent="0.2">
      <c r="A30">
        <v>10</v>
      </c>
      <c r="B30" t="s">
        <v>14</v>
      </c>
      <c r="C30" t="s">
        <v>34</v>
      </c>
      <c r="D30" s="6" t="s">
        <v>23</v>
      </c>
      <c r="E30" t="s">
        <v>50</v>
      </c>
      <c r="F30" s="7">
        <v>44311</v>
      </c>
      <c r="G30" s="7">
        <v>44317</v>
      </c>
      <c r="I30" s="12">
        <f>ROUNDUP(((SUM(K30-J30)*24*60/60)/0.25),0)*0.25</f>
        <v>2.75</v>
      </c>
      <c r="J30" s="13">
        <v>0.69097222222222199</v>
      </c>
      <c r="K30" s="13">
        <v>0.80208333333333304</v>
      </c>
      <c r="L30" s="8">
        <f>SUM(H21:I30)</f>
        <v>20.5</v>
      </c>
      <c r="M30">
        <f>SUM(L30+16)</f>
        <v>36.5</v>
      </c>
    </row>
    <row r="31" spans="1:13" x14ac:dyDescent="0.2">
      <c r="D31" s="6"/>
      <c r="F31" s="7"/>
      <c r="G31" s="7"/>
      <c r="I31" s="12"/>
      <c r="J31" s="13"/>
      <c r="K31" s="13"/>
      <c r="L31" s="10"/>
    </row>
    <row r="32" spans="1:13" x14ac:dyDescent="0.2">
      <c r="A32">
        <v>10</v>
      </c>
      <c r="B32" t="s">
        <v>14</v>
      </c>
      <c r="C32" t="s">
        <v>34</v>
      </c>
      <c r="D32" s="6" t="s">
        <v>23</v>
      </c>
      <c r="E32" t="s">
        <v>51</v>
      </c>
      <c r="F32" s="7">
        <v>44312</v>
      </c>
      <c r="G32" s="7">
        <v>44317</v>
      </c>
      <c r="I32" s="12">
        <f>ROUNDUP(((SUM(K32-J32)*24*60/60)/0.25),0)*0.25</f>
        <v>4.5</v>
      </c>
      <c r="J32" s="13">
        <v>0.375</v>
      </c>
      <c r="K32" s="13">
        <v>0.5625</v>
      </c>
    </row>
    <row r="33" spans="1:13" x14ac:dyDescent="0.2">
      <c r="A33">
        <v>7</v>
      </c>
      <c r="B33" t="s">
        <v>14</v>
      </c>
      <c r="C33" t="s">
        <v>52</v>
      </c>
      <c r="D33" s="6" t="s">
        <v>23</v>
      </c>
      <c r="E33" t="s">
        <v>53</v>
      </c>
      <c r="F33" s="7">
        <v>44312</v>
      </c>
      <c r="G33" s="7">
        <v>44317</v>
      </c>
      <c r="I33" s="12">
        <f>ROUNDUP(((SUM(K33-J33)*24*60/60)/0.25),0)*0.25</f>
        <v>2.5</v>
      </c>
      <c r="J33" s="13">
        <v>0.625</v>
      </c>
      <c r="K33" s="13">
        <v>0.72916666666666696</v>
      </c>
    </row>
    <row r="34" spans="1:13" x14ac:dyDescent="0.2">
      <c r="A34">
        <v>4</v>
      </c>
      <c r="B34" t="s">
        <v>14</v>
      </c>
      <c r="C34" t="s">
        <v>32</v>
      </c>
      <c r="D34" s="6" t="s">
        <v>23</v>
      </c>
      <c r="E34" t="s">
        <v>54</v>
      </c>
      <c r="F34" s="7">
        <v>44312</v>
      </c>
      <c r="G34" s="7">
        <v>44317</v>
      </c>
      <c r="I34" s="12">
        <f>ROUNDUP(((SUM(K34-J34)*24*60/60)/0.25),0)*0.25</f>
        <v>1</v>
      </c>
      <c r="J34" s="13">
        <v>0.72916666666666696</v>
      </c>
      <c r="K34" s="13">
        <v>0.77083333333333304</v>
      </c>
    </row>
    <row r="35" spans="1:13" x14ac:dyDescent="0.2">
      <c r="A35">
        <v>12</v>
      </c>
      <c r="B35" t="s">
        <v>14</v>
      </c>
      <c r="C35" t="s">
        <v>48</v>
      </c>
      <c r="D35" s="6" t="s">
        <v>29</v>
      </c>
      <c r="E35" t="s">
        <v>55</v>
      </c>
      <c r="F35" s="7">
        <v>44313</v>
      </c>
      <c r="G35" s="7">
        <v>44317</v>
      </c>
      <c r="H35" s="12">
        <f>ROUNDUP(((SUM(K35-J35)*24*60/60)/0.25),0)*0.25</f>
        <v>4</v>
      </c>
      <c r="J35" s="13">
        <v>0.375</v>
      </c>
      <c r="K35" s="13">
        <v>0.54166666666666696</v>
      </c>
    </row>
    <row r="36" spans="1:13" x14ac:dyDescent="0.2">
      <c r="A36">
        <v>12</v>
      </c>
      <c r="B36" t="s">
        <v>14</v>
      </c>
      <c r="C36" t="s">
        <v>48</v>
      </c>
      <c r="D36" s="6" t="s">
        <v>29</v>
      </c>
      <c r="E36" t="s">
        <v>56</v>
      </c>
      <c r="F36" s="7">
        <v>44313</v>
      </c>
      <c r="G36" s="7">
        <v>44317</v>
      </c>
      <c r="H36" s="12">
        <f>ROUNDUP(((SUM(K36-J36)*24*60/60)/0.25),0)*0.25</f>
        <v>1.25</v>
      </c>
      <c r="J36" s="13">
        <v>0.58333333333333304</v>
      </c>
      <c r="K36" s="13">
        <v>0.625</v>
      </c>
    </row>
    <row r="37" spans="1:13" x14ac:dyDescent="0.2">
      <c r="A37">
        <v>10</v>
      </c>
      <c r="B37" t="s">
        <v>14</v>
      </c>
      <c r="C37" t="s">
        <v>34</v>
      </c>
      <c r="D37" s="6" t="s">
        <v>23</v>
      </c>
      <c r="E37" t="s">
        <v>57</v>
      </c>
      <c r="F37" s="7">
        <v>44313</v>
      </c>
      <c r="G37" s="7">
        <v>44317</v>
      </c>
      <c r="H37" s="12"/>
      <c r="I37" s="12">
        <f>ROUNDUP(((SUM(K37-J37)*24*60/60)/0.25),0)*0.25</f>
        <v>2.25</v>
      </c>
      <c r="J37" s="13">
        <v>0.70833333333333304</v>
      </c>
      <c r="K37" s="13">
        <v>0.79166666666666696</v>
      </c>
    </row>
    <row r="38" spans="1:13" x14ac:dyDescent="0.2">
      <c r="A38">
        <v>4</v>
      </c>
      <c r="B38" t="s">
        <v>14</v>
      </c>
      <c r="C38" t="s">
        <v>32</v>
      </c>
      <c r="D38" s="6" t="s">
        <v>16</v>
      </c>
      <c r="E38" t="s">
        <v>58</v>
      </c>
      <c r="F38" s="7">
        <v>44317</v>
      </c>
      <c r="G38" s="7">
        <v>44317</v>
      </c>
      <c r="H38" s="12"/>
      <c r="I38" s="12">
        <f>ROUNDUP(((SUM(K38-J38)*24*60/60)/0.25),0)*0.25</f>
        <v>6</v>
      </c>
      <c r="J38" s="13">
        <v>0.375</v>
      </c>
      <c r="K38" s="13">
        <v>0.625</v>
      </c>
    </row>
    <row r="39" spans="1:13" x14ac:dyDescent="0.2">
      <c r="A39">
        <v>4</v>
      </c>
      <c r="B39" t="s">
        <v>14</v>
      </c>
      <c r="C39" t="s">
        <v>32</v>
      </c>
      <c r="D39" s="6" t="s">
        <v>16</v>
      </c>
      <c r="E39" t="s">
        <v>44</v>
      </c>
      <c r="F39" s="7">
        <v>44318</v>
      </c>
      <c r="G39" s="7">
        <v>44317</v>
      </c>
      <c r="H39" s="12"/>
      <c r="I39" s="12">
        <f>ROUNDUP(((SUM(K39-J39)*24*60/60)/0.25),0)*0.25</f>
        <v>2</v>
      </c>
      <c r="J39" s="13">
        <v>0.625</v>
      </c>
      <c r="K39" s="13">
        <v>0.70833333333333304</v>
      </c>
      <c r="L39" s="8">
        <f>SUM(H32:I39)</f>
        <v>23.5</v>
      </c>
      <c r="M39">
        <f>SUM(L39+16)</f>
        <v>39.5</v>
      </c>
    </row>
    <row r="40" spans="1:13" x14ac:dyDescent="0.2">
      <c r="D40" s="6"/>
      <c r="F40" s="7"/>
      <c r="G40" s="7"/>
      <c r="H40" s="12"/>
      <c r="I40" s="12"/>
      <c r="J40" s="13"/>
      <c r="K40" s="13"/>
      <c r="L40" s="10"/>
    </row>
    <row r="41" spans="1:13" x14ac:dyDescent="0.2">
      <c r="A41">
        <v>9</v>
      </c>
      <c r="B41" t="s">
        <v>59</v>
      </c>
      <c r="C41" t="s">
        <v>60</v>
      </c>
      <c r="D41" s="6" t="s">
        <v>23</v>
      </c>
      <c r="E41" t="s">
        <v>61</v>
      </c>
      <c r="F41" s="7">
        <v>44319</v>
      </c>
      <c r="G41" s="7">
        <v>44338</v>
      </c>
      <c r="H41" s="12"/>
      <c r="I41" s="12">
        <f t="shared" ref="I41:I49" si="0">ROUNDUP(((SUM(K41-J41)*24*60/60)/0.25),0)*0.25</f>
        <v>4</v>
      </c>
      <c r="J41" s="13">
        <v>0.375</v>
      </c>
      <c r="K41" s="13">
        <v>0.54166666666666696</v>
      </c>
    </row>
    <row r="42" spans="1:13" x14ac:dyDescent="0.2">
      <c r="A42">
        <v>9</v>
      </c>
      <c r="B42" t="s">
        <v>59</v>
      </c>
      <c r="C42" t="s">
        <v>60</v>
      </c>
      <c r="D42" s="6" t="s">
        <v>23</v>
      </c>
      <c r="E42" t="s">
        <v>62</v>
      </c>
      <c r="F42" s="7">
        <v>44319</v>
      </c>
      <c r="G42" s="7">
        <v>44338</v>
      </c>
      <c r="H42" s="12"/>
      <c r="I42" s="12">
        <f t="shared" si="0"/>
        <v>1.5</v>
      </c>
      <c r="J42" s="13">
        <v>0.5625</v>
      </c>
      <c r="K42" s="13">
        <v>0.625</v>
      </c>
    </row>
    <row r="43" spans="1:13" x14ac:dyDescent="0.2">
      <c r="A43">
        <v>9</v>
      </c>
      <c r="B43" t="s">
        <v>59</v>
      </c>
      <c r="C43" t="s">
        <v>60</v>
      </c>
      <c r="D43" s="6" t="s">
        <v>16</v>
      </c>
      <c r="E43" t="s">
        <v>63</v>
      </c>
      <c r="F43" s="7">
        <v>44320</v>
      </c>
      <c r="G43" s="7">
        <v>44338</v>
      </c>
      <c r="H43" s="12"/>
      <c r="I43" s="12">
        <f t="shared" si="0"/>
        <v>4</v>
      </c>
      <c r="J43" s="13">
        <v>0.375</v>
      </c>
      <c r="K43" s="13">
        <v>0.54166666666666696</v>
      </c>
    </row>
    <row r="44" spans="1:13" x14ac:dyDescent="0.2">
      <c r="A44">
        <v>9</v>
      </c>
      <c r="B44" t="s">
        <v>59</v>
      </c>
      <c r="C44" t="s">
        <v>60</v>
      </c>
      <c r="D44" s="6" t="s">
        <v>16</v>
      </c>
      <c r="E44" t="s">
        <v>64</v>
      </c>
      <c r="F44" s="7">
        <v>44320</v>
      </c>
      <c r="G44" s="7">
        <v>44338</v>
      </c>
      <c r="H44" s="12"/>
      <c r="I44" s="12">
        <f t="shared" si="0"/>
        <v>4.75</v>
      </c>
      <c r="J44" s="13">
        <v>0.58333333333333304</v>
      </c>
      <c r="K44" s="13">
        <v>0.78125</v>
      </c>
    </row>
    <row r="45" spans="1:13" x14ac:dyDescent="0.2">
      <c r="A45">
        <v>9</v>
      </c>
      <c r="B45" t="s">
        <v>59</v>
      </c>
      <c r="C45" t="s">
        <v>60</v>
      </c>
      <c r="D45" s="6" t="s">
        <v>16</v>
      </c>
      <c r="E45" t="s">
        <v>64</v>
      </c>
      <c r="F45" s="7">
        <v>44322</v>
      </c>
      <c r="G45" s="7">
        <v>44338</v>
      </c>
      <c r="H45" s="12"/>
      <c r="I45" s="12">
        <f t="shared" si="0"/>
        <v>3</v>
      </c>
      <c r="J45" s="13">
        <v>0.58333333333333304</v>
      </c>
      <c r="K45" s="13">
        <v>0.70833333333333304</v>
      </c>
    </row>
    <row r="46" spans="1:13" x14ac:dyDescent="0.2">
      <c r="A46">
        <v>9</v>
      </c>
      <c r="B46" t="s">
        <v>59</v>
      </c>
      <c r="C46" t="s">
        <v>60</v>
      </c>
      <c r="D46" s="6" t="s">
        <v>16</v>
      </c>
      <c r="E46" t="s">
        <v>65</v>
      </c>
      <c r="F46" s="7">
        <v>44323</v>
      </c>
      <c r="G46" s="7">
        <v>44338</v>
      </c>
      <c r="H46" s="12"/>
      <c r="I46" s="12">
        <f t="shared" si="0"/>
        <v>3</v>
      </c>
      <c r="J46" s="13">
        <v>0.58333333333333304</v>
      </c>
      <c r="K46" s="13">
        <v>0.70833333333333304</v>
      </c>
    </row>
    <row r="47" spans="1:13" x14ac:dyDescent="0.2">
      <c r="A47">
        <v>9</v>
      </c>
      <c r="B47" t="s">
        <v>59</v>
      </c>
      <c r="C47" t="s">
        <v>60</v>
      </c>
      <c r="D47" s="6" t="s">
        <v>16</v>
      </c>
      <c r="E47" t="s">
        <v>66</v>
      </c>
      <c r="F47" s="7">
        <v>44323</v>
      </c>
      <c r="G47" s="7">
        <v>44338</v>
      </c>
      <c r="H47" s="12"/>
      <c r="I47" s="12">
        <f t="shared" si="0"/>
        <v>3</v>
      </c>
      <c r="J47" s="13">
        <v>0.70833333333333304</v>
      </c>
      <c r="K47" s="13">
        <v>0.83333333333333304</v>
      </c>
    </row>
    <row r="48" spans="1:13" x14ac:dyDescent="0.2">
      <c r="A48">
        <v>9</v>
      </c>
      <c r="B48" t="s">
        <v>59</v>
      </c>
      <c r="C48" t="s">
        <v>60</v>
      </c>
      <c r="D48" s="6" t="s">
        <v>16</v>
      </c>
      <c r="E48" t="s">
        <v>67</v>
      </c>
      <c r="F48" s="7">
        <v>44325</v>
      </c>
      <c r="G48" s="7">
        <v>44338</v>
      </c>
      <c r="H48" s="12"/>
      <c r="I48" s="12">
        <f t="shared" si="0"/>
        <v>6</v>
      </c>
      <c r="J48" s="13">
        <v>0.5</v>
      </c>
      <c r="K48" s="13">
        <v>0.75</v>
      </c>
    </row>
    <row r="49" spans="1:13" x14ac:dyDescent="0.2">
      <c r="A49">
        <v>9</v>
      </c>
      <c r="B49" t="s">
        <v>59</v>
      </c>
      <c r="C49" t="s">
        <v>60</v>
      </c>
      <c r="D49" s="6" t="s">
        <v>16</v>
      </c>
      <c r="E49" t="s">
        <v>67</v>
      </c>
      <c r="F49" s="7">
        <v>44325</v>
      </c>
      <c r="G49" s="7">
        <v>44338</v>
      </c>
      <c r="H49" s="12"/>
      <c r="I49" s="12">
        <f t="shared" si="0"/>
        <v>0.75</v>
      </c>
      <c r="J49" s="13">
        <v>0.79166666666666696</v>
      </c>
      <c r="K49" s="13">
        <v>0.82291666666666696</v>
      </c>
      <c r="L49" s="14">
        <f>SUM(H41:I49)</f>
        <v>30</v>
      </c>
      <c r="M49">
        <f>SUM(L49+16)</f>
        <v>46</v>
      </c>
    </row>
    <row r="50" spans="1:13" x14ac:dyDescent="0.2">
      <c r="D50" s="6"/>
      <c r="F50" s="7"/>
      <c r="G50" s="7"/>
      <c r="H50" s="12"/>
      <c r="I50" s="12"/>
      <c r="J50" s="13"/>
      <c r="K50" s="13"/>
    </row>
    <row r="51" spans="1:13" x14ac:dyDescent="0.2">
      <c r="A51">
        <v>9</v>
      </c>
      <c r="B51" t="s">
        <v>59</v>
      </c>
      <c r="C51" t="s">
        <v>60</v>
      </c>
      <c r="D51" s="6" t="s">
        <v>16</v>
      </c>
      <c r="F51" s="7">
        <v>44326</v>
      </c>
      <c r="G51" s="7">
        <v>44338</v>
      </c>
      <c r="H51" s="12"/>
      <c r="I51" s="12">
        <f>ROUNDUP(((SUM(K51-J51)*24*60/60)/0.25),0)*0.25</f>
        <v>0</v>
      </c>
      <c r="J51" s="13"/>
      <c r="K51" s="13"/>
    </row>
    <row r="52" spans="1:13" x14ac:dyDescent="0.2">
      <c r="A52">
        <v>15</v>
      </c>
      <c r="B52" t="s">
        <v>59</v>
      </c>
      <c r="C52" t="s">
        <v>68</v>
      </c>
      <c r="D52" s="6" t="s">
        <v>29</v>
      </c>
      <c r="E52" t="s">
        <v>69</v>
      </c>
      <c r="F52" s="7">
        <v>44327</v>
      </c>
      <c r="G52" s="7">
        <v>44338</v>
      </c>
      <c r="H52" s="12">
        <f>ROUNDUP(((SUM(K52-J52)*24*60/60)/0.25),0)*0.25</f>
        <v>4.75</v>
      </c>
      <c r="I52" s="12"/>
      <c r="J52" s="13">
        <v>0.35416666666666702</v>
      </c>
      <c r="K52" s="13">
        <v>0.55208333333333304</v>
      </c>
    </row>
    <row r="53" spans="1:13" x14ac:dyDescent="0.2">
      <c r="A53">
        <v>15</v>
      </c>
      <c r="B53" t="s">
        <v>59</v>
      </c>
      <c r="C53" t="s">
        <v>70</v>
      </c>
      <c r="D53" s="6" t="s">
        <v>29</v>
      </c>
      <c r="E53" t="s">
        <v>71</v>
      </c>
      <c r="F53" s="7">
        <v>44327</v>
      </c>
      <c r="G53" s="7">
        <v>44338</v>
      </c>
      <c r="H53" s="12">
        <f>ROUNDUP(((SUM(K53-J53)*24*60/60)/0.25),0)*0.25</f>
        <v>4.75</v>
      </c>
      <c r="I53" s="12"/>
      <c r="J53" s="13">
        <v>0.55208333333333304</v>
      </c>
      <c r="K53" s="13">
        <v>0.75</v>
      </c>
    </row>
    <row r="54" spans="1:13" x14ac:dyDescent="0.2">
      <c r="A54">
        <v>15</v>
      </c>
      <c r="B54" t="s">
        <v>59</v>
      </c>
      <c r="C54" t="s">
        <v>70</v>
      </c>
      <c r="D54" s="6" t="s">
        <v>29</v>
      </c>
      <c r="E54" t="s">
        <v>71</v>
      </c>
      <c r="F54" s="7">
        <v>44329</v>
      </c>
      <c r="G54" s="7">
        <v>44338</v>
      </c>
      <c r="H54" s="12">
        <f>ROUNDUP(((SUM(K54-J54)*24*60/60)/0.25),0)*0.25</f>
        <v>6</v>
      </c>
      <c r="I54" s="12"/>
      <c r="J54" s="13">
        <v>0.375</v>
      </c>
      <c r="K54" s="13">
        <v>0.625</v>
      </c>
    </row>
    <row r="55" spans="1:13" x14ac:dyDescent="0.2">
      <c r="A55">
        <v>15</v>
      </c>
      <c r="B55" t="s">
        <v>59</v>
      </c>
      <c r="C55" t="s">
        <v>70</v>
      </c>
      <c r="D55" s="6" t="s">
        <v>29</v>
      </c>
      <c r="E55" t="s">
        <v>72</v>
      </c>
      <c r="F55" s="7">
        <v>44331</v>
      </c>
      <c r="G55" s="7">
        <v>44338</v>
      </c>
      <c r="H55" s="12">
        <f>ROUNDUP(((SUM(K55-J55)*24*60/60)/0.25),0)*0.25</f>
        <v>3</v>
      </c>
      <c r="I55" s="12"/>
      <c r="J55" s="13">
        <v>0.375</v>
      </c>
      <c r="K55" s="13">
        <v>0.5</v>
      </c>
    </row>
    <row r="56" spans="1:13" x14ac:dyDescent="0.2">
      <c r="A56">
        <v>14</v>
      </c>
      <c r="B56" t="s">
        <v>59</v>
      </c>
      <c r="C56" t="s">
        <v>73</v>
      </c>
      <c r="D56" s="6" t="s">
        <v>23</v>
      </c>
      <c r="E56" t="s">
        <v>74</v>
      </c>
      <c r="F56" s="7">
        <v>44331</v>
      </c>
      <c r="G56" s="7">
        <v>44338</v>
      </c>
      <c r="I56" s="12">
        <f>ROUNDUP(((SUM(K56-J56)*24*60/60)/0.25),0)*0.25</f>
        <v>2</v>
      </c>
      <c r="J56" s="13">
        <v>0.5</v>
      </c>
      <c r="K56" s="13">
        <v>0.57291666666666696</v>
      </c>
    </row>
    <row r="57" spans="1:13" x14ac:dyDescent="0.2">
      <c r="A57">
        <v>14</v>
      </c>
      <c r="B57" t="s">
        <v>59</v>
      </c>
      <c r="C57" t="s">
        <v>73</v>
      </c>
      <c r="D57" s="6" t="s">
        <v>16</v>
      </c>
      <c r="E57" t="s">
        <v>75</v>
      </c>
      <c r="F57" s="7">
        <v>44332</v>
      </c>
      <c r="G57" s="7">
        <v>44338</v>
      </c>
      <c r="I57" s="12">
        <f>ROUNDUP(((SUM(K57-J57)*24*60/60)/0.25),0)*0.25</f>
        <v>2.25</v>
      </c>
      <c r="J57" s="13">
        <v>0.70833333333333304</v>
      </c>
      <c r="K57" s="13">
        <v>0.79166666666666696</v>
      </c>
      <c r="L57" s="14">
        <f>SUM(H49:I57)</f>
        <v>23.5</v>
      </c>
      <c r="M57">
        <f>SUM(L57+16)</f>
        <v>39.5</v>
      </c>
    </row>
    <row r="58" spans="1:13" x14ac:dyDescent="0.2">
      <c r="D58" s="6"/>
      <c r="G58" s="7"/>
      <c r="I58" s="12"/>
      <c r="J58" s="13"/>
      <c r="K58" s="13"/>
    </row>
    <row r="59" spans="1:13" x14ac:dyDescent="0.2">
      <c r="A59">
        <v>18</v>
      </c>
      <c r="B59" t="s">
        <v>59</v>
      </c>
      <c r="C59" t="s">
        <v>76</v>
      </c>
      <c r="D59" s="6" t="s">
        <v>23</v>
      </c>
      <c r="E59" t="s">
        <v>77</v>
      </c>
      <c r="F59" s="7">
        <v>44333</v>
      </c>
      <c r="G59" s="7">
        <v>44338</v>
      </c>
      <c r="I59" s="12">
        <f>ROUNDUP(((SUM(K59-J59)*24*60/60)/0.25),0)*0.25</f>
        <v>3</v>
      </c>
      <c r="J59" s="13">
        <v>0.41666666666666702</v>
      </c>
      <c r="K59" s="13">
        <v>0.54166666666666696</v>
      </c>
    </row>
    <row r="60" spans="1:13" x14ac:dyDescent="0.2">
      <c r="A60">
        <v>18</v>
      </c>
      <c r="B60" t="s">
        <v>59</v>
      </c>
      <c r="C60" t="s">
        <v>76</v>
      </c>
      <c r="D60" s="6" t="s">
        <v>16</v>
      </c>
      <c r="E60" t="s">
        <v>78</v>
      </c>
      <c r="F60" s="7">
        <v>44333</v>
      </c>
      <c r="G60" s="7">
        <v>44338</v>
      </c>
      <c r="I60" s="12">
        <f>ROUNDUP(((SUM(K60-J60)*24*60/60)/0.25),0)*0.25</f>
        <v>2</v>
      </c>
      <c r="J60" s="13">
        <v>0.625</v>
      </c>
      <c r="K60" s="13">
        <v>0.70833333333333304</v>
      </c>
    </row>
    <row r="61" spans="1:13" x14ac:dyDescent="0.2">
      <c r="A61">
        <v>16</v>
      </c>
      <c r="B61" t="s">
        <v>59</v>
      </c>
      <c r="C61" t="s">
        <v>79</v>
      </c>
      <c r="D61" s="6" t="s">
        <v>29</v>
      </c>
      <c r="E61" t="s">
        <v>80</v>
      </c>
      <c r="F61" s="7">
        <v>44334</v>
      </c>
      <c r="G61" s="7">
        <v>44338</v>
      </c>
      <c r="H61" s="12">
        <f>ROUNDUP(((SUM(K61-J61)*24*60/60)/0.25),0)*0.25</f>
        <v>3</v>
      </c>
      <c r="I61" s="12"/>
      <c r="J61" s="13">
        <v>0.41666666666666702</v>
      </c>
      <c r="K61" s="13">
        <v>0.54166666666666696</v>
      </c>
    </row>
    <row r="62" spans="1:13" x14ac:dyDescent="0.2">
      <c r="A62">
        <v>18</v>
      </c>
      <c r="B62" t="s">
        <v>59</v>
      </c>
      <c r="C62" t="s">
        <v>76</v>
      </c>
      <c r="D62" s="6" t="s">
        <v>16</v>
      </c>
      <c r="E62" t="s">
        <v>78</v>
      </c>
      <c r="F62" s="7">
        <v>44334</v>
      </c>
      <c r="G62" s="7">
        <v>44338</v>
      </c>
      <c r="I62" s="12">
        <f>ROUNDUP(((SUM(K62-J62)*24*60/60)/0.25),0)*0.25</f>
        <v>5</v>
      </c>
      <c r="J62" s="13">
        <v>0.625</v>
      </c>
      <c r="K62" s="13">
        <v>0.83333333333333304</v>
      </c>
    </row>
    <row r="63" spans="1:13" x14ac:dyDescent="0.2">
      <c r="A63">
        <v>16</v>
      </c>
      <c r="B63" t="s">
        <v>59</v>
      </c>
      <c r="C63" t="s">
        <v>79</v>
      </c>
      <c r="D63" s="6" t="s">
        <v>29</v>
      </c>
      <c r="E63" t="s">
        <v>81</v>
      </c>
      <c r="F63" s="7">
        <v>44337</v>
      </c>
      <c r="G63" s="7">
        <v>44338</v>
      </c>
      <c r="H63" s="12">
        <f>ROUNDUP(((SUM(K63-J63)*24*60/60)/0.25),0)*0.25</f>
        <v>1.25</v>
      </c>
      <c r="I63" s="12"/>
      <c r="J63" s="13">
        <v>0.375</v>
      </c>
      <c r="K63" s="13">
        <v>0.41666666666666702</v>
      </c>
    </row>
    <row r="64" spans="1:13" x14ac:dyDescent="0.2">
      <c r="A64">
        <v>14</v>
      </c>
      <c r="B64" t="s">
        <v>59</v>
      </c>
      <c r="C64" t="s">
        <v>73</v>
      </c>
      <c r="D64" s="6" t="s">
        <v>16</v>
      </c>
      <c r="E64" t="s">
        <v>75</v>
      </c>
      <c r="F64" s="7">
        <v>44337</v>
      </c>
      <c r="G64" s="7">
        <v>44338</v>
      </c>
      <c r="I64" s="12">
        <f>ROUNDUP(((SUM(K64-J64)*24*60/60)/0.25),0)*0.25</f>
        <v>2</v>
      </c>
      <c r="J64" s="13">
        <v>0.41666666666666702</v>
      </c>
      <c r="K64" s="13">
        <v>0.5</v>
      </c>
    </row>
    <row r="65" spans="1:13" x14ac:dyDescent="0.2">
      <c r="A65">
        <v>9</v>
      </c>
      <c r="B65" t="s">
        <v>59</v>
      </c>
      <c r="C65" t="s">
        <v>60</v>
      </c>
      <c r="D65" s="6" t="s">
        <v>16</v>
      </c>
      <c r="E65" t="s">
        <v>66</v>
      </c>
      <c r="F65" s="7">
        <v>44337</v>
      </c>
      <c r="G65" s="7">
        <v>44338</v>
      </c>
      <c r="H65" s="12"/>
      <c r="I65" s="12">
        <f>ROUNDUP(((SUM(K65-J65)*24*60/60)/0.25),0)*0.25</f>
        <v>0.75</v>
      </c>
      <c r="J65" s="13">
        <v>0.54166666666666696</v>
      </c>
      <c r="K65" s="13">
        <v>0.57291666666666696</v>
      </c>
    </row>
    <row r="66" spans="1:13" x14ac:dyDescent="0.2">
      <c r="A66">
        <v>18</v>
      </c>
      <c r="B66" t="s">
        <v>59</v>
      </c>
      <c r="C66" t="s">
        <v>76</v>
      </c>
      <c r="D66" s="6" t="s">
        <v>16</v>
      </c>
      <c r="E66" t="s">
        <v>78</v>
      </c>
      <c r="F66" s="7">
        <v>44337</v>
      </c>
      <c r="G66" s="7">
        <v>44338</v>
      </c>
      <c r="H66" s="12"/>
      <c r="I66" s="12">
        <f>ROUNDUP(((SUM(K66-J66)*24*60/60)/0.25),0)*0.25</f>
        <v>1.25</v>
      </c>
      <c r="J66" s="13">
        <v>0.58333333333333304</v>
      </c>
      <c r="K66" s="13">
        <v>0.625</v>
      </c>
    </row>
    <row r="67" spans="1:13" x14ac:dyDescent="0.2">
      <c r="A67">
        <v>18</v>
      </c>
      <c r="B67" t="s">
        <v>59</v>
      </c>
      <c r="C67" t="s">
        <v>76</v>
      </c>
      <c r="D67" s="6" t="s">
        <v>16</v>
      </c>
      <c r="E67" t="s">
        <v>78</v>
      </c>
      <c r="F67" s="7">
        <v>44338</v>
      </c>
      <c r="G67" s="7">
        <v>44338</v>
      </c>
      <c r="H67" s="12"/>
      <c r="I67" s="12">
        <f>ROUNDUP(((SUM(K67-J67)*24*60/60)/0.25),0)*0.25</f>
        <v>5</v>
      </c>
      <c r="J67" s="13">
        <v>0.375</v>
      </c>
      <c r="K67" s="13">
        <v>0.58333333333333304</v>
      </c>
      <c r="L67" s="14">
        <f>SUM(H59:I67)</f>
        <v>23.25</v>
      </c>
      <c r="M67">
        <f>SUM(L67+16)</f>
        <v>39.25</v>
      </c>
    </row>
    <row r="68" spans="1:13" x14ac:dyDescent="0.2">
      <c r="D68" s="6"/>
      <c r="F68" s="7"/>
      <c r="G68" s="7"/>
      <c r="H68" s="12"/>
      <c r="I68" s="12"/>
    </row>
    <row r="69" spans="1:13" x14ac:dyDescent="0.2">
      <c r="A69">
        <v>17</v>
      </c>
      <c r="B69" t="s">
        <v>82</v>
      </c>
      <c r="C69" t="s">
        <v>83</v>
      </c>
      <c r="D69" s="6" t="s">
        <v>29</v>
      </c>
      <c r="E69" t="s">
        <v>84</v>
      </c>
      <c r="F69" s="7">
        <v>44341</v>
      </c>
      <c r="G69" s="7">
        <v>44359</v>
      </c>
      <c r="H69" s="12">
        <f>ROUNDUP(((SUM(K69-J69)*24*60/60)/0.25),0)*0.25</f>
        <v>6</v>
      </c>
      <c r="I69" s="12"/>
      <c r="J69" s="13">
        <v>0.375</v>
      </c>
      <c r="K69" s="13">
        <v>0.625</v>
      </c>
    </row>
    <row r="70" spans="1:13" x14ac:dyDescent="0.2">
      <c r="A70">
        <v>19</v>
      </c>
      <c r="B70" t="s">
        <v>82</v>
      </c>
      <c r="C70" t="s">
        <v>85</v>
      </c>
      <c r="D70" s="6" t="s">
        <v>23</v>
      </c>
      <c r="E70" t="s">
        <v>86</v>
      </c>
      <c r="F70" s="7">
        <v>44341</v>
      </c>
      <c r="G70" s="7">
        <v>44359</v>
      </c>
      <c r="H70" s="12"/>
      <c r="I70" s="12">
        <f>ROUNDUP(((SUM(K70-J70)*24*60/60)/0.25),0)*0.25</f>
        <v>1.25</v>
      </c>
      <c r="J70" s="13">
        <v>0.66666666666666696</v>
      </c>
      <c r="K70" s="13">
        <v>0.71875</v>
      </c>
    </row>
    <row r="71" spans="1:13" x14ac:dyDescent="0.2">
      <c r="A71">
        <v>19</v>
      </c>
      <c r="B71" t="s">
        <v>82</v>
      </c>
      <c r="C71" t="s">
        <v>87</v>
      </c>
      <c r="D71" s="6" t="s">
        <v>23</v>
      </c>
      <c r="E71" t="s">
        <v>88</v>
      </c>
      <c r="F71" s="7">
        <v>44341</v>
      </c>
      <c r="G71" s="7">
        <v>44359</v>
      </c>
      <c r="H71" s="12"/>
      <c r="I71" s="12">
        <f>ROUNDUP(((SUM(K71-J71)*24*60/60)/0.25),0)*0.25</f>
        <v>1.25</v>
      </c>
      <c r="J71" s="13">
        <v>0.71875</v>
      </c>
      <c r="K71" s="13">
        <v>0.77083333333333304</v>
      </c>
    </row>
    <row r="72" spans="1:13" x14ac:dyDescent="0.2">
      <c r="A72">
        <v>19</v>
      </c>
      <c r="B72" t="s">
        <v>82</v>
      </c>
      <c r="C72" t="s">
        <v>87</v>
      </c>
      <c r="D72" s="6" t="s">
        <v>23</v>
      </c>
      <c r="E72" t="s">
        <v>88</v>
      </c>
      <c r="F72" s="7">
        <v>44344</v>
      </c>
      <c r="G72" s="7">
        <v>44359</v>
      </c>
      <c r="H72" s="12"/>
      <c r="I72" s="12">
        <f>ROUNDUP(((SUM(K72-J72)*24*60/60)/0.25),0)*0.25</f>
        <v>5</v>
      </c>
      <c r="J72" s="13">
        <v>0.54166666666666696</v>
      </c>
      <c r="K72" s="13">
        <v>0.75</v>
      </c>
      <c r="L72" s="14">
        <f>SUM(H69:I72)</f>
        <v>13.5</v>
      </c>
      <c r="M72">
        <f>SUM(L72+16)</f>
        <v>29.5</v>
      </c>
    </row>
    <row r="73" spans="1:13" x14ac:dyDescent="0.2">
      <c r="D73" s="6"/>
      <c r="F73" s="7"/>
      <c r="G73" s="7"/>
      <c r="H73" s="12"/>
      <c r="I73" s="12"/>
    </row>
    <row r="74" spans="1:13" x14ac:dyDescent="0.2">
      <c r="A74">
        <v>19</v>
      </c>
      <c r="B74" t="s">
        <v>82</v>
      </c>
      <c r="C74" t="s">
        <v>87</v>
      </c>
      <c r="D74" s="6" t="s">
        <v>23</v>
      </c>
      <c r="E74" t="s">
        <v>88</v>
      </c>
      <c r="F74" s="7">
        <v>44347</v>
      </c>
      <c r="G74" s="7">
        <v>44359</v>
      </c>
      <c r="H74" s="12"/>
      <c r="I74" s="12">
        <f>ROUNDUP(((SUM(K74-J74)*24*60/60)/0.25),0)*0.25</f>
        <v>5</v>
      </c>
      <c r="J74" s="13">
        <v>0.5</v>
      </c>
      <c r="K74" s="13">
        <v>0.70833333333333304</v>
      </c>
    </row>
    <row r="75" spans="1:13" x14ac:dyDescent="0.2">
      <c r="A75">
        <v>17</v>
      </c>
      <c r="B75" t="s">
        <v>82</v>
      </c>
      <c r="C75" t="s">
        <v>83</v>
      </c>
      <c r="D75" s="6" t="s">
        <v>29</v>
      </c>
      <c r="E75" t="s">
        <v>89</v>
      </c>
      <c r="F75" s="7">
        <v>44347</v>
      </c>
      <c r="G75" s="7">
        <v>44359</v>
      </c>
      <c r="H75" s="12">
        <f>ROUNDUP(((SUM(K75-J75)*24*60/60)/0.25),0)*0.25</f>
        <v>1.25</v>
      </c>
      <c r="I75" s="12"/>
      <c r="J75" s="13">
        <v>0.70833333333333304</v>
      </c>
      <c r="K75" s="13">
        <v>0.75</v>
      </c>
    </row>
    <row r="76" spans="1:13" x14ac:dyDescent="0.2">
      <c r="A76">
        <v>19</v>
      </c>
      <c r="B76" t="s">
        <v>82</v>
      </c>
      <c r="C76" t="s">
        <v>87</v>
      </c>
      <c r="D76" s="6" t="s">
        <v>16</v>
      </c>
      <c r="E76" t="s">
        <v>90</v>
      </c>
      <c r="F76" s="7">
        <v>44347</v>
      </c>
      <c r="G76" s="7">
        <v>44359</v>
      </c>
      <c r="H76" s="12"/>
      <c r="I76" s="12">
        <f>ROUNDUP(((SUM(K76-J76)*24*60/60)/0.25),0)*0.25</f>
        <v>0.75</v>
      </c>
      <c r="J76" s="13">
        <v>0.75</v>
      </c>
      <c r="K76" s="13">
        <v>0.78125</v>
      </c>
    </row>
    <row r="77" spans="1:13" x14ac:dyDescent="0.2">
      <c r="A77">
        <v>17</v>
      </c>
      <c r="B77" t="s">
        <v>82</v>
      </c>
      <c r="C77" t="s">
        <v>83</v>
      </c>
      <c r="D77" s="6" t="s">
        <v>29</v>
      </c>
      <c r="E77" t="s">
        <v>91</v>
      </c>
      <c r="F77" s="7">
        <v>44348</v>
      </c>
      <c r="G77" s="7">
        <v>44359</v>
      </c>
      <c r="H77" s="12">
        <f>ROUNDUP(((SUM(K77-J77)*24*60/60)/0.25),0)*0.25</f>
        <v>3.25</v>
      </c>
      <c r="I77" s="12"/>
      <c r="J77" s="13">
        <v>0.40625</v>
      </c>
      <c r="K77" s="13">
        <v>0.54166666666666696</v>
      </c>
    </row>
    <row r="78" spans="1:13" x14ac:dyDescent="0.2">
      <c r="A78">
        <v>23</v>
      </c>
      <c r="B78" t="s">
        <v>82</v>
      </c>
      <c r="C78" t="s">
        <v>92</v>
      </c>
      <c r="D78" s="6" t="s">
        <v>16</v>
      </c>
      <c r="E78" t="s">
        <v>93</v>
      </c>
      <c r="F78" s="7">
        <v>44348</v>
      </c>
      <c r="G78" s="7">
        <v>44359</v>
      </c>
      <c r="H78" s="12"/>
      <c r="I78" s="12">
        <f>ROUNDUP(((SUM(K78-J78)*24*60/60)/0.25),0)*0.25</f>
        <v>2</v>
      </c>
      <c r="J78" s="13">
        <v>0.66666666666666696</v>
      </c>
      <c r="K78" s="13">
        <v>0.75</v>
      </c>
    </row>
    <row r="79" spans="1:13" x14ac:dyDescent="0.2">
      <c r="A79">
        <v>23</v>
      </c>
      <c r="B79" t="s">
        <v>82</v>
      </c>
      <c r="C79" t="s">
        <v>92</v>
      </c>
      <c r="D79" s="6" t="s">
        <v>16</v>
      </c>
      <c r="E79" t="s">
        <v>94</v>
      </c>
      <c r="F79" s="7">
        <v>44350</v>
      </c>
      <c r="G79" s="7">
        <v>44359</v>
      </c>
      <c r="H79" s="12"/>
      <c r="I79" s="12">
        <f>ROUNDUP(((SUM(K79-J79)*24*60/60)/0.25),0)*0.25</f>
        <v>4</v>
      </c>
      <c r="J79" s="13">
        <v>0.41666666666666702</v>
      </c>
      <c r="K79" s="13">
        <v>0.58333333333333304</v>
      </c>
      <c r="L79" s="14">
        <f>SUM(H74:I79)</f>
        <v>16.25</v>
      </c>
      <c r="M79">
        <f>SUM(L79+16)</f>
        <v>32.25</v>
      </c>
    </row>
    <row r="80" spans="1:13" x14ac:dyDescent="0.2">
      <c r="D80" s="6"/>
      <c r="F80" s="7"/>
      <c r="G80" s="7"/>
      <c r="H80" s="12"/>
      <c r="I80" s="12"/>
    </row>
    <row r="81" spans="1:13" x14ac:dyDescent="0.2">
      <c r="A81">
        <v>23</v>
      </c>
      <c r="B81" t="s">
        <v>82</v>
      </c>
      <c r="C81" t="s">
        <v>92</v>
      </c>
      <c r="D81" s="6" t="s">
        <v>16</v>
      </c>
      <c r="E81" t="s">
        <v>95</v>
      </c>
      <c r="F81" s="7">
        <v>44354</v>
      </c>
      <c r="G81" s="7">
        <v>44359</v>
      </c>
      <c r="H81" s="12"/>
      <c r="I81" s="12">
        <f>ROUNDUP(((SUM(K81-J81)*24*60/60)/0.25),0)*0.25</f>
        <v>3.25</v>
      </c>
      <c r="J81" s="13">
        <v>0.41666666666666702</v>
      </c>
      <c r="K81" s="13">
        <v>0.55208333333333304</v>
      </c>
    </row>
    <row r="82" spans="1:13" x14ac:dyDescent="0.2">
      <c r="A82">
        <v>22</v>
      </c>
      <c r="B82" t="s">
        <v>82</v>
      </c>
      <c r="C82" t="s">
        <v>96</v>
      </c>
      <c r="D82" s="6" t="s">
        <v>23</v>
      </c>
      <c r="E82" t="s">
        <v>97</v>
      </c>
      <c r="F82" s="7">
        <v>44354</v>
      </c>
      <c r="G82" s="7">
        <v>44359</v>
      </c>
      <c r="H82" s="12"/>
      <c r="I82" s="12">
        <f>ROUNDUP(((SUM(K82-J82)*24*60/60)/0.25),0)*0.25</f>
        <v>5.25</v>
      </c>
      <c r="J82" s="13">
        <v>0.55208333333333304</v>
      </c>
      <c r="K82" s="13">
        <v>0.76736111111111105</v>
      </c>
    </row>
    <row r="83" spans="1:13" x14ac:dyDescent="0.2">
      <c r="A83">
        <v>17</v>
      </c>
      <c r="B83" t="s">
        <v>82</v>
      </c>
      <c r="C83" t="s">
        <v>98</v>
      </c>
      <c r="D83" s="6" t="s">
        <v>29</v>
      </c>
      <c r="E83" t="s">
        <v>99</v>
      </c>
      <c r="F83" s="7">
        <v>44355</v>
      </c>
      <c r="G83" s="7">
        <v>44359</v>
      </c>
      <c r="H83" s="12">
        <f>ROUNDUP(((SUM(K83-J83)*24*60/60)/0.25),0)*0.25</f>
        <v>2.75</v>
      </c>
      <c r="I83" s="12"/>
      <c r="J83" s="13">
        <v>0.41666666666666702</v>
      </c>
      <c r="K83" s="13">
        <v>0.53125</v>
      </c>
    </row>
    <row r="84" spans="1:13" x14ac:dyDescent="0.2">
      <c r="A84">
        <v>22</v>
      </c>
      <c r="B84" t="s">
        <v>82</v>
      </c>
      <c r="C84" t="s">
        <v>96</v>
      </c>
      <c r="D84" s="6" t="s">
        <v>23</v>
      </c>
      <c r="E84" t="s">
        <v>97</v>
      </c>
      <c r="F84" s="7">
        <v>44355</v>
      </c>
      <c r="G84" s="7">
        <v>44359</v>
      </c>
      <c r="H84" s="12"/>
      <c r="I84" s="12">
        <f>ROUNDUP(((SUM(K84-J84)*24*60/60)/0.25),0)*0.25</f>
        <v>6.75</v>
      </c>
      <c r="J84" s="13">
        <v>0.55208333333333304</v>
      </c>
      <c r="K84" s="13">
        <v>0.82291666666666696</v>
      </c>
    </row>
    <row r="85" spans="1:13" x14ac:dyDescent="0.2">
      <c r="A85" s="15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>
        <v>44358</v>
      </c>
      <c r="G85" s="7">
        <v>44359</v>
      </c>
      <c r="H85" s="12"/>
      <c r="I85" s="12">
        <f>ROUNDUP(((SUM(K85-J85)*24*60/60)/0.25),0)*0.25</f>
        <v>6</v>
      </c>
      <c r="J85" s="13">
        <v>0.58333333333333304</v>
      </c>
      <c r="K85" s="13">
        <v>0.82291666666666696</v>
      </c>
    </row>
    <row r="86" spans="1:13" x14ac:dyDescent="0.2">
      <c r="A86" s="15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>
        <v>44359</v>
      </c>
      <c r="G86" s="7">
        <v>44359</v>
      </c>
      <c r="H86" s="12"/>
      <c r="I86" s="12">
        <f>ROUNDUP(((SUM(K86-J86)*24*60/60)/0.25),0)*0.25</f>
        <v>2.25</v>
      </c>
      <c r="J86" s="13">
        <v>0.45833333333333298</v>
      </c>
      <c r="K86" s="13">
        <v>0.54166666666666696</v>
      </c>
      <c r="L86" s="14">
        <f>SUM(H81:I86)</f>
        <v>26.25</v>
      </c>
      <c r="M86">
        <f>SUM(L86+16)</f>
        <v>42.25</v>
      </c>
    </row>
    <row r="87" spans="1:13" x14ac:dyDescent="0.2">
      <c r="D87" s="6"/>
      <c r="F87" s="7"/>
      <c r="G87" s="7"/>
      <c r="H87" s="12"/>
      <c r="I87" s="12"/>
    </row>
    <row r="88" spans="1:13" x14ac:dyDescent="0.2">
      <c r="A88">
        <v>17</v>
      </c>
      <c r="B88" t="s">
        <v>82</v>
      </c>
      <c r="C88" t="s">
        <v>102</v>
      </c>
      <c r="D88" s="6" t="s">
        <v>29</v>
      </c>
      <c r="E88" t="s">
        <v>102</v>
      </c>
      <c r="F88" s="7">
        <v>44362</v>
      </c>
      <c r="G88" s="7">
        <v>44359</v>
      </c>
      <c r="H88" s="12">
        <f>ROUNDUP(((SUM(K88-J88)*24*60/60)/0.25),0)*0.25</f>
        <v>1.5</v>
      </c>
      <c r="I88" s="12"/>
      <c r="J88" s="13">
        <v>0.375</v>
      </c>
      <c r="K88" s="13">
        <v>0.4375</v>
      </c>
    </row>
    <row r="89" spans="1:13" x14ac:dyDescent="0.2">
      <c r="A89" s="15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>
        <v>44362</v>
      </c>
      <c r="G89" s="7">
        <v>44359</v>
      </c>
      <c r="H89" s="12"/>
      <c r="I89" s="12">
        <f t="shared" ref="I89:I94" si="1">ROUNDUP(((SUM(K89-J89)*24*60/60)/0.25),0)*0.25</f>
        <v>2.5</v>
      </c>
      <c r="J89" s="13">
        <v>0.45833333333333298</v>
      </c>
      <c r="K89" s="13">
        <v>0.55208333333333304</v>
      </c>
    </row>
    <row r="90" spans="1:13" x14ac:dyDescent="0.2">
      <c r="A90" s="15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>
        <v>44362</v>
      </c>
      <c r="G90" s="7">
        <v>44359</v>
      </c>
      <c r="H90" s="12"/>
      <c r="I90" s="12">
        <f t="shared" si="1"/>
        <v>2.25</v>
      </c>
      <c r="J90" s="13">
        <v>0.58333333333333304</v>
      </c>
      <c r="K90" s="13">
        <v>0.66666666666666696</v>
      </c>
    </row>
    <row r="91" spans="1:13" x14ac:dyDescent="0.2">
      <c r="A91" s="15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>
        <v>44362</v>
      </c>
      <c r="G91" s="7">
        <v>44359</v>
      </c>
      <c r="H91" s="12"/>
      <c r="I91" s="12">
        <f t="shared" si="1"/>
        <v>3</v>
      </c>
      <c r="J91" s="13">
        <v>0.66666666666666696</v>
      </c>
      <c r="K91" s="13">
        <v>0.79166666666666696</v>
      </c>
    </row>
    <row r="92" spans="1:13" x14ac:dyDescent="0.2">
      <c r="A92" s="15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>
        <v>44365</v>
      </c>
      <c r="G92" s="7">
        <v>44359</v>
      </c>
      <c r="H92" s="12"/>
      <c r="I92" s="12">
        <f t="shared" si="1"/>
        <v>5</v>
      </c>
      <c r="J92" s="13">
        <v>0.375</v>
      </c>
      <c r="K92" s="13">
        <v>0.58333333333333304</v>
      </c>
    </row>
    <row r="93" spans="1:13" x14ac:dyDescent="0.2">
      <c r="A93" s="15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>
        <v>44365</v>
      </c>
      <c r="G93" s="7">
        <v>44359</v>
      </c>
      <c r="H93" s="12"/>
      <c r="I93" s="12">
        <f t="shared" si="1"/>
        <v>2</v>
      </c>
      <c r="J93" s="13">
        <v>0.66666666666666696</v>
      </c>
      <c r="K93" s="13">
        <v>0.75</v>
      </c>
    </row>
    <row r="94" spans="1:13" x14ac:dyDescent="0.2">
      <c r="A94" s="15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>
        <v>44366</v>
      </c>
      <c r="G94" s="7">
        <v>44359</v>
      </c>
      <c r="H94" s="12"/>
      <c r="I94" s="12">
        <f t="shared" si="1"/>
        <v>3</v>
      </c>
      <c r="J94" s="13">
        <v>0.625</v>
      </c>
      <c r="K94" s="13">
        <v>0.75</v>
      </c>
      <c r="L94" s="14">
        <f>SUM(H89:I94)</f>
        <v>17.75</v>
      </c>
      <c r="M94">
        <f>SUM(L94+16)</f>
        <v>33.75</v>
      </c>
    </row>
    <row r="95" spans="1:13" x14ac:dyDescent="0.2">
      <c r="D95" s="6"/>
      <c r="F95" s="7"/>
      <c r="G95" s="7"/>
      <c r="H95" s="12"/>
      <c r="I95" s="12"/>
    </row>
    <row r="96" spans="1:13" x14ac:dyDescent="0.2">
      <c r="A96" s="15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>
        <v>44368</v>
      </c>
      <c r="G96" s="7">
        <v>44359</v>
      </c>
      <c r="H96" s="12"/>
      <c r="I96" s="12">
        <f>ROUNDUP(((SUM(K96-J96)*24*60/60)/0.25),0)*0.25</f>
        <v>9</v>
      </c>
      <c r="J96" s="13">
        <v>0.41666666666666702</v>
      </c>
      <c r="K96" s="13">
        <v>0.79166666666666696</v>
      </c>
    </row>
    <row r="97" spans="1:13" x14ac:dyDescent="0.2">
      <c r="A97">
        <v>17</v>
      </c>
      <c r="B97" t="s">
        <v>82</v>
      </c>
      <c r="C97" t="s">
        <v>102</v>
      </c>
      <c r="D97" s="6" t="s">
        <v>29</v>
      </c>
      <c r="E97" t="s">
        <v>102</v>
      </c>
      <c r="F97" s="7">
        <v>44369</v>
      </c>
      <c r="G97" s="7">
        <v>44359</v>
      </c>
      <c r="H97" s="12">
        <f>ROUNDUP(((SUM(K97-J97)*24*60/60)/0.25),0)*0.25</f>
        <v>4</v>
      </c>
      <c r="I97" s="12"/>
      <c r="J97" s="13">
        <v>0.375</v>
      </c>
      <c r="K97" s="13">
        <v>0.54166666666666696</v>
      </c>
    </row>
    <row r="98" spans="1:13" x14ac:dyDescent="0.2">
      <c r="A98" s="15">
        <v>21</v>
      </c>
      <c r="B98" t="s">
        <v>82</v>
      </c>
      <c r="C98" s="15" t="s">
        <v>109</v>
      </c>
      <c r="D98" s="6" t="s">
        <v>23</v>
      </c>
      <c r="E98" s="15" t="s">
        <v>110</v>
      </c>
      <c r="F98" s="7">
        <v>44369</v>
      </c>
      <c r="G98" s="7">
        <v>44359</v>
      </c>
      <c r="H98" s="12"/>
      <c r="I98" s="12">
        <f t="shared" ref="I98:I103" si="2">ROUNDUP(((SUM(K98-J98)*24*60/60)/0.25),0)*0.25</f>
        <v>2.5</v>
      </c>
      <c r="J98" s="13">
        <v>0.625</v>
      </c>
      <c r="K98" s="13">
        <v>0.72916666666666696</v>
      </c>
    </row>
    <row r="99" spans="1:13" x14ac:dyDescent="0.2">
      <c r="A99" s="15">
        <v>21</v>
      </c>
      <c r="B99" t="s">
        <v>82</v>
      </c>
      <c r="C99" s="15" t="s">
        <v>109</v>
      </c>
      <c r="D99" s="6" t="s">
        <v>16</v>
      </c>
      <c r="E99" s="15" t="s">
        <v>111</v>
      </c>
      <c r="F99" s="7">
        <v>44369</v>
      </c>
      <c r="G99" s="7">
        <v>44359</v>
      </c>
      <c r="H99" s="12"/>
      <c r="I99" s="12">
        <f t="shared" si="2"/>
        <v>0.5</v>
      </c>
      <c r="J99" s="13">
        <v>0.72916666666666696</v>
      </c>
      <c r="K99" s="13">
        <v>0.75</v>
      </c>
    </row>
    <row r="100" spans="1:13" x14ac:dyDescent="0.2">
      <c r="A100" s="15">
        <v>22</v>
      </c>
      <c r="B100" t="s">
        <v>82</v>
      </c>
      <c r="C100" s="15" t="s">
        <v>109</v>
      </c>
      <c r="D100" s="6" t="s">
        <v>23</v>
      </c>
      <c r="E100" s="15" t="s">
        <v>112</v>
      </c>
      <c r="F100" s="7">
        <v>44372</v>
      </c>
      <c r="G100" s="7">
        <v>44359</v>
      </c>
      <c r="H100" s="12"/>
      <c r="I100" s="12">
        <f t="shared" si="2"/>
        <v>2.25</v>
      </c>
      <c r="J100" s="13">
        <v>0.58333333333333304</v>
      </c>
      <c r="K100" s="13">
        <v>0.66666666666666696</v>
      </c>
    </row>
    <row r="101" spans="1:13" x14ac:dyDescent="0.2">
      <c r="A101" s="15">
        <v>23</v>
      </c>
      <c r="B101" t="s">
        <v>82</v>
      </c>
      <c r="C101" s="15" t="s">
        <v>109</v>
      </c>
      <c r="D101" s="6" t="s">
        <v>23</v>
      </c>
      <c r="E101" s="15" t="s">
        <v>113</v>
      </c>
      <c r="F101" s="7">
        <v>44372</v>
      </c>
      <c r="G101" s="7">
        <v>44359</v>
      </c>
      <c r="H101" s="12"/>
      <c r="I101" s="12">
        <f t="shared" si="2"/>
        <v>2</v>
      </c>
      <c r="J101" s="13">
        <v>0.66666666666666696</v>
      </c>
      <c r="K101" s="13">
        <v>0.75</v>
      </c>
    </row>
    <row r="102" spans="1:13" x14ac:dyDescent="0.2">
      <c r="A102" s="15">
        <v>22</v>
      </c>
      <c r="B102" t="s">
        <v>82</v>
      </c>
      <c r="C102" s="15" t="s">
        <v>109</v>
      </c>
      <c r="D102" s="6" t="s">
        <v>23</v>
      </c>
      <c r="E102" s="15" t="s">
        <v>112</v>
      </c>
      <c r="F102" s="7">
        <v>44372</v>
      </c>
      <c r="G102" s="7">
        <v>44359</v>
      </c>
      <c r="H102" s="12"/>
      <c r="I102" s="12">
        <f t="shared" si="2"/>
        <v>1.25</v>
      </c>
      <c r="J102" s="13">
        <v>0.75</v>
      </c>
      <c r="K102" s="13">
        <v>0.79166666666666696</v>
      </c>
    </row>
    <row r="103" spans="1:13" x14ac:dyDescent="0.2">
      <c r="A103" s="15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>
        <v>44373</v>
      </c>
      <c r="G103" s="7">
        <v>44359</v>
      </c>
      <c r="H103" s="12"/>
      <c r="I103" s="12">
        <f t="shared" si="2"/>
        <v>8.25</v>
      </c>
      <c r="J103" s="13">
        <v>0.45833333333333298</v>
      </c>
      <c r="K103" s="13">
        <v>0.79166666666666696</v>
      </c>
      <c r="L103" s="14">
        <f>SUM(H96:I103)</f>
        <v>29.75</v>
      </c>
      <c r="M103" s="12">
        <f>SUM(L103+19.5)</f>
        <v>49.25</v>
      </c>
    </row>
    <row r="104" spans="1:13" x14ac:dyDescent="0.2">
      <c r="F104" s="7"/>
      <c r="G104" s="7"/>
    </row>
    <row r="105" spans="1:13" x14ac:dyDescent="0.2">
      <c r="A105" s="15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>
        <v>44375</v>
      </c>
      <c r="G105" s="7">
        <v>44359</v>
      </c>
      <c r="I105" s="12">
        <f t="shared" ref="I105:I112" si="3">ROUNDUP(((SUM(K105-J105)*24*60/60)/0.25),0)*0.25</f>
        <v>4</v>
      </c>
      <c r="J105" s="13">
        <v>0.625</v>
      </c>
      <c r="K105" s="13">
        <v>0.79166666666666696</v>
      </c>
    </row>
    <row r="106" spans="1:13" x14ac:dyDescent="0.2">
      <c r="A106" s="15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>
        <v>44376</v>
      </c>
      <c r="G106" s="7">
        <v>44359</v>
      </c>
      <c r="I106" s="12">
        <f t="shared" si="3"/>
        <v>6</v>
      </c>
      <c r="J106" s="13">
        <v>0.375</v>
      </c>
      <c r="K106" s="13">
        <v>0.625</v>
      </c>
    </row>
    <row r="107" spans="1:13" x14ac:dyDescent="0.2">
      <c r="A107">
        <v>18</v>
      </c>
      <c r="B107" t="s">
        <v>59</v>
      </c>
      <c r="C107" t="s">
        <v>76</v>
      </c>
      <c r="D107" s="6" t="s">
        <v>23</v>
      </c>
      <c r="E107" t="s">
        <v>118</v>
      </c>
      <c r="F107" s="7">
        <v>44376</v>
      </c>
      <c r="G107" s="7">
        <v>44359</v>
      </c>
      <c r="I107" s="12">
        <f t="shared" si="3"/>
        <v>1</v>
      </c>
      <c r="J107" s="13">
        <v>0.66666666666666696</v>
      </c>
      <c r="K107" s="13">
        <v>0.70833333333333304</v>
      </c>
    </row>
    <row r="108" spans="1:13" x14ac:dyDescent="0.2">
      <c r="A108">
        <v>18</v>
      </c>
      <c r="B108" t="s">
        <v>59</v>
      </c>
      <c r="C108" t="s">
        <v>76</v>
      </c>
      <c r="D108" s="6" t="s">
        <v>23</v>
      </c>
      <c r="E108" t="s">
        <v>119</v>
      </c>
      <c r="F108" s="7">
        <v>44379</v>
      </c>
      <c r="G108" s="7">
        <v>44359</v>
      </c>
      <c r="I108" s="12">
        <f t="shared" si="3"/>
        <v>1.25</v>
      </c>
      <c r="J108" s="13">
        <v>0.625</v>
      </c>
      <c r="K108" s="13">
        <v>0.66666666666666696</v>
      </c>
    </row>
    <row r="109" spans="1:13" x14ac:dyDescent="0.2">
      <c r="A109">
        <v>23</v>
      </c>
      <c r="B109" t="s">
        <v>82</v>
      </c>
      <c r="C109" t="s">
        <v>92</v>
      </c>
      <c r="D109" s="6" t="s">
        <v>16</v>
      </c>
      <c r="E109" t="s">
        <v>95</v>
      </c>
      <c r="F109" s="7">
        <v>44379</v>
      </c>
      <c r="G109" s="7">
        <v>44359</v>
      </c>
      <c r="I109" s="12">
        <f t="shared" si="3"/>
        <v>0.5</v>
      </c>
      <c r="J109" s="13">
        <v>0.70833333333333304</v>
      </c>
      <c r="K109" s="13">
        <v>0.71875</v>
      </c>
    </row>
    <row r="110" spans="1:13" x14ac:dyDescent="0.2">
      <c r="A110" s="15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>
        <v>44379</v>
      </c>
      <c r="G110" s="7">
        <v>44359</v>
      </c>
      <c r="I110" s="12">
        <f t="shared" si="3"/>
        <v>2</v>
      </c>
      <c r="J110" s="13">
        <v>0.71875</v>
      </c>
      <c r="K110" s="13">
        <v>0.79166666666666696</v>
      </c>
    </row>
    <row r="111" spans="1:13" x14ac:dyDescent="0.2">
      <c r="A111" s="15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>
        <v>44380</v>
      </c>
      <c r="G111" s="7">
        <v>44359</v>
      </c>
      <c r="I111" s="12">
        <f t="shared" si="3"/>
        <v>2.25</v>
      </c>
      <c r="J111" s="13">
        <v>0.58333333333333304</v>
      </c>
      <c r="K111" s="13">
        <v>0.66666666666666696</v>
      </c>
    </row>
    <row r="112" spans="1:13" x14ac:dyDescent="0.2">
      <c r="A112">
        <v>18</v>
      </c>
      <c r="B112" t="s">
        <v>59</v>
      </c>
      <c r="C112" t="s">
        <v>76</v>
      </c>
      <c r="D112" s="6" t="s">
        <v>23</v>
      </c>
      <c r="E112" t="s">
        <v>119</v>
      </c>
      <c r="F112" s="7">
        <v>44380</v>
      </c>
      <c r="G112" s="7">
        <v>44359</v>
      </c>
      <c r="I112" s="12">
        <f t="shared" si="3"/>
        <v>1</v>
      </c>
      <c r="J112" s="13">
        <v>0.66666666666666696</v>
      </c>
      <c r="K112" s="13">
        <v>0.70833333333333304</v>
      </c>
      <c r="L112" s="14">
        <f>SUM(H105:I112)</f>
        <v>18</v>
      </c>
      <c r="M112" s="12">
        <f>SUM(L112+19.5)</f>
        <v>37.5</v>
      </c>
    </row>
    <row r="113" spans="1:13" x14ac:dyDescent="0.2">
      <c r="D113" s="6"/>
      <c r="F113" s="7"/>
      <c r="G113" s="7"/>
    </row>
    <row r="114" spans="1:13" x14ac:dyDescent="0.2">
      <c r="A114" s="15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>
        <v>44382</v>
      </c>
      <c r="G114" s="16">
        <v>44359</v>
      </c>
      <c r="I114" s="12">
        <f>ROUNDUP(((SUM(K114-J114)*24*60/60)/0.25),0)*0.25</f>
        <v>3.5</v>
      </c>
      <c r="J114" s="13">
        <v>0.54166666666666696</v>
      </c>
      <c r="K114" s="13">
        <v>0.68402777777777801</v>
      </c>
    </row>
    <row r="115" spans="1:13" x14ac:dyDescent="0.2">
      <c r="D115" s="6"/>
      <c r="F115" s="7"/>
      <c r="G115" s="7"/>
    </row>
    <row r="116" spans="1:13" x14ac:dyDescent="0.2">
      <c r="B116" t="s">
        <v>121</v>
      </c>
      <c r="D116" s="6"/>
      <c r="F116" s="7"/>
      <c r="G116" s="7" t="s">
        <v>122</v>
      </c>
    </row>
    <row r="117" spans="1:13" x14ac:dyDescent="0.2">
      <c r="D117" s="6"/>
      <c r="F117" s="7"/>
      <c r="G117" s="7"/>
    </row>
    <row r="118" spans="1:13" x14ac:dyDescent="0.2">
      <c r="A118" s="15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>
        <v>44438</v>
      </c>
      <c r="G118" s="7">
        <v>44479</v>
      </c>
      <c r="I118" s="12">
        <f t="shared" ref="I118:I124" si="4">ROUNDUP(((SUM(K118-J118)*24*60/60)/0.25),0)*0.25</f>
        <v>6</v>
      </c>
      <c r="J118" s="13">
        <v>0.54166666666666696</v>
      </c>
      <c r="K118" s="13">
        <v>0.79166666666666696</v>
      </c>
    </row>
    <row r="119" spans="1:13" x14ac:dyDescent="0.2">
      <c r="A119" s="15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>
        <v>44445</v>
      </c>
      <c r="G119" s="7">
        <v>44481</v>
      </c>
      <c r="I119" s="12">
        <f t="shared" si="4"/>
        <v>5.25</v>
      </c>
      <c r="J119" s="13">
        <v>0.33333333333333298</v>
      </c>
      <c r="K119" s="13">
        <v>0.55208333333333304</v>
      </c>
    </row>
    <row r="120" spans="1:13" x14ac:dyDescent="0.2">
      <c r="A120" s="15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>
        <v>44445</v>
      </c>
      <c r="G120" s="7">
        <v>44481</v>
      </c>
      <c r="I120" s="12">
        <f t="shared" si="4"/>
        <v>1.5</v>
      </c>
      <c r="J120" s="13">
        <v>0.55208333333333304</v>
      </c>
      <c r="K120" s="13">
        <v>0.60416666666666696</v>
      </c>
    </row>
    <row r="121" spans="1:13" x14ac:dyDescent="0.2">
      <c r="A121" s="15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>
        <v>44445</v>
      </c>
      <c r="G121" s="7">
        <v>44481</v>
      </c>
      <c r="I121" s="12">
        <f t="shared" si="4"/>
        <v>2.5</v>
      </c>
      <c r="J121" s="13">
        <v>0.60416666666666696</v>
      </c>
      <c r="K121" s="13">
        <v>0.70833333333333304</v>
      </c>
    </row>
    <row r="122" spans="1:13" x14ac:dyDescent="0.2">
      <c r="A122" s="15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>
        <v>44445</v>
      </c>
      <c r="G122" s="7">
        <v>44481</v>
      </c>
      <c r="I122" s="12">
        <f t="shared" si="4"/>
        <v>0.5</v>
      </c>
      <c r="J122" s="13">
        <v>0.72916666666666696</v>
      </c>
      <c r="K122" s="13">
        <v>0.75</v>
      </c>
    </row>
    <row r="123" spans="1:13" x14ac:dyDescent="0.2">
      <c r="A123" s="15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>
        <v>44445</v>
      </c>
      <c r="G123" s="7">
        <v>44481</v>
      </c>
      <c r="I123" s="12">
        <f t="shared" si="4"/>
        <v>1.5</v>
      </c>
      <c r="J123" s="13">
        <v>0.38541666666666702</v>
      </c>
      <c r="K123" s="13">
        <v>0.44791666666666702</v>
      </c>
    </row>
    <row r="124" spans="1:13" x14ac:dyDescent="0.2">
      <c r="A124" s="15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>
        <v>44445</v>
      </c>
      <c r="G124" s="7">
        <v>44481</v>
      </c>
      <c r="I124" s="12">
        <f t="shared" si="4"/>
        <v>2.75</v>
      </c>
      <c r="J124" s="13">
        <v>0.44791666666666702</v>
      </c>
      <c r="K124" s="13">
        <v>0.55555555555555602</v>
      </c>
      <c r="L124" s="14">
        <f>SUM(H114:I124)</f>
        <v>23.5</v>
      </c>
      <c r="M124" s="12">
        <f>SUM(L124+19.5)</f>
        <v>43</v>
      </c>
    </row>
    <row r="125" spans="1:13" x14ac:dyDescent="0.2">
      <c r="D125" s="6"/>
      <c r="F125" s="7"/>
      <c r="G125" s="7"/>
    </row>
    <row r="126" spans="1:13" x14ac:dyDescent="0.2">
      <c r="A126" s="15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>
        <v>44459</v>
      </c>
      <c r="G126" s="7">
        <v>44481</v>
      </c>
      <c r="I126" s="12">
        <f t="shared" ref="I126:I136" si="5">ROUNDUP(((SUM(K126-J126)*24*60/60)/0.25),0)*0.25</f>
        <v>1.5</v>
      </c>
      <c r="J126" s="13">
        <v>0.58333333333333304</v>
      </c>
      <c r="K126" s="13">
        <v>0.64583333333333304</v>
      </c>
    </row>
    <row r="127" spans="1:13" x14ac:dyDescent="0.2">
      <c r="A127" s="15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>
        <v>44459</v>
      </c>
      <c r="G127" s="7">
        <v>44481</v>
      </c>
      <c r="I127" s="12">
        <f t="shared" si="5"/>
        <v>0.75</v>
      </c>
      <c r="J127" s="13">
        <f>K126</f>
        <v>0.64583333333333304</v>
      </c>
      <c r="K127" s="13">
        <v>0.66666666666666696</v>
      </c>
    </row>
    <row r="128" spans="1:13" x14ac:dyDescent="0.2">
      <c r="A128" s="15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>
        <v>44459</v>
      </c>
      <c r="G128" s="7">
        <v>44481</v>
      </c>
      <c r="I128" s="12">
        <f t="shared" si="5"/>
        <v>1.25</v>
      </c>
      <c r="J128" s="13">
        <v>0.70833333333333304</v>
      </c>
      <c r="K128" s="13">
        <v>0.75</v>
      </c>
    </row>
    <row r="129" spans="1:13" x14ac:dyDescent="0.2">
      <c r="A129" s="15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>
        <v>44459</v>
      </c>
      <c r="G129" s="7">
        <v>44481</v>
      </c>
      <c r="I129" s="12">
        <f t="shared" si="5"/>
        <v>2</v>
      </c>
      <c r="J129" s="13">
        <f>K128</f>
        <v>0.75</v>
      </c>
      <c r="K129" s="13">
        <v>0.82291666666666696</v>
      </c>
    </row>
    <row r="130" spans="1:13" x14ac:dyDescent="0.2">
      <c r="A130" s="15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>
        <v>44460</v>
      </c>
      <c r="G130" s="7">
        <v>44481</v>
      </c>
      <c r="I130" s="12">
        <f t="shared" si="5"/>
        <v>1</v>
      </c>
      <c r="J130" s="13">
        <v>0.41666666666666702</v>
      </c>
      <c r="K130" s="13">
        <v>0.45833333333333298</v>
      </c>
    </row>
    <row r="131" spans="1:13" x14ac:dyDescent="0.2">
      <c r="A131" s="15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>
        <v>44460</v>
      </c>
      <c r="G131" s="7">
        <v>44481</v>
      </c>
      <c r="I131" s="12">
        <f t="shared" si="5"/>
        <v>0.75</v>
      </c>
      <c r="J131" s="13">
        <f>K130</f>
        <v>0.45833333333333298</v>
      </c>
      <c r="K131" s="13">
        <v>0.47916666666666702</v>
      </c>
    </row>
    <row r="132" spans="1:13" x14ac:dyDescent="0.2">
      <c r="A132" s="15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>
        <v>44460</v>
      </c>
      <c r="G132" s="7">
        <v>44481</v>
      </c>
      <c r="I132" s="12">
        <f t="shared" si="5"/>
        <v>0.5</v>
      </c>
      <c r="J132" s="13">
        <f>K131</f>
        <v>0.47916666666666702</v>
      </c>
      <c r="K132" s="13">
        <v>0.5</v>
      </c>
    </row>
    <row r="133" spans="1:13" x14ac:dyDescent="0.2">
      <c r="A133" s="15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>
        <v>44460</v>
      </c>
      <c r="G133" s="7">
        <v>44481</v>
      </c>
      <c r="I133" s="12">
        <f t="shared" si="5"/>
        <v>1.5</v>
      </c>
      <c r="J133" s="13">
        <f>K132</f>
        <v>0.5</v>
      </c>
      <c r="K133" s="13">
        <v>0.5625</v>
      </c>
    </row>
    <row r="134" spans="1:13" x14ac:dyDescent="0.2">
      <c r="A134" s="15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>
        <v>44460</v>
      </c>
      <c r="G134" s="7">
        <v>44481</v>
      </c>
      <c r="I134" s="12">
        <f t="shared" si="5"/>
        <v>2.75</v>
      </c>
      <c r="J134" s="13">
        <f>K133</f>
        <v>0.5625</v>
      </c>
      <c r="K134" s="13">
        <v>0.67708333333333304</v>
      </c>
    </row>
    <row r="135" spans="1:13" x14ac:dyDescent="0.2">
      <c r="A135" s="15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>
        <v>44460</v>
      </c>
      <c r="G135" s="7">
        <v>44481</v>
      </c>
      <c r="I135" s="12">
        <f t="shared" si="5"/>
        <v>0.75</v>
      </c>
      <c r="J135" s="13">
        <f>K134</f>
        <v>0.67708333333333304</v>
      </c>
      <c r="K135" s="13">
        <v>0.70138888888888895</v>
      </c>
    </row>
    <row r="136" spans="1:13" x14ac:dyDescent="0.2">
      <c r="A136" s="15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>
        <v>44464</v>
      </c>
      <c r="G136" s="7">
        <v>44481</v>
      </c>
      <c r="I136" s="12">
        <f t="shared" si="5"/>
        <v>1.25</v>
      </c>
      <c r="J136" s="13">
        <v>0.55208333333333304</v>
      </c>
      <c r="K136" s="13">
        <v>0.59375</v>
      </c>
      <c r="L136" s="14">
        <f>SUM(H126:I136)</f>
        <v>14</v>
      </c>
      <c r="M136" s="12">
        <f>SUM(L136+19.5)</f>
        <v>33.5</v>
      </c>
    </row>
    <row r="137" spans="1:13" x14ac:dyDescent="0.2">
      <c r="D137" s="6"/>
      <c r="F137" s="7"/>
      <c r="G137" s="7"/>
      <c r="J137" s="13"/>
      <c r="K137" s="13"/>
    </row>
    <row r="138" spans="1:13" x14ac:dyDescent="0.2">
      <c r="A138" s="15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>
        <v>44464</v>
      </c>
      <c r="G138" s="7">
        <v>44481</v>
      </c>
      <c r="I138" s="12">
        <f>ROUNDUP(((SUM(K138-J138)*24*60/60)/0.25),0)*0.25</f>
        <v>1.5</v>
      </c>
      <c r="J138" s="13">
        <v>0.45833333333333298</v>
      </c>
      <c r="K138" s="13">
        <v>0.51041666666666696</v>
      </c>
    </row>
    <row r="139" spans="1:13" x14ac:dyDescent="0.2">
      <c r="A139" s="15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>
        <v>44464</v>
      </c>
      <c r="G139" s="16">
        <v>44481</v>
      </c>
      <c r="H139" s="15"/>
      <c r="I139" s="12">
        <f>ROUNDUP(((SUM(K139-J139)*24*60/60)/0.25),0)*0.25</f>
        <v>0.5</v>
      </c>
      <c r="J139" s="13">
        <f>K138</f>
        <v>0.51041666666666696</v>
      </c>
      <c r="K139" s="17">
        <v>0.53125</v>
      </c>
    </row>
    <row r="140" spans="1:13" x14ac:dyDescent="0.2">
      <c r="A140" s="15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>
        <v>44464</v>
      </c>
      <c r="G140" s="16">
        <v>44481</v>
      </c>
      <c r="H140" s="15"/>
      <c r="I140" s="12">
        <f>ROUNDUP(((SUM(K140-J140)*24*60/60)/0.25),0)*0.25</f>
        <v>0.5</v>
      </c>
      <c r="J140" s="13">
        <f>K139</f>
        <v>0.53125</v>
      </c>
      <c r="K140" s="17">
        <v>0.55208333333333304</v>
      </c>
    </row>
    <row r="141" spans="1:13" x14ac:dyDescent="0.2">
      <c r="A141" s="15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>
        <v>44464</v>
      </c>
      <c r="G141" s="16">
        <v>44481</v>
      </c>
      <c r="H141" s="15"/>
      <c r="I141" s="12">
        <f>ROUNDUP(((SUM(K141-J141)*24*60/60)/0.25),0)*0.25</f>
        <v>0.5</v>
      </c>
      <c r="J141" s="13">
        <f>K140</f>
        <v>0.55208333333333304</v>
      </c>
      <c r="K141" s="17">
        <v>0.5625</v>
      </c>
    </row>
    <row r="142" spans="1:13" x14ac:dyDescent="0.2">
      <c r="A142" s="15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>
        <v>44464</v>
      </c>
      <c r="G142" s="16">
        <v>44481</v>
      </c>
      <c r="H142" s="15"/>
      <c r="I142" s="12">
        <f>ROUNDUP(((SUM(K142-J142)*24*60/60)/0.25),0)*0.25</f>
        <v>1.5</v>
      </c>
      <c r="J142" s="17">
        <v>0.55208333333333304</v>
      </c>
      <c r="K142" s="17">
        <v>0.61458333333333304</v>
      </c>
      <c r="L142" s="14">
        <f>SUM(H138:I142)</f>
        <v>4.5</v>
      </c>
      <c r="M142">
        <f>SUM(L142+16)</f>
        <v>20.5</v>
      </c>
    </row>
    <row r="143" spans="1:13" x14ac:dyDescent="0.2">
      <c r="D143" s="6"/>
      <c r="F143" s="7"/>
      <c r="G143" s="7"/>
    </row>
    <row r="144" spans="1:13" x14ac:dyDescent="0.2">
      <c r="A144" s="15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>
        <v>44481</v>
      </c>
      <c r="G144" s="7">
        <v>44481</v>
      </c>
      <c r="I144" s="12">
        <f>ROUNDUP(((SUM(K144-J144)*24*60/60)/0.25),0)*0.25</f>
        <v>3.75</v>
      </c>
      <c r="J144" s="13">
        <v>0.36458333333333298</v>
      </c>
      <c r="K144" s="13">
        <v>0.51041666666666696</v>
      </c>
    </row>
    <row r="145" spans="1:13" x14ac:dyDescent="0.2">
      <c r="A145" s="15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>
        <v>44481</v>
      </c>
      <c r="G145" s="7">
        <v>44481</v>
      </c>
      <c r="I145" s="12">
        <f>ROUNDUP(((SUM(K145-J145)*24*60/60)/0.25),0)*0.25</f>
        <v>3</v>
      </c>
      <c r="J145" s="13">
        <v>0.58333333333333304</v>
      </c>
      <c r="K145" s="13">
        <v>0.69791666666666696</v>
      </c>
      <c r="L145" s="14">
        <f>SUM(H144:I145)</f>
        <v>6.75</v>
      </c>
      <c r="M145">
        <f>SUM(L145+16)</f>
        <v>22.75</v>
      </c>
    </row>
    <row r="146" spans="1:13" x14ac:dyDescent="0.2">
      <c r="D146" s="6"/>
      <c r="F146" s="7"/>
      <c r="G146" s="7"/>
    </row>
    <row r="147" spans="1:13" x14ac:dyDescent="0.2">
      <c r="A147" s="15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>
        <v>44489</v>
      </c>
      <c r="G147" s="7">
        <v>44481</v>
      </c>
      <c r="I147" s="12">
        <f>ROUNDUP(((SUM(K147-J147)*24*60/60)/0.25),0)*0.25</f>
        <v>6</v>
      </c>
      <c r="J147" s="13">
        <v>0.45833333333333298</v>
      </c>
      <c r="K147" s="13">
        <v>0.69791666666666696</v>
      </c>
    </row>
    <row r="148" spans="1:13" x14ac:dyDescent="0.2">
      <c r="A148" s="15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>
        <v>44491</v>
      </c>
      <c r="G148" s="7">
        <v>44481</v>
      </c>
      <c r="I148" s="12">
        <f>ROUNDUP(((SUM(K148-J148)*24*60/60)/0.25),0)*0.25</f>
        <v>1.25</v>
      </c>
      <c r="J148" s="13">
        <v>0.45833333333333298</v>
      </c>
      <c r="K148" s="13">
        <v>0.5</v>
      </c>
    </row>
    <row r="149" spans="1:13" x14ac:dyDescent="0.2">
      <c r="A149" s="15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>
        <v>44491</v>
      </c>
      <c r="G149" s="7">
        <v>44481</v>
      </c>
      <c r="I149" s="12">
        <f>ROUNDUP(((SUM(K149-J149)*24*60/60)/0.25),0)*0.25</f>
        <v>4</v>
      </c>
      <c r="J149" s="13">
        <v>0.5</v>
      </c>
      <c r="K149" s="13">
        <v>0.66666666666666696</v>
      </c>
    </row>
    <row r="150" spans="1:13" x14ac:dyDescent="0.2">
      <c r="A150" s="15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>
        <v>44492</v>
      </c>
      <c r="G150" s="7">
        <v>44481</v>
      </c>
      <c r="I150" s="12">
        <f>ROUNDUP(((SUM(K150-J150)*24*60/60)/0.25),0)*0.25</f>
        <v>2.5</v>
      </c>
      <c r="J150" s="13">
        <v>0.5</v>
      </c>
      <c r="K150" s="13">
        <v>0.60416666666666696</v>
      </c>
      <c r="L150" s="14">
        <f>SUM(H147:I150)</f>
        <v>13.75</v>
      </c>
      <c r="M150">
        <f>SUM(L150+16)</f>
        <v>29.75</v>
      </c>
    </row>
    <row r="151" spans="1:13" x14ac:dyDescent="0.2">
      <c r="D151" s="6"/>
      <c r="F151" s="7"/>
      <c r="G151" s="7"/>
    </row>
    <row r="152" spans="1:13" x14ac:dyDescent="0.2">
      <c r="A152" s="15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>
        <v>44494</v>
      </c>
      <c r="G152" s="7">
        <v>44481</v>
      </c>
      <c r="I152" s="12">
        <f>ROUNDUP(((SUM(K152-J152)*24*60/60)/0.25),0)*0.25</f>
        <v>2.5</v>
      </c>
      <c r="J152" s="13">
        <v>0.5</v>
      </c>
      <c r="K152" s="13">
        <v>0.60416666666666696</v>
      </c>
    </row>
    <row r="153" spans="1:13" x14ac:dyDescent="0.2">
      <c r="A153" s="15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>
        <v>44499</v>
      </c>
      <c r="G153" s="7">
        <v>44481</v>
      </c>
      <c r="I153" s="12">
        <f>ROUNDUP(((SUM(K153-J153)*24*60/60)/0.25),0)*0.25</f>
        <v>4.5</v>
      </c>
      <c r="J153" s="13">
        <v>0.45833333333333298</v>
      </c>
      <c r="K153" s="13">
        <v>0.64583333333333304</v>
      </c>
      <c r="L153" s="14">
        <f>SUM(H152:I153)</f>
        <v>7</v>
      </c>
      <c r="M153">
        <f>SUM(L153+16)</f>
        <v>23</v>
      </c>
    </row>
    <row r="154" spans="1:13" x14ac:dyDescent="0.2">
      <c r="D154" s="6"/>
      <c r="F154" s="7"/>
      <c r="G154" s="7"/>
    </row>
    <row r="155" spans="1:13" x14ac:dyDescent="0.2">
      <c r="A155" s="15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>
        <v>44501</v>
      </c>
      <c r="G155" s="16">
        <v>44481</v>
      </c>
      <c r="H155" s="15"/>
      <c r="I155" s="12">
        <f>ROUNDUP(((SUM(K155-J155)*24*60/60)/0.25),0)*0.25</f>
        <v>3.75</v>
      </c>
      <c r="J155" s="17">
        <v>0.45833333333333298</v>
      </c>
      <c r="K155" s="17">
        <v>0.60416666666666696</v>
      </c>
    </row>
    <row r="156" spans="1:13" x14ac:dyDescent="0.2">
      <c r="A156" s="15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>
        <v>44501</v>
      </c>
      <c r="G156" s="16">
        <v>44481</v>
      </c>
      <c r="H156" s="15"/>
      <c r="I156" s="12">
        <f>ROUNDUP(((SUM(K156-J156)*24*60/60)/0.25),0)*0.25</f>
        <v>2.25</v>
      </c>
      <c r="J156" s="13">
        <f>K155</f>
        <v>0.60416666666666696</v>
      </c>
      <c r="K156" s="17">
        <v>0.69791666666666696</v>
      </c>
      <c r="L156" s="14">
        <f>SUM(H155:I156)</f>
        <v>6</v>
      </c>
      <c r="M156">
        <f>SUM(L156+16)</f>
        <v>22</v>
      </c>
    </row>
    <row r="157" spans="1:13" x14ac:dyDescent="0.2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spans="1:13" x14ac:dyDescent="0.2">
      <c r="A158" s="15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>
        <v>44508</v>
      </c>
      <c r="G158" s="16">
        <v>44481</v>
      </c>
      <c r="H158" s="15"/>
      <c r="I158" s="12">
        <f>ROUNDUP(((SUM(K158-J158)*24*60/60)/0.25),0)*0.25</f>
        <v>3</v>
      </c>
      <c r="J158" s="13">
        <v>0.45833333333333298</v>
      </c>
      <c r="K158" s="17">
        <v>0.58333333333333304</v>
      </c>
    </row>
    <row r="159" spans="1:13" x14ac:dyDescent="0.2">
      <c r="A159" s="15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>
        <v>44509</v>
      </c>
      <c r="G159" s="16">
        <v>44481</v>
      </c>
      <c r="H159" s="15"/>
      <c r="I159" s="12">
        <f>ROUNDUP(((SUM(K159-J159)*24*60/60)/0.25),0)*0.25</f>
        <v>4</v>
      </c>
      <c r="J159" s="13">
        <v>0.5</v>
      </c>
      <c r="K159" s="17">
        <v>0.66666666666666696</v>
      </c>
      <c r="L159" s="14">
        <f>SUM(H158:I159)</f>
        <v>7</v>
      </c>
      <c r="M159">
        <f>SUM(L159+16)</f>
        <v>23</v>
      </c>
    </row>
    <row r="160" spans="1:13" x14ac:dyDescent="0.2">
      <c r="D160" s="6"/>
      <c r="F160" s="7"/>
      <c r="G160" s="7"/>
    </row>
    <row r="161" spans="1:13" x14ac:dyDescent="0.2">
      <c r="A161" s="15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>
        <v>44513</v>
      </c>
      <c r="G161" s="16">
        <v>44481</v>
      </c>
      <c r="H161" s="15"/>
      <c r="I161" s="12">
        <f>ROUNDUP(((SUM(K161-J161)*24*60/60)/0.25),0)*0.25</f>
        <v>4</v>
      </c>
      <c r="J161" s="13">
        <v>0.54166666666666696</v>
      </c>
      <c r="K161" s="17">
        <v>0.70833333333333304</v>
      </c>
    </row>
    <row r="162" spans="1:13" x14ac:dyDescent="0.2">
      <c r="A162" s="15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>
        <v>44514</v>
      </c>
      <c r="G162" s="16">
        <v>44481</v>
      </c>
      <c r="H162" s="15"/>
      <c r="I162" s="12">
        <f>ROUNDUP(((SUM(K162-J162)*24*60/60)/0.25),0)*0.25</f>
        <v>2.25</v>
      </c>
      <c r="J162" s="13">
        <v>0.70833333333333304</v>
      </c>
      <c r="K162" s="17">
        <v>0.79166666666666696</v>
      </c>
      <c r="L162" s="14">
        <f>SUM(H161:I162)</f>
        <v>6.25</v>
      </c>
      <c r="M162">
        <f>SUM(L162+16)</f>
        <v>22.25</v>
      </c>
    </row>
    <row r="163" spans="1:13" x14ac:dyDescent="0.2">
      <c r="A163" s="15"/>
      <c r="B163" s="15"/>
      <c r="C163" s="15"/>
      <c r="D163" s="6"/>
      <c r="E163" s="15"/>
      <c r="F163" s="16"/>
      <c r="G163" s="16"/>
      <c r="H163" s="15"/>
      <c r="I163" s="12"/>
      <c r="J163" s="13"/>
      <c r="K163" s="17"/>
    </row>
    <row r="164" spans="1:13" x14ac:dyDescent="0.2">
      <c r="A164" s="15">
        <v>22</v>
      </c>
      <c r="B164" s="15" t="s">
        <v>82</v>
      </c>
      <c r="C164" s="15" t="s">
        <v>114</v>
      </c>
      <c r="D164" s="6" t="s">
        <v>23</v>
      </c>
      <c r="E164" s="15" t="s">
        <v>158</v>
      </c>
      <c r="F164" s="16">
        <v>44515</v>
      </c>
      <c r="G164" s="16">
        <v>44481</v>
      </c>
      <c r="H164" s="15"/>
      <c r="I164" s="12">
        <f>ROUNDUP(((SUM(K164-J164)*24*60/60)/0.25),0)*0.25</f>
        <v>2</v>
      </c>
      <c r="J164" s="13">
        <v>0.54166666666666696</v>
      </c>
      <c r="K164" s="17">
        <v>0.625</v>
      </c>
    </row>
    <row r="165" spans="1:13" x14ac:dyDescent="0.2">
      <c r="A165" s="15">
        <v>22</v>
      </c>
      <c r="B165" s="15" t="s">
        <v>82</v>
      </c>
      <c r="C165" s="15" t="s">
        <v>114</v>
      </c>
      <c r="D165" s="6" t="s">
        <v>23</v>
      </c>
      <c r="E165" s="15" t="s">
        <v>159</v>
      </c>
      <c r="F165" s="16">
        <v>44515</v>
      </c>
      <c r="G165" s="16">
        <v>44481</v>
      </c>
      <c r="H165" s="15"/>
      <c r="I165" s="12">
        <f>ROUNDUP(((SUM(K165-J165)*24*60/60)/0.25),0)*0.25</f>
        <v>2</v>
      </c>
      <c r="J165" s="13">
        <v>0.66666666666666696</v>
      </c>
      <c r="K165" s="17">
        <v>0.75</v>
      </c>
      <c r="L165" s="14">
        <f>SUM(H164:I165)</f>
        <v>4</v>
      </c>
      <c r="M165">
        <f>SUM(L165+16)</f>
        <v>20</v>
      </c>
    </row>
    <row r="166" spans="1:13" x14ac:dyDescent="0.2">
      <c r="D166" s="6"/>
      <c r="F166" s="7"/>
      <c r="G166" s="7"/>
    </row>
    <row r="167" spans="1:13" x14ac:dyDescent="0.2">
      <c r="B167" t="s">
        <v>160</v>
      </c>
      <c r="D167" s="6"/>
      <c r="F167" s="7"/>
      <c r="G167" s="7" t="s">
        <v>122</v>
      </c>
    </row>
    <row r="168" spans="1:13" x14ac:dyDescent="0.2">
      <c r="D168" s="6"/>
      <c r="F168" s="7"/>
      <c r="G168" s="7"/>
    </row>
    <row r="169" spans="1:13" x14ac:dyDescent="0.2">
      <c r="A169" s="15">
        <v>22</v>
      </c>
      <c r="B169" s="15" t="s">
        <v>82</v>
      </c>
      <c r="C169" s="15" t="s">
        <v>114</v>
      </c>
      <c r="D169" s="6" t="s">
        <v>23</v>
      </c>
      <c r="E169" s="15" t="s">
        <v>161</v>
      </c>
      <c r="F169" s="16">
        <v>44526</v>
      </c>
      <c r="G169" s="16">
        <v>44481</v>
      </c>
      <c r="H169" s="15"/>
      <c r="I169" s="12">
        <f>ROUNDUP(((SUM(K169-J169)*24*60/60)/0.25),0)*0.25</f>
        <v>5</v>
      </c>
      <c r="J169" s="13">
        <v>0.5</v>
      </c>
      <c r="K169" s="17">
        <v>0.70833333333333304</v>
      </c>
    </row>
    <row r="170" spans="1:13" x14ac:dyDescent="0.2">
      <c r="A170">
        <v>27</v>
      </c>
      <c r="B170" t="s">
        <v>162</v>
      </c>
      <c r="C170" t="s">
        <v>163</v>
      </c>
      <c r="D170" s="6" t="s">
        <v>16</v>
      </c>
      <c r="E170" t="s">
        <v>164</v>
      </c>
      <c r="F170" s="7">
        <v>44528</v>
      </c>
      <c r="G170" s="7">
        <v>44554</v>
      </c>
      <c r="H170" s="12">
        <f>ROUNDUP(((SUM(K170-J170)*24*60/60)/0.25),0)*0.25</f>
        <v>2</v>
      </c>
      <c r="J170" s="18">
        <v>0.66666666666666696</v>
      </c>
      <c r="K170" s="18">
        <v>0.75</v>
      </c>
      <c r="L170" s="14">
        <f>SUM(H169:I170)</f>
        <v>7</v>
      </c>
      <c r="M170">
        <f>SUM(L170+16)</f>
        <v>23</v>
      </c>
    </row>
    <row r="171" spans="1:13" x14ac:dyDescent="0.2">
      <c r="D171" s="6"/>
      <c r="F171" s="7"/>
      <c r="G171" s="7"/>
    </row>
    <row r="172" spans="1:13" x14ac:dyDescent="0.2">
      <c r="A172" s="15">
        <v>22</v>
      </c>
      <c r="B172" s="15" t="s">
        <v>82</v>
      </c>
      <c r="C172" s="15" t="s">
        <v>114</v>
      </c>
      <c r="D172" s="6" t="s">
        <v>23</v>
      </c>
      <c r="E172" s="15" t="s">
        <v>165</v>
      </c>
      <c r="F172" s="16">
        <v>44529</v>
      </c>
      <c r="G172" s="16">
        <v>44481</v>
      </c>
      <c r="H172" s="15"/>
      <c r="I172" s="12">
        <f>ROUNDUP(((SUM(K172-J172)*24*60/60)/0.25),0)*0.25</f>
        <v>1</v>
      </c>
      <c r="J172" s="13">
        <v>0.54166666666666696</v>
      </c>
      <c r="K172" s="17">
        <v>0.58333333333333304</v>
      </c>
    </row>
    <row r="173" spans="1:13" x14ac:dyDescent="0.2">
      <c r="A173">
        <v>27</v>
      </c>
      <c r="B173" t="s">
        <v>162</v>
      </c>
      <c r="C173" t="s">
        <v>163</v>
      </c>
      <c r="D173" s="6" t="s">
        <v>23</v>
      </c>
      <c r="E173" t="s">
        <v>166</v>
      </c>
      <c r="F173" s="16">
        <v>44530</v>
      </c>
      <c r="G173" s="7">
        <v>44554</v>
      </c>
      <c r="H173" s="12">
        <f>ROUNDUP(((SUM(K173-J173)*24*60/60)/0.25),0)*0.25</f>
        <v>4</v>
      </c>
      <c r="J173" s="18">
        <v>0.5</v>
      </c>
      <c r="K173" s="18">
        <v>0.66666666666666696</v>
      </c>
    </row>
    <row r="174" spans="1:13" x14ac:dyDescent="0.2">
      <c r="A174">
        <v>27</v>
      </c>
      <c r="B174" t="s">
        <v>162</v>
      </c>
      <c r="C174" t="s">
        <v>163</v>
      </c>
      <c r="D174" s="6" t="s">
        <v>16</v>
      </c>
      <c r="E174" t="s">
        <v>167</v>
      </c>
      <c r="F174" s="16">
        <v>44533</v>
      </c>
      <c r="G174" s="7">
        <v>44554</v>
      </c>
      <c r="H174" s="12">
        <f>ROUNDUP(((SUM(K174-J174)*24*60/60)/0.25),0)*0.25</f>
        <v>3</v>
      </c>
      <c r="J174" s="18">
        <v>0.58333333333333304</v>
      </c>
      <c r="K174" s="18">
        <v>0.70833333333333304</v>
      </c>
    </row>
    <row r="175" spans="1:13" x14ac:dyDescent="0.2">
      <c r="A175">
        <v>27</v>
      </c>
      <c r="B175" t="s">
        <v>162</v>
      </c>
      <c r="C175" t="s">
        <v>163</v>
      </c>
      <c r="D175" s="6" t="s">
        <v>16</v>
      </c>
      <c r="E175" t="s">
        <v>167</v>
      </c>
      <c r="F175" s="16">
        <v>44534</v>
      </c>
      <c r="G175" s="7">
        <v>44554</v>
      </c>
      <c r="H175" s="12">
        <f>ROUNDUP(((SUM(K175-J175)*24*60/60)/0.25),0)*0.25</f>
        <v>1.75</v>
      </c>
      <c r="J175" s="18">
        <v>0.54166666666666696</v>
      </c>
      <c r="K175" s="18">
        <v>0.61458333333333304</v>
      </c>
      <c r="L175" s="14">
        <f>SUM(H172:I175)</f>
        <v>9.75</v>
      </c>
      <c r="M175">
        <f>SUM(L175+16)</f>
        <v>25.75</v>
      </c>
    </row>
    <row r="176" spans="1:13" x14ac:dyDescent="0.2">
      <c r="D176" s="6"/>
      <c r="F176" s="7"/>
      <c r="G176" s="7"/>
    </row>
    <row r="177" spans="1:13" x14ac:dyDescent="0.2">
      <c r="A177">
        <v>27</v>
      </c>
      <c r="B177" t="s">
        <v>162</v>
      </c>
      <c r="C177" t="s">
        <v>163</v>
      </c>
      <c r="D177" s="6" t="s">
        <v>23</v>
      </c>
      <c r="E177" t="s">
        <v>168</v>
      </c>
      <c r="F177" s="7">
        <v>44536</v>
      </c>
      <c r="G177" s="7">
        <v>44554</v>
      </c>
      <c r="H177" s="12">
        <f>ROUNDUP(((SUM(K177-J177)*24*60/60)/0.25),0)*0.25</f>
        <v>7</v>
      </c>
      <c r="J177" s="13">
        <v>0.45833333333333298</v>
      </c>
      <c r="K177" s="17">
        <v>0.75</v>
      </c>
    </row>
    <row r="178" spans="1:13" x14ac:dyDescent="0.2">
      <c r="A178">
        <v>27</v>
      </c>
      <c r="B178" t="s">
        <v>162</v>
      </c>
      <c r="C178" t="s">
        <v>163</v>
      </c>
      <c r="D178" s="6" t="s">
        <v>23</v>
      </c>
      <c r="E178" t="s">
        <v>168</v>
      </c>
      <c r="F178" s="7">
        <v>44537</v>
      </c>
      <c r="G178" s="7">
        <v>44554</v>
      </c>
      <c r="H178" s="12">
        <f>ROUNDUP(((SUM(K178-J178)*24*60/60)/0.25),0)*0.25</f>
        <v>7</v>
      </c>
      <c r="J178" s="13">
        <v>0.45833333333333298</v>
      </c>
      <c r="K178" s="17">
        <v>0.75</v>
      </c>
      <c r="L178" s="14">
        <f>SUM(H177:I178)</f>
        <v>14</v>
      </c>
      <c r="M178">
        <f>SUM(L178+16)</f>
        <v>30</v>
      </c>
    </row>
    <row r="179" spans="1:13" x14ac:dyDescent="0.2">
      <c r="D179" s="6"/>
      <c r="F179" s="7"/>
      <c r="G179" s="7"/>
    </row>
    <row r="180" spans="1:13" x14ac:dyDescent="0.2">
      <c r="A180">
        <v>27</v>
      </c>
      <c r="B180" t="s">
        <v>162</v>
      </c>
      <c r="C180" t="s">
        <v>163</v>
      </c>
      <c r="D180" s="6" t="s">
        <v>23</v>
      </c>
      <c r="E180" t="s">
        <v>169</v>
      </c>
      <c r="F180" s="7">
        <v>44543</v>
      </c>
      <c r="G180" s="7">
        <v>44554</v>
      </c>
      <c r="H180" s="12">
        <f>ROUNDUP(((SUM(K180-J180)*24*60/60)/0.25),0)*0.25</f>
        <v>7</v>
      </c>
      <c r="J180" s="13">
        <v>0.45833333333333298</v>
      </c>
      <c r="K180" s="17">
        <v>0.75</v>
      </c>
    </row>
    <row r="181" spans="1:13" x14ac:dyDescent="0.2">
      <c r="A181">
        <v>27</v>
      </c>
      <c r="B181" t="s">
        <v>162</v>
      </c>
      <c r="C181" t="s">
        <v>163</v>
      </c>
      <c r="D181" s="6" t="s">
        <v>23</v>
      </c>
      <c r="E181" t="s">
        <v>169</v>
      </c>
      <c r="F181" s="7">
        <v>44544</v>
      </c>
      <c r="G181" s="7">
        <v>44554</v>
      </c>
      <c r="H181" s="12">
        <f>ROUNDUP(((SUM(K181-J181)*24*60/60)/0.25),0)*0.25</f>
        <v>7</v>
      </c>
      <c r="J181" s="13">
        <v>0.45833333333333298</v>
      </c>
      <c r="K181" s="17">
        <v>0.75</v>
      </c>
    </row>
    <row r="182" spans="1:13" x14ac:dyDescent="0.2">
      <c r="A182">
        <v>28</v>
      </c>
      <c r="B182" s="15" t="s">
        <v>82</v>
      </c>
      <c r="C182" t="s">
        <v>170</v>
      </c>
      <c r="D182" s="6" t="s">
        <v>23</v>
      </c>
      <c r="E182" t="s">
        <v>171</v>
      </c>
      <c r="F182" s="7">
        <v>44547</v>
      </c>
      <c r="G182" s="7">
        <v>44554</v>
      </c>
      <c r="I182" s="12">
        <f>ROUNDUP(((SUM(K182-J182)*24*60/60)/0.25),0)*0.25</f>
        <v>9</v>
      </c>
      <c r="J182" s="13">
        <v>0.45833333333333298</v>
      </c>
      <c r="K182" s="17">
        <v>0.83333333333333304</v>
      </c>
      <c r="L182" s="14">
        <f>SUM(H180:I182)</f>
        <v>23</v>
      </c>
      <c r="M182">
        <f>SUM(L182+16)</f>
        <v>39</v>
      </c>
    </row>
    <row r="183" spans="1:13" x14ac:dyDescent="0.2">
      <c r="D183" s="6"/>
      <c r="F183" s="7"/>
      <c r="G183" s="7"/>
    </row>
    <row r="184" spans="1:13" x14ac:dyDescent="0.2">
      <c r="A184">
        <v>27</v>
      </c>
      <c r="B184" t="s">
        <v>162</v>
      </c>
      <c r="C184" t="s">
        <v>163</v>
      </c>
      <c r="D184" s="6" t="s">
        <v>23</v>
      </c>
      <c r="E184" t="s">
        <v>169</v>
      </c>
      <c r="F184" s="7">
        <v>44557</v>
      </c>
      <c r="G184" s="7">
        <v>44554</v>
      </c>
      <c r="H184" s="12">
        <f>ROUNDUP(((SUM(K184-J184)*24*60/60)/0.25),0)*0.25</f>
        <v>7</v>
      </c>
      <c r="J184" s="13">
        <v>0.45833333333333298</v>
      </c>
      <c r="K184" s="17">
        <v>0.75</v>
      </c>
    </row>
    <row r="185" spans="1:13" x14ac:dyDescent="0.2">
      <c r="A185">
        <v>27</v>
      </c>
      <c r="B185" t="s">
        <v>162</v>
      </c>
      <c r="C185" t="s">
        <v>163</v>
      </c>
      <c r="D185" s="6" t="s">
        <v>23</v>
      </c>
      <c r="E185" t="s">
        <v>169</v>
      </c>
      <c r="F185" s="7">
        <v>44558</v>
      </c>
      <c r="G185" s="7">
        <v>44554</v>
      </c>
      <c r="H185" s="12">
        <f>ROUNDUP(((SUM(K185-J185)*24*60/60)/0.25),0)*0.25</f>
        <v>7</v>
      </c>
      <c r="J185" s="13">
        <v>0.45833333333333298</v>
      </c>
      <c r="K185" s="17">
        <v>0.75</v>
      </c>
      <c r="L185" s="14">
        <f>SUM(H184:I185)</f>
        <v>14</v>
      </c>
      <c r="M185">
        <f>SUM(L185+16)</f>
        <v>30</v>
      </c>
    </row>
    <row r="186" spans="1:13" x14ac:dyDescent="0.2">
      <c r="D186" s="6"/>
      <c r="F186" s="7"/>
      <c r="G186" s="7"/>
    </row>
    <row r="187" spans="1:13" x14ac:dyDescent="0.2">
      <c r="A187">
        <v>27</v>
      </c>
      <c r="B187" t="s">
        <v>162</v>
      </c>
      <c r="C187" t="s">
        <v>163</v>
      </c>
      <c r="D187" s="6" t="s">
        <v>23</v>
      </c>
      <c r="E187" t="s">
        <v>172</v>
      </c>
      <c r="F187" s="7">
        <v>44565</v>
      </c>
      <c r="G187" s="7">
        <v>44554</v>
      </c>
      <c r="H187" s="12">
        <f>ROUNDUP(((SUM(K187-J187)*24*60/60)/0.25),0)*0.25</f>
        <v>7</v>
      </c>
      <c r="J187" s="13">
        <v>0.45833333333333298</v>
      </c>
      <c r="K187" s="17">
        <v>0.75</v>
      </c>
    </row>
    <row r="188" spans="1:13" x14ac:dyDescent="0.2">
      <c r="A188">
        <v>27</v>
      </c>
      <c r="B188" t="s">
        <v>162</v>
      </c>
      <c r="C188" t="s">
        <v>163</v>
      </c>
      <c r="D188" s="6" t="s">
        <v>23</v>
      </c>
      <c r="E188" t="s">
        <v>172</v>
      </c>
      <c r="F188" s="7">
        <v>44568</v>
      </c>
      <c r="G188" s="7">
        <v>44554</v>
      </c>
      <c r="H188" s="12">
        <f>ROUNDUP(((SUM(K188-J188)*24*60/60)/0.25),0)*0.25</f>
        <v>7</v>
      </c>
      <c r="J188" s="13">
        <v>0.45833333333333298</v>
      </c>
      <c r="K188" s="17">
        <v>0.75</v>
      </c>
      <c r="L188" s="14">
        <f>SUM(H187:I188)</f>
        <v>14</v>
      </c>
      <c r="M188">
        <f>SUM(L188+16)</f>
        <v>30</v>
      </c>
    </row>
    <row r="189" spans="1:13" x14ac:dyDescent="0.2">
      <c r="D189" s="6"/>
      <c r="F189" s="7"/>
      <c r="G189" s="7"/>
    </row>
    <row r="190" spans="1:13" x14ac:dyDescent="0.2">
      <c r="A190">
        <v>27</v>
      </c>
      <c r="B190" t="s">
        <v>162</v>
      </c>
      <c r="C190" t="s">
        <v>163</v>
      </c>
      <c r="D190" s="6" t="s">
        <v>23</v>
      </c>
      <c r="E190" t="s">
        <v>173</v>
      </c>
      <c r="F190" s="7">
        <v>44571</v>
      </c>
      <c r="G190" s="7">
        <v>44554</v>
      </c>
      <c r="H190" s="12">
        <f>ROUNDUP(((SUM(K190-J190)*24*60/60)/0.25),0)*0.25</f>
        <v>7</v>
      </c>
      <c r="J190" s="13">
        <v>0.45833333333333298</v>
      </c>
      <c r="K190" s="17">
        <v>0.75</v>
      </c>
    </row>
    <row r="191" spans="1:13" x14ac:dyDescent="0.2">
      <c r="A191">
        <v>27</v>
      </c>
      <c r="B191" t="s">
        <v>162</v>
      </c>
      <c r="C191" t="s">
        <v>163</v>
      </c>
      <c r="D191" s="6" t="s">
        <v>16</v>
      </c>
      <c r="E191" t="s">
        <v>188</v>
      </c>
      <c r="F191" s="7">
        <v>44576</v>
      </c>
      <c r="G191" s="7">
        <v>44554</v>
      </c>
      <c r="H191" s="12">
        <f>ROUNDUP(((SUM(K191-J191)*24*60/60)/0.25),0)*0.25</f>
        <v>6</v>
      </c>
      <c r="J191" s="13">
        <v>0.45833333333333298</v>
      </c>
      <c r="K191" s="17">
        <v>0.70833333333333337</v>
      </c>
    </row>
    <row r="192" spans="1:13" x14ac:dyDescent="0.2">
      <c r="D192" s="6"/>
      <c r="F192" s="7"/>
      <c r="G192" s="7"/>
      <c r="H192" s="12"/>
      <c r="J192" s="13"/>
      <c r="K192" s="17"/>
    </row>
    <row r="193" spans="1:11" x14ac:dyDescent="0.2">
      <c r="D193" s="6"/>
      <c r="E193" t="s">
        <v>193</v>
      </c>
      <c r="F193" s="7"/>
      <c r="G193" s="7"/>
      <c r="H193" s="12"/>
      <c r="J193" s="13"/>
      <c r="K193" s="17"/>
    </row>
    <row r="195" spans="1:11" x14ac:dyDescent="0.2">
      <c r="A195">
        <v>27</v>
      </c>
      <c r="B195" t="s">
        <v>162</v>
      </c>
      <c r="C195" t="s">
        <v>163</v>
      </c>
      <c r="D195" s="6" t="s">
        <v>16</v>
      </c>
      <c r="E195" t="s">
        <v>188</v>
      </c>
      <c r="F195" s="7">
        <v>44583</v>
      </c>
      <c r="G195" s="7">
        <v>44554</v>
      </c>
      <c r="H195" s="12">
        <f>ROUNDUP(((SUM(K195-J195)*24*60/60)/0.25),0)*0.25</f>
        <v>8</v>
      </c>
      <c r="J195" s="13">
        <v>0.375</v>
      </c>
      <c r="K195" s="17">
        <v>0.70833333333333337</v>
      </c>
    </row>
    <row r="196" spans="1:11" x14ac:dyDescent="0.2">
      <c r="A196">
        <v>27</v>
      </c>
      <c r="B196" t="s">
        <v>162</v>
      </c>
      <c r="C196" t="s">
        <v>163</v>
      </c>
      <c r="D196" s="6" t="s">
        <v>16</v>
      </c>
      <c r="E196" t="s">
        <v>188</v>
      </c>
      <c r="F196" s="7">
        <v>44590</v>
      </c>
      <c r="G196" s="7">
        <v>44554</v>
      </c>
      <c r="H196" s="12">
        <f>ROUNDUP(((SUM(K196-J196)*24*60/60)/0.25),0)*0.25</f>
        <v>8</v>
      </c>
      <c r="J196" s="13">
        <v>0.45833333333333298</v>
      </c>
      <c r="K196" s="17">
        <v>0.79166666666666663</v>
      </c>
    </row>
    <row r="197" spans="1:11" x14ac:dyDescent="0.2">
      <c r="A197">
        <v>27</v>
      </c>
      <c r="B197" t="s">
        <v>162</v>
      </c>
      <c r="C197" t="s">
        <v>163</v>
      </c>
      <c r="D197" s="6" t="s">
        <v>16</v>
      </c>
      <c r="E197" t="s">
        <v>188</v>
      </c>
      <c r="F197" s="7">
        <v>44597</v>
      </c>
      <c r="G197" s="7">
        <v>44554</v>
      </c>
      <c r="H197" s="12">
        <f>ROUNDUP(((SUM(K197-J197)*24*60/60)/0.25),0)*0.25</f>
        <v>6</v>
      </c>
      <c r="J197" s="13">
        <v>0.45833333333333298</v>
      </c>
      <c r="K197" s="17">
        <v>0.70833333333333337</v>
      </c>
    </row>
    <row r="198" spans="1:11" x14ac:dyDescent="0.2">
      <c r="A198">
        <v>27</v>
      </c>
      <c r="B198" t="s">
        <v>162</v>
      </c>
      <c r="C198" t="s">
        <v>163</v>
      </c>
      <c r="D198" s="6" t="s">
        <v>16</v>
      </c>
      <c r="E198" t="s">
        <v>188</v>
      </c>
      <c r="F198" s="7">
        <v>44604</v>
      </c>
      <c r="G198" s="7">
        <v>44554</v>
      </c>
      <c r="H198" s="12">
        <f>ROUNDUP(((SUM(K198-J198)*24*60/60)/0.25),0)*0.25</f>
        <v>6</v>
      </c>
      <c r="J198" s="13">
        <v>0.45833333333333298</v>
      </c>
      <c r="K198" s="17">
        <v>0.70833333333333337</v>
      </c>
    </row>
    <row r="199" spans="1:11" x14ac:dyDescent="0.2">
      <c r="A199">
        <v>27</v>
      </c>
      <c r="B199" t="s">
        <v>162</v>
      </c>
      <c r="C199" t="s">
        <v>163</v>
      </c>
      <c r="D199" s="6" t="s">
        <v>16</v>
      </c>
      <c r="E199" t="s">
        <v>188</v>
      </c>
      <c r="F199" s="7">
        <v>44611</v>
      </c>
      <c r="G199" s="7">
        <v>44554</v>
      </c>
      <c r="H199" s="12">
        <f>ROUNDUP(((SUM(K199-J199)*24*60/60)/0.25),0)*0.25</f>
        <v>6</v>
      </c>
      <c r="J199" s="13">
        <v>0.45833333333333298</v>
      </c>
      <c r="K199" s="17">
        <v>0.70833333333333337</v>
      </c>
    </row>
    <row r="200" spans="1:11" x14ac:dyDescent="0.2">
      <c r="A200">
        <v>27</v>
      </c>
      <c r="B200" t="s">
        <v>162</v>
      </c>
      <c r="C200" t="s">
        <v>163</v>
      </c>
      <c r="D200" s="6" t="s">
        <v>16</v>
      </c>
      <c r="E200" t="s">
        <v>188</v>
      </c>
      <c r="F200" s="7">
        <v>44618</v>
      </c>
      <c r="G200" s="7">
        <v>44554</v>
      </c>
      <c r="H200" s="12">
        <f>ROUNDUP(((SUM(K200-J200)*24*60/60)/0.25),0)*0.25</f>
        <v>6</v>
      </c>
      <c r="J200" s="13">
        <v>0.45833333333333298</v>
      </c>
      <c r="K200" s="17">
        <v>0.70833333333333337</v>
      </c>
    </row>
    <row r="201" spans="1:11" x14ac:dyDescent="0.2">
      <c r="D201" s="6"/>
      <c r="F201" s="7"/>
      <c r="G201" s="7"/>
    </row>
    <row r="202" spans="1:11" x14ac:dyDescent="0.2">
      <c r="A202">
        <v>26</v>
      </c>
      <c r="B202" t="s">
        <v>162</v>
      </c>
      <c r="C202" t="s">
        <v>190</v>
      </c>
      <c r="D202" s="6" t="s">
        <v>23</v>
      </c>
      <c r="E202" t="s">
        <v>189</v>
      </c>
      <c r="F202" s="7">
        <v>44620</v>
      </c>
      <c r="G202" s="7">
        <v>44554</v>
      </c>
      <c r="H202" s="12">
        <f>ROUNDUP(((SUM(K202-J202)*24*60/60)/0.25),0)*0.25</f>
        <v>8</v>
      </c>
      <c r="J202" s="13">
        <v>0.41666666666666669</v>
      </c>
      <c r="K202" s="17">
        <v>0.75</v>
      </c>
    </row>
    <row r="203" spans="1:11" x14ac:dyDescent="0.2">
      <c r="D203" s="6"/>
      <c r="F203" s="7"/>
      <c r="G203" s="7"/>
      <c r="H203" s="12"/>
      <c r="J203" s="13"/>
      <c r="K203" s="17"/>
    </row>
    <row r="204" spans="1:11" x14ac:dyDescent="0.2">
      <c r="A204">
        <v>28</v>
      </c>
      <c r="B204" s="15" t="s">
        <v>82</v>
      </c>
      <c r="C204" t="s">
        <v>191</v>
      </c>
      <c r="D204" s="6" t="s">
        <v>23</v>
      </c>
      <c r="E204" t="s">
        <v>192</v>
      </c>
      <c r="F204" s="7">
        <v>44634</v>
      </c>
      <c r="G204" s="7">
        <v>44656</v>
      </c>
      <c r="I204" s="12">
        <f>ROUNDUP(((SUM(K204-J204)*24*60/60)/0.25),0)*0.25</f>
        <v>9</v>
      </c>
      <c r="J204" s="13">
        <v>0.45833333333333298</v>
      </c>
      <c r="K204" s="17">
        <v>0.83333333333333304</v>
      </c>
    </row>
    <row r="205" spans="1:11" x14ac:dyDescent="0.2">
      <c r="D205" s="6"/>
      <c r="F205" s="7"/>
      <c r="G205" s="7"/>
    </row>
    <row r="206" spans="1:11" x14ac:dyDescent="0.2">
      <c r="B206" s="2" t="s">
        <v>174</v>
      </c>
      <c r="C206" s="19">
        <f>SUM(I:I)+SUM(H:H)</f>
        <v>515.25</v>
      </c>
      <c r="D206" s="3" t="s">
        <v>7</v>
      </c>
      <c r="E206" s="19">
        <f>SUM(H:H)</f>
        <v>183.75</v>
      </c>
      <c r="F206" s="3" t="s">
        <v>8</v>
      </c>
      <c r="G206" s="19">
        <f>SUM(I:I)</f>
        <v>331.5</v>
      </c>
    </row>
    <row r="207" spans="1:11" x14ac:dyDescent="0.2">
      <c r="D207" s="11" t="s">
        <v>175</v>
      </c>
      <c r="E207" s="20">
        <f>135-E206</f>
        <v>-48.75</v>
      </c>
      <c r="F207" s="11" t="s">
        <v>175</v>
      </c>
      <c r="G207" s="20">
        <f>315-G206</f>
        <v>-16.5</v>
      </c>
    </row>
    <row r="208" spans="1:11" x14ac:dyDescent="0.2">
      <c r="B208" t="s">
        <v>176</v>
      </c>
      <c r="C208">
        <f>ROUNDUP(C206/30, 0)</f>
        <v>18</v>
      </c>
    </row>
    <row r="209" spans="1:9" ht="17" thickBot="1" x14ac:dyDescent="0.25">
      <c r="A209" s="21"/>
      <c r="B209" s="21" t="s">
        <v>177</v>
      </c>
      <c r="C209" s="21">
        <v>15</v>
      </c>
      <c r="D209" s="21"/>
      <c r="E209" s="21"/>
      <c r="F209" s="21"/>
      <c r="G209" s="21"/>
      <c r="H209" s="21"/>
      <c r="I209" s="21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00000000-0002-0000-0000-000000000000}">
      <formula1>$N$3:$N$5</formula1>
      <formula2>0</formula2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4 D160 D166:D168 D170:D171 D173:D193 D195:D205" xr:uid="{00000000-0002-0000-0000-000001000000}">
      <formula1>$N$3:$N$6</formula1>
      <formula2>0</formula2>
    </dataValidation>
  </dataValidations>
  <pageMargins left="0.7" right="0.7" top="0.78749999999999998" bottom="0.78749999999999998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19"/>
  <sheetViews>
    <sheetView zoomScale="81" zoomScaleNormal="81" workbookViewId="0">
      <selection activeCell="H26" sqref="H26"/>
    </sheetView>
  </sheetViews>
  <sheetFormatPr baseColWidth="10" defaultColWidth="10.5" defaultRowHeight="16" x14ac:dyDescent="0.2"/>
  <sheetData>
    <row r="4" spans="1:8" x14ac:dyDescent="0.2">
      <c r="A4" t="s">
        <v>178</v>
      </c>
      <c r="B4" t="s">
        <v>179</v>
      </c>
      <c r="C4" t="s">
        <v>180</v>
      </c>
      <c r="D4" t="s">
        <v>181</v>
      </c>
      <c r="E4" t="s">
        <v>182</v>
      </c>
    </row>
    <row r="5" spans="1:8" x14ac:dyDescent="0.2">
      <c r="A5" s="22">
        <v>15</v>
      </c>
      <c r="B5" s="23">
        <v>8</v>
      </c>
      <c r="C5" s="23">
        <v>4</v>
      </c>
      <c r="D5" s="23">
        <v>8</v>
      </c>
      <c r="E5" s="24">
        <f t="shared" ref="E5:E18" si="0">(B5*3)+C5+D5</f>
        <v>36</v>
      </c>
      <c r="F5" t="s">
        <v>183</v>
      </c>
      <c r="G5">
        <f>SUM(E5:E7)</f>
        <v>107</v>
      </c>
      <c r="H5" s="25">
        <v>44298</v>
      </c>
    </row>
    <row r="6" spans="1:8" x14ac:dyDescent="0.2">
      <c r="A6" s="26">
        <v>16</v>
      </c>
      <c r="B6" s="10">
        <v>8</v>
      </c>
      <c r="C6" s="10">
        <v>4</v>
      </c>
      <c r="D6" s="10">
        <v>8</v>
      </c>
      <c r="E6" s="27">
        <f t="shared" si="0"/>
        <v>36</v>
      </c>
    </row>
    <row r="7" spans="1:8" x14ac:dyDescent="0.2">
      <c r="A7" s="28">
        <v>17</v>
      </c>
      <c r="B7" s="21">
        <v>8</v>
      </c>
      <c r="C7" s="21">
        <v>3</v>
      </c>
      <c r="D7" s="21">
        <v>8</v>
      </c>
      <c r="E7" s="29">
        <f t="shared" si="0"/>
        <v>35</v>
      </c>
    </row>
    <row r="8" spans="1:8" x14ac:dyDescent="0.2">
      <c r="A8" s="22">
        <v>18</v>
      </c>
      <c r="B8" s="23">
        <v>8</v>
      </c>
      <c r="C8" s="23"/>
      <c r="D8" s="23">
        <v>8</v>
      </c>
      <c r="E8" s="24">
        <f t="shared" si="0"/>
        <v>32</v>
      </c>
      <c r="F8" t="s">
        <v>184</v>
      </c>
      <c r="G8">
        <f>SUM(E8:E10)</f>
        <v>102</v>
      </c>
      <c r="H8" s="25">
        <v>44319</v>
      </c>
    </row>
    <row r="9" spans="1:8" x14ac:dyDescent="0.2">
      <c r="A9" s="26">
        <v>19</v>
      </c>
      <c r="B9" s="10">
        <v>8</v>
      </c>
      <c r="C9" s="10">
        <v>3</v>
      </c>
      <c r="D9" s="10">
        <v>8</v>
      </c>
      <c r="E9" s="27">
        <f t="shared" si="0"/>
        <v>35</v>
      </c>
    </row>
    <row r="10" spans="1:8" x14ac:dyDescent="0.2">
      <c r="A10" s="28">
        <v>20</v>
      </c>
      <c r="B10" s="21">
        <v>8</v>
      </c>
      <c r="C10" s="21">
        <v>3</v>
      </c>
      <c r="D10" s="21">
        <v>8</v>
      </c>
      <c r="E10" s="29">
        <f t="shared" si="0"/>
        <v>35</v>
      </c>
    </row>
    <row r="11" spans="1:8" x14ac:dyDescent="0.2">
      <c r="A11" s="22">
        <v>21</v>
      </c>
      <c r="B11" s="23">
        <v>8</v>
      </c>
      <c r="C11" s="23"/>
      <c r="D11" s="23">
        <v>8</v>
      </c>
      <c r="E11" s="24">
        <f t="shared" si="0"/>
        <v>32</v>
      </c>
      <c r="F11" t="s">
        <v>185</v>
      </c>
      <c r="G11">
        <f>SUM(E11:E13)</f>
        <v>101</v>
      </c>
      <c r="H11" s="25">
        <v>44340</v>
      </c>
    </row>
    <row r="12" spans="1:8" x14ac:dyDescent="0.2">
      <c r="A12" s="26">
        <v>22</v>
      </c>
      <c r="B12" s="10">
        <v>8</v>
      </c>
      <c r="C12" s="10"/>
      <c r="D12" s="10">
        <v>8</v>
      </c>
      <c r="E12" s="27">
        <f t="shared" si="0"/>
        <v>32</v>
      </c>
    </row>
    <row r="13" spans="1:8" x14ac:dyDescent="0.2">
      <c r="A13" s="26">
        <v>23</v>
      </c>
      <c r="B13" s="10">
        <v>8</v>
      </c>
      <c r="C13" s="10">
        <v>5</v>
      </c>
      <c r="D13" s="10">
        <v>8</v>
      </c>
      <c r="E13" s="27">
        <f t="shared" si="0"/>
        <v>37</v>
      </c>
    </row>
    <row r="14" spans="1:8" x14ac:dyDescent="0.2">
      <c r="A14" s="22">
        <v>24</v>
      </c>
      <c r="B14" s="23">
        <v>8</v>
      </c>
      <c r="C14" s="23">
        <v>5</v>
      </c>
      <c r="D14" s="23">
        <v>8</v>
      </c>
      <c r="E14" s="24">
        <f t="shared" si="0"/>
        <v>37</v>
      </c>
      <c r="F14" t="s">
        <v>186</v>
      </c>
      <c r="G14">
        <f>SUM(E14:E15)</f>
        <v>74</v>
      </c>
      <c r="H14" s="25">
        <v>44361</v>
      </c>
    </row>
    <row r="15" spans="1:8" x14ac:dyDescent="0.2">
      <c r="A15" s="28">
        <v>25</v>
      </c>
      <c r="B15" s="21">
        <v>8</v>
      </c>
      <c r="C15" s="21">
        <v>5</v>
      </c>
      <c r="D15" s="21">
        <v>8</v>
      </c>
      <c r="E15" s="29">
        <f t="shared" si="0"/>
        <v>37</v>
      </c>
    </row>
    <row r="16" spans="1:8" x14ac:dyDescent="0.2">
      <c r="A16" s="22">
        <v>26</v>
      </c>
      <c r="B16" s="23">
        <v>8</v>
      </c>
      <c r="C16" s="23"/>
      <c r="D16" s="23">
        <v>8</v>
      </c>
      <c r="E16" s="24">
        <f t="shared" si="0"/>
        <v>32</v>
      </c>
      <c r="F16" t="s">
        <v>187</v>
      </c>
      <c r="G16">
        <f>SUM(E16:E17)</f>
        <v>64</v>
      </c>
      <c r="H16" s="25">
        <v>44375</v>
      </c>
    </row>
    <row r="17" spans="1:7" x14ac:dyDescent="0.2">
      <c r="A17" s="28">
        <v>27</v>
      </c>
      <c r="B17" s="21">
        <v>8</v>
      </c>
      <c r="C17" s="21"/>
      <c r="D17" s="21">
        <v>8</v>
      </c>
      <c r="E17" s="29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2021-04-06T16:58:55Z</dcterms:created>
  <dcterms:modified xsi:type="dcterms:W3CDTF">2022-03-14T11:29:49Z</dcterms:modified>
  <dc:language>de-DE</dc:language>
</cp:coreProperties>
</file>