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hotoresist curve guess" sheetId="2" r:id="rId5"/>
  </sheets>
  <definedNames/>
  <calcPr/>
</workbook>
</file>

<file path=xl/sharedStrings.xml><?xml version="1.0" encoding="utf-8"?>
<sst xmlns="http://schemas.openxmlformats.org/spreadsheetml/2006/main" count="62" uniqueCount="51">
  <si>
    <t>Notes</t>
  </si>
  <si>
    <t>Photoresist</t>
  </si>
  <si>
    <t>Estimated value</t>
  </si>
  <si>
    <t>Err (%)</t>
  </si>
  <si>
    <t>Est Err (%)(Multi part process)</t>
  </si>
  <si>
    <t>I am assuming that  the 0% and 100% laser are 0% error for calculations</t>
  </si>
  <si>
    <t>Pol H</t>
  </si>
  <si>
    <t>Need 4 wave plates</t>
  </si>
  <si>
    <t>Units are ohm</t>
  </si>
  <si>
    <t>Pol X</t>
  </si>
  <si>
    <t>4 wave plates</t>
  </si>
  <si>
    <t>If there is one part being tested, I SET Est Err = Err unless it is similar to another (i.e polarizers)</t>
  </si>
  <si>
    <t>Pol Cnot(100% laser)</t>
  </si>
  <si>
    <t>Have but for joiner</t>
  </si>
  <si>
    <t>Redo</t>
  </si>
  <si>
    <t>Pol Cnot(0)</t>
  </si>
  <si>
    <t>Error calc is based off a cell that needs redone</t>
  </si>
  <si>
    <t>Pol Cnot(1)</t>
  </si>
  <si>
    <t>Pol Cnot(H)</t>
  </si>
  <si>
    <t>((Estimated Number – Actual Number)/ Actual number) x 100</t>
  </si>
  <si>
    <t>Path X</t>
  </si>
  <si>
    <t>Path H (measure on 0)</t>
  </si>
  <si>
    <t>Wil be SWAP PolH SWAP</t>
  </si>
  <si>
    <t>Path Cnot (on path)</t>
  </si>
  <si>
    <t>wave plate</t>
  </si>
  <si>
    <t>Path Cnot (off path)</t>
  </si>
  <si>
    <t>100% laser (w/i ND filters)</t>
  </si>
  <si>
    <t>0% laser</t>
  </si>
  <si>
    <t>1 bounce mirror</t>
  </si>
  <si>
    <t>Polarizer(V)</t>
  </si>
  <si>
    <t>Polarizer (V) bounce</t>
  </si>
  <si>
    <t>Polarizer(H)</t>
  </si>
  <si>
    <t>Polarizer (H) bounce</t>
  </si>
  <si>
    <t>Polarizer(45)</t>
  </si>
  <si>
    <t>Polarizer (45) bounce</t>
  </si>
  <si>
    <t>Joiner</t>
  </si>
  <si>
    <t>NEED</t>
  </si>
  <si>
    <t>Wave Plate</t>
  </si>
  <si>
    <t>num/type filters</t>
  </si>
  <si>
    <t>Ohms</t>
  </si>
  <si>
    <t>unit</t>
  </si>
  <si>
    <t>1x.9nd</t>
  </si>
  <si>
    <t>K</t>
  </si>
  <si>
    <t>2x.9nd</t>
  </si>
  <si>
    <t>vertical pol</t>
  </si>
  <si>
    <t>vertical pol bounce</t>
  </si>
  <si>
    <t>Horizon Pol</t>
  </si>
  <si>
    <t>horizon Pol bounce</t>
  </si>
  <si>
    <t xml:space="preserve">mirror </t>
  </si>
  <si>
    <t>inf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</si>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</sst>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theme="1"/>
      <name val="&quot;Google Sans Mono&quot;"/>
    </font>
    <font>
      <sz val="11.0"/>
      <color rgb="FF1F1F1F"/>
      <name val="&quot;Google Sans&quot;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1" xfId="0" applyFont="1" applyNumberFormat="1"/>
    <xf borderId="0" fillId="0" fontId="1" numFmtId="10" xfId="0" applyFont="1" applyNumberForma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2" fontId="1" numFmtId="11" xfId="0" applyFont="1" applyNumberFormat="1"/>
    <xf borderId="0" fillId="3" fontId="1" numFmtId="1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3" fontId="3" numFmtId="11" xfId="0" applyFont="1" applyNumberFormat="1"/>
    <xf borderId="0" fillId="4" fontId="1" numFmtId="0" xfId="0" applyFont="1"/>
    <xf borderId="0" fillId="4" fontId="4" numFmtId="0" xfId="0" applyAlignment="1" applyFont="1">
      <alignment readingOrder="0"/>
    </xf>
    <xf borderId="0" fillId="2" fontId="1" numFmtId="11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5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Ohms vs. num filters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'Photoresist curve guess'!$D$1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'Photoresist curve guess'!$A$2:$A$8</c:f>
            </c:strRef>
          </c:cat>
          <c:val>
            <c:numRef>
              <c:f>'Photoresist curve guess'!$D$2:$D$8</c:f>
              <c:numCache/>
            </c:numRef>
          </c:val>
          <c:smooth val="0"/>
        </c:ser>
        <c:axId val="1767406466"/>
        <c:axId val="497181420"/>
      </c:lineChart>
      <c:catAx>
        <c:axId val="1767406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filters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181420"/>
      </c:catAx>
      <c:valAx>
        <c:axId val="497181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406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4" max="4" width="21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</row>
    <row r="2">
      <c r="A2" s="1" t="s">
        <v>6</v>
      </c>
      <c r="B2" s="2" t="s">
        <v>7</v>
      </c>
      <c r="C2" s="3"/>
      <c r="D2" s="3"/>
      <c r="E2" s="4" t="str">
        <f t="shared" ref="E2:E9" si="1">ABS(((D2-C2)/C2))</f>
        <v>#DIV/0!</v>
      </c>
      <c r="F2" s="4">
        <f>4*(E22)</f>
        <v>3.954285714</v>
      </c>
      <c r="H2" s="1" t="s">
        <v>8</v>
      </c>
    </row>
    <row r="3">
      <c r="A3" s="1" t="s">
        <v>9</v>
      </c>
      <c r="B3" s="2" t="s">
        <v>10</v>
      </c>
      <c r="C3" s="3"/>
      <c r="D3" s="3"/>
      <c r="E3" s="4" t="str">
        <f t="shared" si="1"/>
        <v>#DIV/0!</v>
      </c>
      <c r="F3" s="4">
        <f>4*(E22)</f>
        <v>3.954285714</v>
      </c>
      <c r="H3" s="1" t="s">
        <v>11</v>
      </c>
    </row>
    <row r="4">
      <c r="A4" s="1" t="s">
        <v>12</v>
      </c>
      <c r="B4" s="1" t="s">
        <v>13</v>
      </c>
      <c r="C4" s="3"/>
      <c r="D4" s="3"/>
      <c r="E4" s="4" t="str">
        <f t="shared" si="1"/>
        <v>#DIV/0!</v>
      </c>
      <c r="F4" s="4"/>
      <c r="H4" s="5" t="s">
        <v>14</v>
      </c>
    </row>
    <row r="5">
      <c r="A5" s="1" t="s">
        <v>15</v>
      </c>
      <c r="B5" s="1" t="s">
        <v>13</v>
      </c>
      <c r="C5" s="3"/>
      <c r="D5" s="3"/>
      <c r="E5" s="4" t="str">
        <f t="shared" si="1"/>
        <v>#DIV/0!</v>
      </c>
      <c r="F5" s="4"/>
      <c r="H5" s="6" t="s">
        <v>16</v>
      </c>
    </row>
    <row r="6">
      <c r="A6" s="1" t="s">
        <v>17</v>
      </c>
      <c r="B6" s="1" t="s">
        <v>13</v>
      </c>
      <c r="C6" s="3"/>
      <c r="D6" s="3"/>
      <c r="E6" s="4" t="str">
        <f t="shared" si="1"/>
        <v>#DIV/0!</v>
      </c>
      <c r="F6" s="4"/>
    </row>
    <row r="7">
      <c r="A7" s="7" t="s">
        <v>18</v>
      </c>
      <c r="B7" s="7" t="s">
        <v>13</v>
      </c>
      <c r="C7" s="3"/>
      <c r="D7" s="3"/>
      <c r="E7" s="4" t="str">
        <f t="shared" si="1"/>
        <v>#DIV/0!</v>
      </c>
      <c r="F7" s="4"/>
      <c r="H7" s="1" t="s">
        <v>19</v>
      </c>
    </row>
    <row r="8">
      <c r="A8" s="1" t="s">
        <v>20</v>
      </c>
      <c r="C8" s="3"/>
      <c r="D8" s="3">
        <f>C12</f>
        <v>35000</v>
      </c>
      <c r="E8" s="4" t="str">
        <f t="shared" si="1"/>
        <v>#DIV/0!</v>
      </c>
      <c r="F8" s="4">
        <f>2*F14</f>
        <v>1.885714286</v>
      </c>
    </row>
    <row r="9">
      <c r="A9" s="1" t="s">
        <v>21</v>
      </c>
      <c r="B9" s="2" t="s">
        <v>22</v>
      </c>
      <c r="C9" s="8"/>
      <c r="D9" s="8"/>
      <c r="E9" s="4" t="str">
        <f t="shared" si="1"/>
        <v>#DIV/0!</v>
      </c>
      <c r="F9" s="4"/>
    </row>
    <row r="10">
      <c r="A10" s="6" t="s">
        <v>23</v>
      </c>
      <c r="B10" s="2" t="s">
        <v>24</v>
      </c>
      <c r="C10" s="3"/>
      <c r="D10" s="3">
        <f t="shared" ref="D10:E10" si="2">D22</f>
        <v>400</v>
      </c>
      <c r="E10" s="4">
        <f t="shared" si="2"/>
        <v>0.9885714286</v>
      </c>
      <c r="F10" s="3">
        <f>F21</f>
        <v>0</v>
      </c>
    </row>
    <row r="11">
      <c r="A11" s="1" t="s">
        <v>25</v>
      </c>
      <c r="B11" s="6"/>
      <c r="C11" s="3"/>
      <c r="D11" s="3">
        <f t="shared" ref="D11:F11" si="3">D12</f>
        <v>400</v>
      </c>
      <c r="E11" s="4">
        <f t="shared" si="3"/>
        <v>0.9885714286</v>
      </c>
      <c r="F11" s="3">
        <f t="shared" si="3"/>
        <v>0</v>
      </c>
    </row>
    <row r="12">
      <c r="A12" s="1" t="s">
        <v>26</v>
      </c>
      <c r="C12" s="9">
        <f>'Photoresist curve guess'!D3</f>
        <v>35000</v>
      </c>
      <c r="D12" s="10">
        <f>0.4*1000</f>
        <v>400</v>
      </c>
      <c r="E12" s="4">
        <f t="shared" ref="E12:E22" si="4">ABS(((D12-C12)/C12))</f>
        <v>0.9885714286</v>
      </c>
      <c r="F12" s="11">
        <v>0.0</v>
      </c>
    </row>
    <row r="13">
      <c r="A13" s="1" t="s">
        <v>27</v>
      </c>
      <c r="C13" s="10">
        <f>'Photoresist curve guess'!D9</f>
        <v>30000000</v>
      </c>
      <c r="D13" s="10">
        <v>4.0E7</v>
      </c>
      <c r="E13" s="4">
        <f t="shared" si="4"/>
        <v>0.3333333333</v>
      </c>
      <c r="F13" s="11">
        <v>0.0</v>
      </c>
    </row>
    <row r="14">
      <c r="A14" s="1" t="s">
        <v>28</v>
      </c>
      <c r="C14" s="9">
        <f>'Photoresist curve guess'!D8</f>
        <v>7000</v>
      </c>
      <c r="D14" s="3">
        <f>D12</f>
        <v>400</v>
      </c>
      <c r="E14" s="4">
        <f t="shared" si="4"/>
        <v>0.9428571429</v>
      </c>
      <c r="F14" s="4">
        <f t="shared" ref="F14:F15" si="5">E14</f>
        <v>0.9428571429</v>
      </c>
    </row>
    <row r="15">
      <c r="A15" s="1" t="s">
        <v>29</v>
      </c>
      <c r="C15" s="12">
        <f>'Photoresist curve guess'!D4</f>
        <v>5900</v>
      </c>
      <c r="D15" s="3">
        <f>0.5*(SUM(C12:C13))</f>
        <v>15017500</v>
      </c>
      <c r="E15" s="4">
        <f t="shared" si="4"/>
        <v>2544.338983</v>
      </c>
      <c r="F15" s="4">
        <f t="shared" si="5"/>
        <v>2544.338983</v>
      </c>
    </row>
    <row r="16">
      <c r="A16" s="1" t="s">
        <v>30</v>
      </c>
      <c r="C16" s="3">
        <f>'Photoresist curve guess'!D5</f>
        <v>16000</v>
      </c>
      <c r="D16" s="3">
        <f>C12-C15</f>
        <v>29100</v>
      </c>
      <c r="E16" s="4">
        <f t="shared" si="4"/>
        <v>0.81875</v>
      </c>
      <c r="F16" s="4"/>
    </row>
    <row r="17">
      <c r="A17" s="1" t="s">
        <v>31</v>
      </c>
      <c r="B17" s="13"/>
      <c r="C17" s="3">
        <f>'Photoresist curve guess'!D6</f>
        <v>3300</v>
      </c>
      <c r="D17" s="3">
        <f t="shared" ref="D17:D18" si="6">C15</f>
        <v>5900</v>
      </c>
      <c r="E17" s="4">
        <f t="shared" si="4"/>
        <v>0.7878787879</v>
      </c>
      <c r="F17" s="4">
        <f t="shared" ref="F17:F18" si="7">E15</f>
        <v>2544.338983</v>
      </c>
    </row>
    <row r="18">
      <c r="A18" s="1" t="s">
        <v>32</v>
      </c>
      <c r="C18" s="3">
        <f>'Photoresist curve guess'!D7</f>
        <v>16600</v>
      </c>
      <c r="D18" s="3">
        <f t="shared" si="6"/>
        <v>16000</v>
      </c>
      <c r="E18" s="4">
        <f t="shared" si="4"/>
        <v>0.03614457831</v>
      </c>
      <c r="F18" s="4">
        <f t="shared" si="7"/>
        <v>0.81875</v>
      </c>
    </row>
    <row r="19">
      <c r="A19" s="1" t="s">
        <v>33</v>
      </c>
      <c r="B19" s="14"/>
      <c r="C19" s="3"/>
      <c r="D19" s="3">
        <f t="shared" ref="D19:D20" si="8">0.5*(C17+C15)</f>
        <v>4600</v>
      </c>
      <c r="E19" s="4" t="str">
        <f t="shared" si="4"/>
        <v>#DIV/0!</v>
      </c>
      <c r="F19" s="4">
        <f t="shared" ref="F19:F20" si="9">0.5*(E15+E17)</f>
        <v>1272.563431</v>
      </c>
    </row>
    <row r="20">
      <c r="A20" s="1" t="s">
        <v>34</v>
      </c>
      <c r="C20" s="3"/>
      <c r="D20" s="3">
        <f t="shared" si="8"/>
        <v>16300</v>
      </c>
      <c r="E20" s="4" t="str">
        <f t="shared" si="4"/>
        <v>#DIV/0!</v>
      </c>
      <c r="F20" s="4">
        <f t="shared" si="9"/>
        <v>0.4274472892</v>
      </c>
    </row>
    <row r="21">
      <c r="A21" s="1" t="s">
        <v>35</v>
      </c>
      <c r="B21" s="2" t="s">
        <v>36</v>
      </c>
      <c r="C21" s="15">
        <f t="shared" ref="C21:D21" si="10">C12</f>
        <v>35000</v>
      </c>
      <c r="D21" s="15">
        <f t="shared" si="10"/>
        <v>400</v>
      </c>
      <c r="E21" s="4">
        <f t="shared" si="4"/>
        <v>0.9885714286</v>
      </c>
      <c r="F21" s="11">
        <v>0.0</v>
      </c>
    </row>
    <row r="22">
      <c r="A22" s="1" t="s">
        <v>37</v>
      </c>
      <c r="B22" s="2" t="s">
        <v>36</v>
      </c>
      <c r="C22" s="15">
        <f t="shared" ref="C22:D22" si="11">C12</f>
        <v>35000</v>
      </c>
      <c r="D22" s="15">
        <f t="shared" si="11"/>
        <v>400</v>
      </c>
      <c r="E22" s="4">
        <f t="shared" si="4"/>
        <v>0.9885714286</v>
      </c>
      <c r="F22" s="1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</v>
      </c>
      <c r="B1" s="1" t="s">
        <v>39</v>
      </c>
      <c r="C1" s="1" t="s">
        <v>40</v>
      </c>
      <c r="D1" s="1" t="s">
        <v>39</v>
      </c>
    </row>
    <row r="2">
      <c r="A2" s="1" t="s">
        <v>41</v>
      </c>
      <c r="B2" s="1">
        <v>0.6</v>
      </c>
      <c r="C2" s="16" t="s">
        <v>42</v>
      </c>
      <c r="D2" s="3">
        <f t="shared" ref="D2:D3" si="1">1000*B2</f>
        <v>600</v>
      </c>
    </row>
    <row r="3">
      <c r="A3" s="1" t="s">
        <v>43</v>
      </c>
      <c r="B3" s="1">
        <v>35.0</v>
      </c>
      <c r="C3" s="1" t="s">
        <v>42</v>
      </c>
      <c r="D3" s="17">
        <f t="shared" si="1"/>
        <v>35000</v>
      </c>
    </row>
    <row r="4">
      <c r="A4" s="1" t="s">
        <v>44</v>
      </c>
      <c r="B4" s="1">
        <v>5.9</v>
      </c>
      <c r="C4" s="1" t="s">
        <v>42</v>
      </c>
      <c r="D4" s="3">
        <f t="shared" ref="D4:D8" si="2">B4*1000</f>
        <v>5900</v>
      </c>
    </row>
    <row r="5">
      <c r="A5" s="1" t="s">
        <v>45</v>
      </c>
      <c r="B5" s="1">
        <v>16.0</v>
      </c>
      <c r="C5" s="1" t="s">
        <v>42</v>
      </c>
      <c r="D5" s="3">
        <f t="shared" si="2"/>
        <v>16000</v>
      </c>
    </row>
    <row r="6">
      <c r="A6" s="1" t="s">
        <v>46</v>
      </c>
      <c r="B6" s="1">
        <v>3.3</v>
      </c>
      <c r="C6" s="1" t="s">
        <v>42</v>
      </c>
      <c r="D6" s="3">
        <f t="shared" si="2"/>
        <v>3300</v>
      </c>
    </row>
    <row r="7">
      <c r="A7" s="1" t="s">
        <v>47</v>
      </c>
      <c r="B7" s="1">
        <v>16.6</v>
      </c>
      <c r="C7" s="1" t="s">
        <v>42</v>
      </c>
      <c r="D7" s="3">
        <f t="shared" si="2"/>
        <v>16600</v>
      </c>
    </row>
    <row r="8">
      <c r="A8" s="1" t="s">
        <v>48</v>
      </c>
      <c r="B8" s="1">
        <v>7.0</v>
      </c>
      <c r="C8" s="1" t="s">
        <v>42</v>
      </c>
      <c r="D8" s="17">
        <f t="shared" si="2"/>
        <v>7000</v>
      </c>
    </row>
    <row r="9">
      <c r="A9" s="1" t="s">
        <v>49</v>
      </c>
      <c r="B9" s="1">
        <v>30.0</v>
      </c>
      <c r="C9" s="1" t="s">
        <v>50</v>
      </c>
      <c r="D9" s="10">
        <v>3.0E7</v>
      </c>
    </row>
  </sheetData>
  <drawing r:id="rId1"/>
</worksheet>
</file>