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11982_ad_unsw_edu_au/Documents/Documents_OneDrive/UNSW/github/Predicting-Effectiveness-Against-Severe-COVID19/"/>
    </mc:Choice>
  </mc:AlternateContent>
  <xr:revisionPtr revIDLastSave="29" documentId="8_{31F42AFC-5A91-4948-9AF8-B5894197CCF4}" xr6:coauthVersionLast="47" xr6:coauthVersionMax="47" xr10:uidLastSave="{307D5ECB-0982-624A-8D86-C3F87767D322}"/>
  <bookViews>
    <workbookView xWindow="200" yWindow="1260" windowWidth="39760" windowHeight="16440" activeTab="2" xr2:uid="{CC167806-0C3B-7E46-BD7E-EC1222AA3BC7}"/>
  </bookViews>
  <sheets>
    <sheet name="SUMMARY" sheetId="2" r:id="rId1"/>
    <sheet name="EfficacyDataCombined" sheetId="1" r:id="rId2"/>
    <sheet name="EfficacyDataCombined_added" sheetId="4" r:id="rId3"/>
  </sheets>
  <externalReferences>
    <externalReference r:id="rId4"/>
    <externalReference r:id="rId5"/>
  </externalReferences>
  <definedNames>
    <definedName name="_xlnm._FilterDatabase" localSheetId="1" hidden="1">EfficacyDataCombined!$A$1:$AK$698</definedName>
    <definedName name="_xlnm._FilterDatabase" localSheetId="2" hidden="1">EfficacyDataCombined_added!$A$1:$AQ$882</definedName>
    <definedName name="_xlnm._FilterDatabase" localSheetId="0" hidden="1">SUMMARY!$A$1:$O$14</definedName>
    <definedName name="_Toc71331200" localSheetId="1">#REF!</definedName>
    <definedName name="_Toc71331200" localSheetId="2">#REF!</definedName>
    <definedName name="_Toc71331200">#REF!</definedName>
    <definedName name="_Toc71331201" localSheetId="1">#REF!</definedName>
    <definedName name="_Toc71331201" localSheetId="2">#REF!</definedName>
    <definedName name="_Toc71331201">#REF!</definedName>
    <definedName name="_Toc71331202" localSheetId="1">#REF!</definedName>
    <definedName name="_Toc71331202" localSheetId="2">#REF!</definedName>
    <definedName name="_Toc71331202">#REF!</definedName>
    <definedName name="withAddtions">#REF!</definedName>
    <definedName name="withAddtipsdfopj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/>
  <c r="L2" i="4"/>
  <c r="AA2" i="4" s="1"/>
  <c r="AE2" i="4"/>
  <c r="AF2" i="4"/>
  <c r="AG2" i="4"/>
  <c r="AJ2" i="4"/>
  <c r="B3" i="4"/>
  <c r="M3" i="4"/>
  <c r="AJ3" i="4" s="1"/>
  <c r="AE3" i="4"/>
  <c r="AF3" i="4"/>
  <c r="AG3" i="4"/>
  <c r="B4" i="4"/>
  <c r="M4" i="4"/>
  <c r="AJ4" i="4" s="1"/>
  <c r="AE4" i="4"/>
  <c r="AF4" i="4"/>
  <c r="AG4" i="4"/>
  <c r="B5" i="4"/>
  <c r="M5" i="4"/>
  <c r="AJ5" i="4" s="1"/>
  <c r="AE5" i="4"/>
  <c r="AF5" i="4"/>
  <c r="AG5" i="4"/>
  <c r="B6" i="4"/>
  <c r="M6" i="4"/>
  <c r="AJ6" i="4" s="1"/>
  <c r="AE6" i="4"/>
  <c r="AF6" i="4"/>
  <c r="AG6" i="4"/>
  <c r="B7" i="4"/>
  <c r="L7" i="4"/>
  <c r="AA7" i="4" s="1"/>
  <c r="AE7" i="4"/>
  <c r="AF7" i="4"/>
  <c r="AG7" i="4"/>
  <c r="AJ7" i="4"/>
  <c r="B8" i="4"/>
  <c r="M8" i="4"/>
  <c r="AJ8" i="4" s="1"/>
  <c r="AE8" i="4"/>
  <c r="AF8" i="4"/>
  <c r="AG8" i="4"/>
  <c r="B9" i="4"/>
  <c r="M9" i="4"/>
  <c r="L9" i="4" s="1"/>
  <c r="AE9" i="4"/>
  <c r="AF9" i="4"/>
  <c r="AG9" i="4"/>
  <c r="B10" i="4"/>
  <c r="M10" i="4"/>
  <c r="AJ10" i="4" s="1"/>
  <c r="AE10" i="4"/>
  <c r="AF10" i="4"/>
  <c r="AG10" i="4"/>
  <c r="B11" i="4"/>
  <c r="M11" i="4"/>
  <c r="L11" i="4" s="1"/>
  <c r="AE11" i="4"/>
  <c r="AF11" i="4"/>
  <c r="AG11" i="4"/>
  <c r="B12" i="4"/>
  <c r="L12" i="4"/>
  <c r="AA12" i="4" s="1"/>
  <c r="AE12" i="4"/>
  <c r="AF12" i="4"/>
  <c r="AG12" i="4"/>
  <c r="AJ12" i="4"/>
  <c r="B13" i="4"/>
  <c r="L13" i="4"/>
  <c r="AA13" i="4" s="1"/>
  <c r="AE13" i="4"/>
  <c r="AF13" i="4"/>
  <c r="AG13" i="4"/>
  <c r="AJ13" i="4"/>
  <c r="B14" i="4"/>
  <c r="L14" i="4"/>
  <c r="AA14" i="4" s="1"/>
  <c r="AE14" i="4"/>
  <c r="AF14" i="4"/>
  <c r="AG14" i="4"/>
  <c r="AJ14" i="4"/>
  <c r="B15" i="4"/>
  <c r="L15" i="4"/>
  <c r="AA15" i="4" s="1"/>
  <c r="AE15" i="4"/>
  <c r="AF15" i="4"/>
  <c r="AG15" i="4"/>
  <c r="AJ15" i="4"/>
  <c r="B16" i="4"/>
  <c r="L16" i="4"/>
  <c r="AA16" i="4" s="1"/>
  <c r="AE16" i="4"/>
  <c r="AF16" i="4"/>
  <c r="AG16" i="4"/>
  <c r="AJ16" i="4"/>
  <c r="B17" i="4"/>
  <c r="L17" i="4"/>
  <c r="AA17" i="4" s="1"/>
  <c r="AE17" i="4"/>
  <c r="AF17" i="4"/>
  <c r="AG17" i="4"/>
  <c r="AJ17" i="4"/>
  <c r="B18" i="4"/>
  <c r="L18" i="4"/>
  <c r="AA18" i="4" s="1"/>
  <c r="AE18" i="4"/>
  <c r="AF18" i="4"/>
  <c r="AG18" i="4"/>
  <c r="AJ18" i="4"/>
  <c r="B19" i="4"/>
  <c r="L19" i="4"/>
  <c r="AA19" i="4" s="1"/>
  <c r="AE19" i="4"/>
  <c r="AF19" i="4"/>
  <c r="AG19" i="4"/>
  <c r="AJ19" i="4"/>
  <c r="B20" i="4"/>
  <c r="L20" i="4"/>
  <c r="AA20" i="4" s="1"/>
  <c r="AE20" i="4"/>
  <c r="AF20" i="4"/>
  <c r="AG20" i="4"/>
  <c r="AJ20" i="4"/>
  <c r="B21" i="4"/>
  <c r="L21" i="4"/>
  <c r="AA21" i="4" s="1"/>
  <c r="AE21" i="4"/>
  <c r="AF21" i="4"/>
  <c r="AG21" i="4"/>
  <c r="AJ21" i="4"/>
  <c r="B22" i="4"/>
  <c r="L22" i="4"/>
  <c r="AA22" i="4" s="1"/>
  <c r="AE22" i="4"/>
  <c r="AF22" i="4"/>
  <c r="AG22" i="4"/>
  <c r="AJ22" i="4"/>
  <c r="B23" i="4"/>
  <c r="L23" i="4"/>
  <c r="AA23" i="4" s="1"/>
  <c r="AE23" i="4"/>
  <c r="AF23" i="4"/>
  <c r="AG23" i="4"/>
  <c r="AJ23" i="4"/>
  <c r="B24" i="4"/>
  <c r="L24" i="4"/>
  <c r="AA24" i="4" s="1"/>
  <c r="AE24" i="4"/>
  <c r="AF24" i="4"/>
  <c r="AG24" i="4"/>
  <c r="AJ24" i="4"/>
  <c r="B25" i="4"/>
  <c r="L25" i="4"/>
  <c r="AA25" i="4" s="1"/>
  <c r="AE25" i="4"/>
  <c r="AF25" i="4"/>
  <c r="AG25" i="4"/>
  <c r="AJ25" i="4"/>
  <c r="B26" i="4"/>
  <c r="L26" i="4"/>
  <c r="AA26" i="4" s="1"/>
  <c r="AE26" i="4"/>
  <c r="AF26" i="4"/>
  <c r="AG26" i="4"/>
  <c r="AJ26" i="4"/>
  <c r="B27" i="4"/>
  <c r="L27" i="4"/>
  <c r="AA27" i="4" s="1"/>
  <c r="AE27" i="4"/>
  <c r="AF27" i="4"/>
  <c r="AG27" i="4"/>
  <c r="AJ27" i="4"/>
  <c r="B28" i="4"/>
  <c r="L28" i="4"/>
  <c r="AA28" i="4" s="1"/>
  <c r="AE28" i="4"/>
  <c r="AF28" i="4"/>
  <c r="AG28" i="4"/>
  <c r="AJ28" i="4"/>
  <c r="B29" i="4"/>
  <c r="L29" i="4"/>
  <c r="AA29" i="4" s="1"/>
  <c r="AE29" i="4"/>
  <c r="AF29" i="4"/>
  <c r="AG29" i="4"/>
  <c r="AJ29" i="4"/>
  <c r="B30" i="4"/>
  <c r="L30" i="4"/>
  <c r="AA30" i="4" s="1"/>
  <c r="AE30" i="4"/>
  <c r="AF30" i="4"/>
  <c r="AG30" i="4"/>
  <c r="AJ30" i="4"/>
  <c r="B31" i="4"/>
  <c r="L31" i="4"/>
  <c r="AA31" i="4" s="1"/>
  <c r="AE31" i="4"/>
  <c r="AF31" i="4"/>
  <c r="AG31" i="4"/>
  <c r="AJ31" i="4"/>
  <c r="B32" i="4"/>
  <c r="L32" i="4"/>
  <c r="AA32" i="4" s="1"/>
  <c r="AE32" i="4"/>
  <c r="AF32" i="4"/>
  <c r="AG32" i="4"/>
  <c r="AJ32" i="4"/>
  <c r="B33" i="4"/>
  <c r="L33" i="4"/>
  <c r="AA33" i="4" s="1"/>
  <c r="AE33" i="4"/>
  <c r="AF33" i="4"/>
  <c r="AG33" i="4"/>
  <c r="AJ33" i="4"/>
  <c r="B34" i="4"/>
  <c r="L34" i="4"/>
  <c r="AA34" i="4" s="1"/>
  <c r="AE34" i="4"/>
  <c r="AF34" i="4"/>
  <c r="AG34" i="4"/>
  <c r="AJ34" i="4"/>
  <c r="B35" i="4"/>
  <c r="L35" i="4"/>
  <c r="AA35" i="4" s="1"/>
  <c r="AE35" i="4"/>
  <c r="AF35" i="4"/>
  <c r="AG35" i="4"/>
  <c r="AJ35" i="4"/>
  <c r="B36" i="4"/>
  <c r="L36" i="4"/>
  <c r="AA36" i="4" s="1"/>
  <c r="AE36" i="4"/>
  <c r="AF36" i="4"/>
  <c r="AG36" i="4"/>
  <c r="AJ36" i="4"/>
  <c r="B37" i="4"/>
  <c r="L37" i="4"/>
  <c r="AA37" i="4" s="1"/>
  <c r="AE37" i="4"/>
  <c r="AF37" i="4"/>
  <c r="AG37" i="4"/>
  <c r="AJ37" i="4"/>
  <c r="B38" i="4"/>
  <c r="L38" i="4"/>
  <c r="AA38" i="4" s="1"/>
  <c r="AE38" i="4"/>
  <c r="AF38" i="4"/>
  <c r="AG38" i="4"/>
  <c r="AJ38" i="4"/>
  <c r="B39" i="4"/>
  <c r="L39" i="4"/>
  <c r="AA39" i="4" s="1"/>
  <c r="AE39" i="4"/>
  <c r="AF39" i="4"/>
  <c r="AG39" i="4"/>
  <c r="AJ39" i="4"/>
  <c r="AQ39" i="4"/>
  <c r="B40" i="4"/>
  <c r="L40" i="4"/>
  <c r="AA40" i="4" s="1"/>
  <c r="AE40" i="4"/>
  <c r="AF40" i="4"/>
  <c r="AG40" i="4"/>
  <c r="AJ40" i="4"/>
  <c r="AQ40" i="4"/>
  <c r="B41" i="4"/>
  <c r="L41" i="4"/>
  <c r="AA41" i="4" s="1"/>
  <c r="AE41" i="4"/>
  <c r="AF41" i="4"/>
  <c r="AG41" i="4"/>
  <c r="AJ41" i="4"/>
  <c r="AQ41" i="4"/>
  <c r="B42" i="4"/>
  <c r="L42" i="4"/>
  <c r="AA42" i="4" s="1"/>
  <c r="AE42" i="4"/>
  <c r="AF42" i="4"/>
  <c r="AG42" i="4"/>
  <c r="AJ42" i="4"/>
  <c r="AQ42" i="4"/>
  <c r="B43" i="4"/>
  <c r="L43" i="4"/>
  <c r="AA43" i="4" s="1"/>
  <c r="P43" i="4" a="1"/>
  <c r="P43" i="4" s="1"/>
  <c r="Q43" i="4" a="1"/>
  <c r="Q43" i="4" s="1"/>
  <c r="R43" i="4" a="1"/>
  <c r="R43" i="4" s="1"/>
  <c r="AJ43" i="4"/>
  <c r="AQ43" i="4"/>
  <c r="B44" i="4"/>
  <c r="L44" i="4"/>
  <c r="AA44" i="4" s="1"/>
  <c r="AB44" i="4"/>
  <c r="AB45" i="4" s="1"/>
  <c r="AJ44" i="4"/>
  <c r="B45" i="4"/>
  <c r="L45" i="4"/>
  <c r="AA45" i="4" s="1"/>
  <c r="AJ45" i="4"/>
  <c r="B46" i="4"/>
  <c r="L46" i="4"/>
  <c r="AA46" i="4" s="1"/>
  <c r="AJ46" i="4"/>
  <c r="B47" i="4"/>
  <c r="L47" i="4"/>
  <c r="AA47" i="4" s="1"/>
  <c r="AJ47" i="4"/>
  <c r="B48" i="4"/>
  <c r="L48" i="4"/>
  <c r="AA48" i="4" s="1"/>
  <c r="AJ48" i="4"/>
  <c r="B49" i="4"/>
  <c r="L49" i="4"/>
  <c r="AA49" i="4" s="1"/>
  <c r="P49" i="4" a="1"/>
  <c r="P49" i="4" s="1"/>
  <c r="Q49" i="4" a="1"/>
  <c r="Q49" i="4" s="1"/>
  <c r="R49" i="4" a="1"/>
  <c r="R49" i="4" s="1"/>
  <c r="AJ49" i="4"/>
  <c r="B50" i="4"/>
  <c r="L50" i="4"/>
  <c r="AA50" i="4" s="1"/>
  <c r="AB50" i="4"/>
  <c r="Q50" i="4" s="1" a="1"/>
  <c r="Q50" i="4" s="1"/>
  <c r="AJ50" i="4"/>
  <c r="B51" i="4"/>
  <c r="L51" i="4"/>
  <c r="AA51" i="4" s="1"/>
  <c r="AJ51" i="4"/>
  <c r="B52" i="4"/>
  <c r="L52" i="4"/>
  <c r="AA52" i="4" s="1"/>
  <c r="AJ52" i="4"/>
  <c r="B53" i="4"/>
  <c r="L53" i="4"/>
  <c r="AA53" i="4" s="1"/>
  <c r="AJ53" i="4"/>
  <c r="B54" i="4"/>
  <c r="L54" i="4"/>
  <c r="AA54" i="4" s="1"/>
  <c r="AJ54" i="4"/>
  <c r="B55" i="4"/>
  <c r="L55" i="4"/>
  <c r="AA55" i="4" s="1"/>
  <c r="P55" i="4" a="1"/>
  <c r="P55" i="4" s="1"/>
  <c r="Q55" i="4" a="1"/>
  <c r="Q55" i="4" s="1"/>
  <c r="R55" i="4" a="1"/>
  <c r="R55" i="4" s="1"/>
  <c r="AJ55" i="4"/>
  <c r="B56" i="4"/>
  <c r="L56" i="4"/>
  <c r="AA56" i="4" s="1"/>
  <c r="AB56" i="4"/>
  <c r="Q56" i="4" s="1" a="1"/>
  <c r="Q56" i="4" s="1"/>
  <c r="AJ56" i="4"/>
  <c r="B57" i="4"/>
  <c r="L57" i="4"/>
  <c r="AA57" i="4" s="1"/>
  <c r="AJ57" i="4"/>
  <c r="B58" i="4"/>
  <c r="L58" i="4"/>
  <c r="AA58" i="4" s="1"/>
  <c r="AJ58" i="4"/>
  <c r="B59" i="4"/>
  <c r="L59" i="4"/>
  <c r="AA59" i="4" s="1"/>
  <c r="AJ59" i="4"/>
  <c r="B60" i="4"/>
  <c r="L60" i="4"/>
  <c r="AA60" i="4" s="1"/>
  <c r="AJ60" i="4"/>
  <c r="B61" i="4"/>
  <c r="L61" i="4"/>
  <c r="AA61" i="4" s="1"/>
  <c r="Q61" i="4"/>
  <c r="AE61" i="4" s="1"/>
  <c r="R61" i="4"/>
  <c r="AF61" i="4"/>
  <c r="AG61" i="4"/>
  <c r="AJ61" i="4"/>
  <c r="B62" i="4"/>
  <c r="L62" i="4"/>
  <c r="AA62" i="4" s="1"/>
  <c r="Q62" i="4"/>
  <c r="AE62" i="4" s="1"/>
  <c r="R62" i="4"/>
  <c r="AF62" i="4" s="1"/>
  <c r="AG62" i="4"/>
  <c r="AJ62" i="4"/>
  <c r="B63" i="4"/>
  <c r="L63" i="4"/>
  <c r="AA63" i="4" s="1"/>
  <c r="P63" i="4"/>
  <c r="Q63" i="4"/>
  <c r="R63" i="4"/>
  <c r="AE63" i="4"/>
  <c r="AJ63" i="4"/>
  <c r="B64" i="4"/>
  <c r="L64" i="4"/>
  <c r="AA64" i="4" s="1"/>
  <c r="P64" i="4"/>
  <c r="AE64" i="4" s="1"/>
  <c r="Q64" i="4"/>
  <c r="R64" i="4"/>
  <c r="AJ64" i="4"/>
  <c r="B65" i="4"/>
  <c r="L65" i="4"/>
  <c r="AA65" i="4" s="1"/>
  <c r="P65" i="4"/>
  <c r="AE65" i="4" s="1"/>
  <c r="Q65" i="4"/>
  <c r="AG65" i="4" s="1"/>
  <c r="R65" i="4"/>
  <c r="AJ65" i="4"/>
  <c r="B66" i="4"/>
  <c r="L66" i="4"/>
  <c r="AA66" i="4" s="1"/>
  <c r="P66" i="4"/>
  <c r="AE66" i="4" s="1"/>
  <c r="Q66" i="4"/>
  <c r="R66" i="4"/>
  <c r="AF66" i="4" s="1"/>
  <c r="AJ66" i="4"/>
  <c r="B67" i="4"/>
  <c r="L67" i="4"/>
  <c r="AA67" i="4" s="1"/>
  <c r="AE67" i="4"/>
  <c r="AF67" i="4"/>
  <c r="AG67" i="4"/>
  <c r="AJ67" i="4"/>
  <c r="B68" i="4"/>
  <c r="L68" i="4"/>
  <c r="AA68" i="4" s="1"/>
  <c r="AE68" i="4"/>
  <c r="AF68" i="4"/>
  <c r="AG68" i="4"/>
  <c r="AJ68" i="4"/>
  <c r="B69" i="4"/>
  <c r="L69" i="4"/>
  <c r="AA69" i="4" s="1"/>
  <c r="P69" i="4"/>
  <c r="Q69" i="4"/>
  <c r="R69" i="4"/>
  <c r="AF69" i="4" s="1"/>
  <c r="AE69" i="4"/>
  <c r="AJ69" i="4"/>
  <c r="B70" i="4"/>
  <c r="L70" i="4"/>
  <c r="AA70" i="4" s="1"/>
  <c r="P70" i="4"/>
  <c r="AE70" i="4" s="1"/>
  <c r="Q70" i="4"/>
  <c r="R70" i="4"/>
  <c r="AF70" i="4" s="1"/>
  <c r="AJ70" i="4"/>
  <c r="B71" i="4"/>
  <c r="L71" i="4"/>
  <c r="AA71" i="4" s="1"/>
  <c r="P71" i="4"/>
  <c r="Q71" i="4"/>
  <c r="R71" i="4"/>
  <c r="AF71" i="4" s="1"/>
  <c r="AJ71" i="4"/>
  <c r="B72" i="4"/>
  <c r="L72" i="4"/>
  <c r="AA72" i="4" s="1"/>
  <c r="P72" i="4"/>
  <c r="AE72" i="4" s="1"/>
  <c r="Q72" i="4"/>
  <c r="R72" i="4"/>
  <c r="AG72" i="4"/>
  <c r="AJ72" i="4"/>
  <c r="B73" i="4"/>
  <c r="L73" i="4"/>
  <c r="AA73" i="4" s="1"/>
  <c r="AE73" i="4"/>
  <c r="AF73" i="4"/>
  <c r="AG73" i="4"/>
  <c r="AJ73" i="4"/>
  <c r="B74" i="4"/>
  <c r="L74" i="4"/>
  <c r="AA74" i="4" s="1"/>
  <c r="AE74" i="4"/>
  <c r="AF74" i="4"/>
  <c r="AG74" i="4"/>
  <c r="AJ74" i="4"/>
  <c r="B75" i="4"/>
  <c r="L75" i="4"/>
  <c r="AA75" i="4" s="1"/>
  <c r="P75" i="4"/>
  <c r="AE75" i="4" s="1"/>
  <c r="Q75" i="4"/>
  <c r="R75" i="4"/>
  <c r="AG75" i="4"/>
  <c r="AJ75" i="4"/>
  <c r="B76" i="4"/>
  <c r="L76" i="4"/>
  <c r="AA76" i="4" s="1"/>
  <c r="P76" i="4"/>
  <c r="AE76" i="4" s="1"/>
  <c r="Q76" i="4"/>
  <c r="R76" i="4"/>
  <c r="AG76" i="4" s="1"/>
  <c r="AJ76" i="4"/>
  <c r="B77" i="4"/>
  <c r="L77" i="4"/>
  <c r="AA77" i="4" s="1"/>
  <c r="P77" i="4"/>
  <c r="AE77" i="4" s="1"/>
  <c r="Q77" i="4"/>
  <c r="R77" i="4"/>
  <c r="AJ77" i="4"/>
  <c r="B78" i="4"/>
  <c r="L78" i="4"/>
  <c r="AA78" i="4" s="1"/>
  <c r="P78" i="4"/>
  <c r="AE78" i="4" s="1"/>
  <c r="Q78" i="4"/>
  <c r="R78" i="4"/>
  <c r="AJ78" i="4"/>
  <c r="B79" i="4"/>
  <c r="L79" i="4"/>
  <c r="AA79" i="4" s="1"/>
  <c r="P79" i="4"/>
  <c r="Q79" i="4"/>
  <c r="AG79" i="4" s="1"/>
  <c r="R79" i="4"/>
  <c r="AJ79" i="4"/>
  <c r="B80" i="4"/>
  <c r="L80" i="4"/>
  <c r="AA80" i="4" s="1"/>
  <c r="P80" i="4"/>
  <c r="AE80" i="4" s="1"/>
  <c r="Q80" i="4"/>
  <c r="R80" i="4"/>
  <c r="AF80" i="4" s="1"/>
  <c r="AJ80" i="4"/>
  <c r="B81" i="4"/>
  <c r="L81" i="4"/>
  <c r="AA81" i="4" s="1"/>
  <c r="P81" i="4"/>
  <c r="AE81" i="4" s="1"/>
  <c r="Q81" i="4"/>
  <c r="R81" i="4"/>
  <c r="AJ81" i="4"/>
  <c r="B82" i="4"/>
  <c r="L82" i="4"/>
  <c r="AA82" i="4" s="1"/>
  <c r="AE82" i="4"/>
  <c r="AF82" i="4"/>
  <c r="AG82" i="4"/>
  <c r="AJ82" i="4"/>
  <c r="B83" i="4"/>
  <c r="L83" i="4"/>
  <c r="AA83" i="4" s="1"/>
  <c r="AE83" i="4"/>
  <c r="AF83" i="4"/>
  <c r="AG83" i="4"/>
  <c r="AJ83" i="4"/>
  <c r="B84" i="4"/>
  <c r="L84" i="4"/>
  <c r="AA84" i="4" s="1"/>
  <c r="AE84" i="4"/>
  <c r="AF84" i="4"/>
  <c r="AG84" i="4"/>
  <c r="AJ84" i="4"/>
  <c r="AM84" i="4"/>
  <c r="AN84" i="4"/>
  <c r="AP84" i="4"/>
  <c r="AQ84" i="4"/>
  <c r="B85" i="4"/>
  <c r="AA85" i="4"/>
  <c r="AE85" i="4"/>
  <c r="AF85" i="4"/>
  <c r="AG85" i="4"/>
  <c r="AJ85" i="4"/>
  <c r="B86" i="4"/>
  <c r="AA86" i="4"/>
  <c r="AE86" i="4"/>
  <c r="AF86" i="4"/>
  <c r="AG86" i="4"/>
  <c r="AJ86" i="4"/>
  <c r="AN86" i="4"/>
  <c r="AQ86" i="4"/>
  <c r="B87" i="4"/>
  <c r="AA87" i="4"/>
  <c r="AE87" i="4"/>
  <c r="AF87" i="4"/>
  <c r="AG87" i="4"/>
  <c r="AJ87" i="4"/>
  <c r="B88" i="4"/>
  <c r="AA88" i="4"/>
  <c r="AE88" i="4"/>
  <c r="AF88" i="4"/>
  <c r="AG88" i="4"/>
  <c r="AJ88" i="4"/>
  <c r="AM88" i="4"/>
  <c r="AN88" i="4"/>
  <c r="AP88" i="4"/>
  <c r="AQ88" i="4"/>
  <c r="B89" i="4"/>
  <c r="AA89" i="4"/>
  <c r="AE89" i="4"/>
  <c r="AF89" i="4"/>
  <c r="AG89" i="4"/>
  <c r="AJ89" i="4"/>
  <c r="B90" i="4"/>
  <c r="AA90" i="4"/>
  <c r="AE90" i="4"/>
  <c r="AF90" i="4"/>
  <c r="AG90" i="4"/>
  <c r="AJ90" i="4"/>
  <c r="AN90" i="4"/>
  <c r="AQ90" i="4"/>
  <c r="B91" i="4"/>
  <c r="AA91" i="4"/>
  <c r="AE91" i="4"/>
  <c r="AF91" i="4"/>
  <c r="AG91" i="4"/>
  <c r="AJ91" i="4"/>
  <c r="B92" i="4"/>
  <c r="AA92" i="4"/>
  <c r="AE92" i="4"/>
  <c r="AF92" i="4"/>
  <c r="AG92" i="4"/>
  <c r="AJ92" i="4"/>
  <c r="B93" i="4"/>
  <c r="AA93" i="4"/>
  <c r="AE93" i="4"/>
  <c r="AF93" i="4"/>
  <c r="AG93" i="4"/>
  <c r="AJ93" i="4"/>
  <c r="B94" i="4"/>
  <c r="AA94" i="4"/>
  <c r="AE94" i="4"/>
  <c r="AF94" i="4"/>
  <c r="AG94" i="4"/>
  <c r="AJ94" i="4"/>
  <c r="B95" i="4"/>
  <c r="AA95" i="4"/>
  <c r="AE95" i="4"/>
  <c r="AF95" i="4"/>
  <c r="AG95" i="4"/>
  <c r="AJ95" i="4"/>
  <c r="B96" i="4"/>
  <c r="AA96" i="4"/>
  <c r="AE96" i="4"/>
  <c r="AF96" i="4"/>
  <c r="AG96" i="4"/>
  <c r="AJ96" i="4"/>
  <c r="B97" i="4"/>
  <c r="AA97" i="4"/>
  <c r="AE97" i="4"/>
  <c r="AF97" i="4"/>
  <c r="AG97" i="4"/>
  <c r="AJ97" i="4"/>
  <c r="B98" i="4"/>
  <c r="AA98" i="4"/>
  <c r="AE98" i="4"/>
  <c r="AF98" i="4"/>
  <c r="AG98" i="4"/>
  <c r="AJ98" i="4"/>
  <c r="B99" i="4"/>
  <c r="AA99" i="4"/>
  <c r="AE99" i="4"/>
  <c r="AF99" i="4"/>
  <c r="AG99" i="4"/>
  <c r="AJ99" i="4"/>
  <c r="B100" i="4"/>
  <c r="AA100" i="4"/>
  <c r="AE100" i="4"/>
  <c r="AF100" i="4"/>
  <c r="AG100" i="4"/>
  <c r="AJ100" i="4"/>
  <c r="B101" i="4"/>
  <c r="AA101" i="4"/>
  <c r="AE101" i="4"/>
  <c r="AF101" i="4"/>
  <c r="AG101" i="4"/>
  <c r="AJ101" i="4"/>
  <c r="B102" i="4"/>
  <c r="AA102" i="4"/>
  <c r="AE102" i="4"/>
  <c r="AF102" i="4"/>
  <c r="AG102" i="4"/>
  <c r="AJ102" i="4"/>
  <c r="B103" i="4"/>
  <c r="AA103" i="4"/>
  <c r="AE103" i="4"/>
  <c r="AF103" i="4"/>
  <c r="AG103" i="4"/>
  <c r="AJ103" i="4"/>
  <c r="B104" i="4"/>
  <c r="AA104" i="4"/>
  <c r="AE104" i="4"/>
  <c r="AF104" i="4"/>
  <c r="AG104" i="4"/>
  <c r="AJ104" i="4"/>
  <c r="B105" i="4"/>
  <c r="AA105" i="4"/>
  <c r="AE105" i="4"/>
  <c r="AF105" i="4"/>
  <c r="AG105" i="4"/>
  <c r="AJ105" i="4"/>
  <c r="B106" i="4"/>
  <c r="AA106" i="4"/>
  <c r="AE106" i="4"/>
  <c r="AF106" i="4"/>
  <c r="AG106" i="4"/>
  <c r="AJ106" i="4"/>
  <c r="B107" i="4"/>
  <c r="AA107" i="4"/>
  <c r="AE107" i="4"/>
  <c r="AF107" i="4"/>
  <c r="AG107" i="4"/>
  <c r="AJ107" i="4"/>
  <c r="B108" i="4"/>
  <c r="AA108" i="4"/>
  <c r="AE108" i="4"/>
  <c r="AF108" i="4"/>
  <c r="AG108" i="4"/>
  <c r="AJ108" i="4"/>
  <c r="B109" i="4"/>
  <c r="AA109" i="4"/>
  <c r="AE109" i="4"/>
  <c r="AF109" i="4"/>
  <c r="AG109" i="4"/>
  <c r="AJ109" i="4"/>
  <c r="B110" i="4"/>
  <c r="AA110" i="4"/>
  <c r="AE110" i="4"/>
  <c r="AF110" i="4"/>
  <c r="AG110" i="4"/>
  <c r="AJ110" i="4"/>
  <c r="B111" i="4"/>
  <c r="AA111" i="4"/>
  <c r="AE111" i="4"/>
  <c r="AF111" i="4"/>
  <c r="AG111" i="4"/>
  <c r="AJ111" i="4"/>
  <c r="B112" i="4"/>
  <c r="AA112" i="4"/>
  <c r="AE112" i="4"/>
  <c r="AF112" i="4"/>
  <c r="AG112" i="4"/>
  <c r="AJ112" i="4"/>
  <c r="B113" i="4"/>
  <c r="AA113" i="4"/>
  <c r="AE113" i="4"/>
  <c r="AF113" i="4"/>
  <c r="AG113" i="4"/>
  <c r="AJ113" i="4"/>
  <c r="B114" i="4"/>
  <c r="AA114" i="4"/>
  <c r="AE114" i="4"/>
  <c r="AF114" i="4"/>
  <c r="AG114" i="4"/>
  <c r="AJ114" i="4"/>
  <c r="B115" i="4"/>
  <c r="AA115" i="4"/>
  <c r="AE115" i="4"/>
  <c r="AF115" i="4"/>
  <c r="AG115" i="4"/>
  <c r="AJ115" i="4"/>
  <c r="B116" i="4"/>
  <c r="AA116" i="4"/>
  <c r="AE116" i="4"/>
  <c r="AF116" i="4"/>
  <c r="AG116" i="4"/>
  <c r="AJ116" i="4"/>
  <c r="B117" i="4"/>
  <c r="AA117" i="4"/>
  <c r="AE117" i="4"/>
  <c r="AF117" i="4"/>
  <c r="AG117" i="4"/>
  <c r="AJ117" i="4"/>
  <c r="B118" i="4"/>
  <c r="AA118" i="4"/>
  <c r="AE118" i="4"/>
  <c r="AF118" i="4"/>
  <c r="AG118" i="4"/>
  <c r="AJ118" i="4"/>
  <c r="B119" i="4"/>
  <c r="AA119" i="4"/>
  <c r="AE119" i="4"/>
  <c r="AF119" i="4"/>
  <c r="AG119" i="4"/>
  <c r="AJ119" i="4"/>
  <c r="B120" i="4"/>
  <c r="AA120" i="4"/>
  <c r="AE120" i="4"/>
  <c r="AF120" i="4"/>
  <c r="AG120" i="4"/>
  <c r="AJ120" i="4"/>
  <c r="B121" i="4"/>
  <c r="AA121" i="4"/>
  <c r="AE121" i="4"/>
  <c r="AF121" i="4"/>
  <c r="AG121" i="4"/>
  <c r="AJ121" i="4"/>
  <c r="B122" i="4"/>
  <c r="AA122" i="4"/>
  <c r="AE122" i="4"/>
  <c r="AF122" i="4"/>
  <c r="AG122" i="4"/>
  <c r="AJ122" i="4"/>
  <c r="B123" i="4"/>
  <c r="AA123" i="4"/>
  <c r="AE123" i="4"/>
  <c r="AF123" i="4"/>
  <c r="AG123" i="4"/>
  <c r="AJ123" i="4"/>
  <c r="B124" i="4"/>
  <c r="AA124" i="4"/>
  <c r="AE124" i="4"/>
  <c r="AF124" i="4"/>
  <c r="AG124" i="4"/>
  <c r="AJ124" i="4"/>
  <c r="B125" i="4"/>
  <c r="AA125" i="4"/>
  <c r="AE125" i="4"/>
  <c r="AF125" i="4"/>
  <c r="AG125" i="4"/>
  <c r="AJ125" i="4"/>
  <c r="B126" i="4"/>
  <c r="AA126" i="4"/>
  <c r="AE126" i="4"/>
  <c r="AF126" i="4"/>
  <c r="AG126" i="4"/>
  <c r="AJ126" i="4"/>
  <c r="B127" i="4"/>
  <c r="AA127" i="4"/>
  <c r="AE127" i="4"/>
  <c r="AF127" i="4"/>
  <c r="AG127" i="4"/>
  <c r="AJ127" i="4"/>
  <c r="B128" i="4"/>
  <c r="AA128" i="4"/>
  <c r="AE128" i="4"/>
  <c r="AF128" i="4"/>
  <c r="AG128" i="4"/>
  <c r="AJ128" i="4"/>
  <c r="B129" i="4"/>
  <c r="AA129" i="4"/>
  <c r="AE129" i="4"/>
  <c r="AF129" i="4"/>
  <c r="AG129" i="4"/>
  <c r="AJ129" i="4"/>
  <c r="B130" i="4"/>
  <c r="AA130" i="4"/>
  <c r="AE130" i="4"/>
  <c r="AF130" i="4"/>
  <c r="AG130" i="4"/>
  <c r="AJ130" i="4"/>
  <c r="B131" i="4"/>
  <c r="AA131" i="4"/>
  <c r="AE131" i="4"/>
  <c r="AF131" i="4"/>
  <c r="AG131" i="4"/>
  <c r="AJ131" i="4"/>
  <c r="B132" i="4"/>
  <c r="AA132" i="4"/>
  <c r="AE132" i="4"/>
  <c r="AF132" i="4"/>
  <c r="AG132" i="4"/>
  <c r="AJ132" i="4"/>
  <c r="B133" i="4"/>
  <c r="AA133" i="4"/>
  <c r="AE133" i="4"/>
  <c r="AF133" i="4"/>
  <c r="AG133" i="4"/>
  <c r="AJ133" i="4"/>
  <c r="B134" i="4"/>
  <c r="AA134" i="4"/>
  <c r="AE134" i="4"/>
  <c r="AF134" i="4"/>
  <c r="AG134" i="4"/>
  <c r="AJ134" i="4"/>
  <c r="B135" i="4"/>
  <c r="AA135" i="4"/>
  <c r="AE135" i="4"/>
  <c r="AF135" i="4"/>
  <c r="AG135" i="4"/>
  <c r="AJ135" i="4"/>
  <c r="B136" i="4"/>
  <c r="AA136" i="4"/>
  <c r="AE136" i="4"/>
  <c r="AF136" i="4"/>
  <c r="AG136" i="4"/>
  <c r="AJ136" i="4"/>
  <c r="B137" i="4"/>
  <c r="AA137" i="4"/>
  <c r="AE137" i="4"/>
  <c r="AF137" i="4"/>
  <c r="AG137" i="4"/>
  <c r="AJ137" i="4"/>
  <c r="B138" i="4"/>
  <c r="AA138" i="4"/>
  <c r="AE138" i="4"/>
  <c r="AF138" i="4"/>
  <c r="AG138" i="4"/>
  <c r="AJ138" i="4"/>
  <c r="B139" i="4"/>
  <c r="AA139" i="4"/>
  <c r="AE139" i="4"/>
  <c r="AF139" i="4"/>
  <c r="AG139" i="4"/>
  <c r="AJ139" i="4"/>
  <c r="B140" i="4"/>
  <c r="AA140" i="4"/>
  <c r="AE140" i="4"/>
  <c r="AF140" i="4"/>
  <c r="AG140" i="4"/>
  <c r="AJ140" i="4"/>
  <c r="B141" i="4"/>
  <c r="AA141" i="4"/>
  <c r="AE141" i="4"/>
  <c r="AF141" i="4"/>
  <c r="AG141" i="4"/>
  <c r="AJ141" i="4"/>
  <c r="B142" i="4"/>
  <c r="AA142" i="4"/>
  <c r="AE142" i="4"/>
  <c r="AF142" i="4"/>
  <c r="AG142" i="4"/>
  <c r="AJ142" i="4"/>
  <c r="B143" i="4"/>
  <c r="AA143" i="4"/>
  <c r="AE143" i="4"/>
  <c r="AF143" i="4"/>
  <c r="AG143" i="4"/>
  <c r="AJ143" i="4"/>
  <c r="B144" i="4"/>
  <c r="AA144" i="4"/>
  <c r="AE144" i="4"/>
  <c r="AF144" i="4"/>
  <c r="AG144" i="4"/>
  <c r="AJ144" i="4"/>
  <c r="B145" i="4"/>
  <c r="AA145" i="4"/>
  <c r="AE145" i="4"/>
  <c r="AF145" i="4"/>
  <c r="AG145" i="4"/>
  <c r="AJ145" i="4"/>
  <c r="B146" i="4"/>
  <c r="AA146" i="4"/>
  <c r="AE146" i="4"/>
  <c r="AF146" i="4"/>
  <c r="AG146" i="4"/>
  <c r="AJ146" i="4"/>
  <c r="B147" i="4"/>
  <c r="AA147" i="4"/>
  <c r="AE147" i="4"/>
  <c r="AF147" i="4"/>
  <c r="AG147" i="4"/>
  <c r="AJ147" i="4"/>
  <c r="B148" i="4"/>
  <c r="AA148" i="4"/>
  <c r="AE148" i="4"/>
  <c r="AF148" i="4"/>
  <c r="AG148" i="4"/>
  <c r="AJ148" i="4"/>
  <c r="B149" i="4"/>
  <c r="AA149" i="4"/>
  <c r="AE149" i="4"/>
  <c r="AF149" i="4"/>
  <c r="AG149" i="4"/>
  <c r="AJ149" i="4"/>
  <c r="B150" i="4"/>
  <c r="AA150" i="4"/>
  <c r="AE150" i="4"/>
  <c r="AF150" i="4"/>
  <c r="AG150" i="4"/>
  <c r="AJ150" i="4"/>
  <c r="B151" i="4"/>
  <c r="AA151" i="4"/>
  <c r="AE151" i="4"/>
  <c r="AF151" i="4"/>
  <c r="AG151" i="4"/>
  <c r="AJ151" i="4"/>
  <c r="B152" i="4"/>
  <c r="AA152" i="4"/>
  <c r="AE152" i="4"/>
  <c r="AF152" i="4"/>
  <c r="AG152" i="4"/>
  <c r="AJ152" i="4"/>
  <c r="B153" i="4"/>
  <c r="AA153" i="4"/>
  <c r="AE153" i="4"/>
  <c r="AF153" i="4"/>
  <c r="AG153" i="4"/>
  <c r="AJ153" i="4"/>
  <c r="B154" i="4"/>
  <c r="AA154" i="4"/>
  <c r="AE154" i="4"/>
  <c r="AF154" i="4"/>
  <c r="AG154" i="4"/>
  <c r="AJ154" i="4"/>
  <c r="B155" i="4"/>
  <c r="AA155" i="4"/>
  <c r="AE155" i="4"/>
  <c r="AF155" i="4"/>
  <c r="AG155" i="4"/>
  <c r="AJ155" i="4"/>
  <c r="B156" i="4"/>
  <c r="AA156" i="4"/>
  <c r="AE156" i="4"/>
  <c r="AF156" i="4"/>
  <c r="AG156" i="4"/>
  <c r="AJ156" i="4"/>
  <c r="B157" i="4"/>
  <c r="E157" i="4"/>
  <c r="AA157" i="4"/>
  <c r="AE157" i="4"/>
  <c r="AF157" i="4"/>
  <c r="AJ157" i="4"/>
  <c r="B158" i="4"/>
  <c r="E158" i="4"/>
  <c r="AA158" i="4"/>
  <c r="AE158" i="4"/>
  <c r="AF158" i="4"/>
  <c r="AJ158" i="4"/>
  <c r="B159" i="4"/>
  <c r="E159" i="4"/>
  <c r="AA159" i="4"/>
  <c r="AE159" i="4"/>
  <c r="AF159" i="4"/>
  <c r="AJ159" i="4"/>
  <c r="B160" i="4"/>
  <c r="E160" i="4"/>
  <c r="AA160" i="4"/>
  <c r="AE160" i="4"/>
  <c r="AF160" i="4"/>
  <c r="AJ160" i="4"/>
  <c r="B161" i="4"/>
  <c r="E161" i="4"/>
  <c r="AA161" i="4"/>
  <c r="AE161" i="4"/>
  <c r="AF161" i="4"/>
  <c r="AJ161" i="4"/>
  <c r="B162" i="4"/>
  <c r="E162" i="4"/>
  <c r="AA162" i="4"/>
  <c r="AE162" i="4"/>
  <c r="AF162" i="4"/>
  <c r="AJ162" i="4"/>
  <c r="B163" i="4"/>
  <c r="AA163" i="4"/>
  <c r="AE163" i="4"/>
  <c r="AF163" i="4"/>
  <c r="AJ163" i="4"/>
  <c r="B164" i="4"/>
  <c r="AA164" i="4"/>
  <c r="AE164" i="4"/>
  <c r="AF164" i="4"/>
  <c r="AJ164" i="4"/>
  <c r="B165" i="4"/>
  <c r="AA165" i="4"/>
  <c r="AE165" i="4"/>
  <c r="AF165" i="4"/>
  <c r="AJ165" i="4"/>
  <c r="B166" i="4"/>
  <c r="AA166" i="4"/>
  <c r="AE166" i="4"/>
  <c r="AF166" i="4"/>
  <c r="AJ166" i="4"/>
  <c r="B167" i="4"/>
  <c r="AA167" i="4"/>
  <c r="AE167" i="4"/>
  <c r="AF167" i="4"/>
  <c r="AJ167" i="4"/>
  <c r="B168" i="4"/>
  <c r="L168" i="4"/>
  <c r="AA168" i="4" s="1"/>
  <c r="AE168" i="4"/>
  <c r="AF168" i="4"/>
  <c r="AJ168" i="4"/>
  <c r="B169" i="4"/>
  <c r="AA169" i="4"/>
  <c r="AE169" i="4"/>
  <c r="AF169" i="4"/>
  <c r="AJ169" i="4"/>
  <c r="B170" i="4"/>
  <c r="AA170" i="4"/>
  <c r="AE170" i="4"/>
  <c r="AF170" i="4"/>
  <c r="AJ170" i="4"/>
  <c r="B171" i="4"/>
  <c r="AA171" i="4"/>
  <c r="AE171" i="4"/>
  <c r="AF171" i="4"/>
  <c r="AJ171" i="4"/>
  <c r="B172" i="4"/>
  <c r="AA172" i="4"/>
  <c r="AE172" i="4"/>
  <c r="AF172" i="4"/>
  <c r="AJ172" i="4"/>
  <c r="B173" i="4"/>
  <c r="AA173" i="4"/>
  <c r="AE173" i="4"/>
  <c r="AF173" i="4"/>
  <c r="AJ173" i="4"/>
  <c r="B174" i="4"/>
  <c r="AA174" i="4"/>
  <c r="AE174" i="4"/>
  <c r="AF174" i="4"/>
  <c r="AJ174" i="4"/>
  <c r="B175" i="4"/>
  <c r="AA175" i="4"/>
  <c r="AE175" i="4"/>
  <c r="AF175" i="4"/>
  <c r="AJ175" i="4"/>
  <c r="B176" i="4"/>
  <c r="AA176" i="4"/>
  <c r="AE176" i="4"/>
  <c r="AF176" i="4"/>
  <c r="AJ176" i="4"/>
  <c r="B177" i="4"/>
  <c r="AA177" i="4"/>
  <c r="AE177" i="4"/>
  <c r="AF177" i="4"/>
  <c r="AJ177" i="4"/>
  <c r="B178" i="4"/>
  <c r="AA178" i="4"/>
  <c r="AE178" i="4"/>
  <c r="AF178" i="4"/>
  <c r="AJ178" i="4"/>
  <c r="B179" i="4"/>
  <c r="AA179" i="4"/>
  <c r="AE179" i="4"/>
  <c r="AF179" i="4"/>
  <c r="AJ179" i="4"/>
  <c r="B180" i="4"/>
  <c r="AA180" i="4"/>
  <c r="AE180" i="4"/>
  <c r="AF180" i="4"/>
  <c r="AJ180" i="4"/>
  <c r="B181" i="4"/>
  <c r="AA181" i="4"/>
  <c r="AE181" i="4"/>
  <c r="AF181" i="4"/>
  <c r="AJ181" i="4"/>
  <c r="B182" i="4"/>
  <c r="AA182" i="4"/>
  <c r="AE182" i="4"/>
  <c r="AF182" i="4"/>
  <c r="AJ182" i="4"/>
  <c r="B183" i="4"/>
  <c r="AA183" i="4"/>
  <c r="AE183" i="4"/>
  <c r="AF183" i="4"/>
  <c r="AJ183" i="4"/>
  <c r="B184" i="4"/>
  <c r="AA184" i="4"/>
  <c r="AE184" i="4"/>
  <c r="AF184" i="4"/>
  <c r="AJ184" i="4"/>
  <c r="B185" i="4"/>
  <c r="AA185" i="4"/>
  <c r="AE185" i="4"/>
  <c r="AF185" i="4"/>
  <c r="AJ185" i="4"/>
  <c r="B186" i="4"/>
  <c r="AA186" i="4"/>
  <c r="AE186" i="4"/>
  <c r="AF186" i="4"/>
  <c r="AJ186" i="4"/>
  <c r="B187" i="4"/>
  <c r="AA187" i="4"/>
  <c r="AE187" i="4"/>
  <c r="AF187" i="4"/>
  <c r="AJ187" i="4"/>
  <c r="B188" i="4"/>
  <c r="AA188" i="4"/>
  <c r="AE188" i="4"/>
  <c r="AF188" i="4"/>
  <c r="AJ188" i="4"/>
  <c r="B189" i="4"/>
  <c r="AA189" i="4"/>
  <c r="AE189" i="4"/>
  <c r="AF189" i="4"/>
  <c r="AJ189" i="4"/>
  <c r="B190" i="4"/>
  <c r="AA190" i="4"/>
  <c r="AE190" i="4"/>
  <c r="AF190" i="4"/>
  <c r="AJ190" i="4"/>
  <c r="B191" i="4"/>
  <c r="AA191" i="4"/>
  <c r="AE191" i="4"/>
  <c r="AF191" i="4"/>
  <c r="AJ191" i="4"/>
  <c r="B192" i="4"/>
  <c r="AA192" i="4"/>
  <c r="AE192" i="4"/>
  <c r="AF192" i="4"/>
  <c r="AJ192" i="4"/>
  <c r="B193" i="4"/>
  <c r="AA193" i="4"/>
  <c r="AE193" i="4"/>
  <c r="AF193" i="4"/>
  <c r="AJ193" i="4"/>
  <c r="B194" i="4"/>
  <c r="AA194" i="4"/>
  <c r="AE194" i="4"/>
  <c r="AF194" i="4"/>
  <c r="AJ194" i="4"/>
  <c r="B195" i="4"/>
  <c r="AA195" i="4"/>
  <c r="AE195" i="4"/>
  <c r="AF195" i="4"/>
  <c r="AJ195" i="4"/>
  <c r="B196" i="4"/>
  <c r="AA196" i="4"/>
  <c r="AE196" i="4"/>
  <c r="AF196" i="4"/>
  <c r="AJ196" i="4"/>
  <c r="B197" i="4"/>
  <c r="AA197" i="4"/>
  <c r="AE197" i="4"/>
  <c r="AF197" i="4"/>
  <c r="AJ197" i="4"/>
  <c r="B198" i="4"/>
  <c r="AA198" i="4"/>
  <c r="AE198" i="4"/>
  <c r="AF198" i="4"/>
  <c r="AJ198" i="4"/>
  <c r="B199" i="4"/>
  <c r="AA199" i="4"/>
  <c r="AE199" i="4"/>
  <c r="AF199" i="4"/>
  <c r="AJ199" i="4"/>
  <c r="B200" i="4"/>
  <c r="AA200" i="4"/>
  <c r="AE200" i="4"/>
  <c r="AF200" i="4"/>
  <c r="AJ200" i="4"/>
  <c r="B201" i="4"/>
  <c r="AA201" i="4"/>
  <c r="AE201" i="4"/>
  <c r="AF201" i="4"/>
  <c r="AJ201" i="4"/>
  <c r="B202" i="4"/>
  <c r="AA202" i="4"/>
  <c r="AE202" i="4"/>
  <c r="AF202" i="4"/>
  <c r="AJ202" i="4"/>
  <c r="B203" i="4"/>
  <c r="AA203" i="4"/>
  <c r="AE203" i="4"/>
  <c r="AF203" i="4"/>
  <c r="AJ203" i="4"/>
  <c r="B204" i="4"/>
  <c r="AA204" i="4"/>
  <c r="AE204" i="4"/>
  <c r="AF204" i="4"/>
  <c r="AJ204" i="4"/>
  <c r="B205" i="4"/>
  <c r="L205" i="4"/>
  <c r="AA205" i="4" s="1"/>
  <c r="AE205" i="4"/>
  <c r="AF205" i="4"/>
  <c r="AJ205" i="4"/>
  <c r="B206" i="4"/>
  <c r="L206" i="4"/>
  <c r="AA206" i="4" s="1"/>
  <c r="AE206" i="4"/>
  <c r="AF206" i="4"/>
  <c r="AJ206" i="4"/>
  <c r="B207" i="4"/>
  <c r="L207" i="4"/>
  <c r="AA207" i="4" s="1"/>
  <c r="AE207" i="4"/>
  <c r="AF207" i="4"/>
  <c r="AJ207" i="4"/>
  <c r="B208" i="4"/>
  <c r="L208" i="4"/>
  <c r="AA208" i="4" s="1"/>
  <c r="AE208" i="4"/>
  <c r="AF208" i="4"/>
  <c r="AJ208" i="4"/>
  <c r="B209" i="4"/>
  <c r="L209" i="4"/>
  <c r="AA209" i="4" s="1"/>
  <c r="AE209" i="4"/>
  <c r="AF209" i="4"/>
  <c r="AJ209" i="4"/>
  <c r="B210" i="4"/>
  <c r="L210" i="4"/>
  <c r="AA210" i="4" s="1"/>
  <c r="AE210" i="4"/>
  <c r="AF210" i="4"/>
  <c r="AJ210" i="4"/>
  <c r="B211" i="4"/>
  <c r="L211" i="4"/>
  <c r="AA211" i="4" s="1"/>
  <c r="AE211" i="4"/>
  <c r="AF211" i="4"/>
  <c r="AJ211" i="4"/>
  <c r="B212" i="4"/>
  <c r="L212" i="4"/>
  <c r="AA212" i="4" s="1"/>
  <c r="AE212" i="4"/>
  <c r="AF212" i="4"/>
  <c r="AJ212" i="4"/>
  <c r="B213" i="4"/>
  <c r="L213" i="4"/>
  <c r="AA213" i="4" s="1"/>
  <c r="AE213" i="4"/>
  <c r="AF213" i="4"/>
  <c r="AJ213" i="4"/>
  <c r="B214" i="4"/>
  <c r="L214" i="4"/>
  <c r="AA214" i="4" s="1"/>
  <c r="AE214" i="4"/>
  <c r="AF214" i="4"/>
  <c r="AJ214" i="4"/>
  <c r="B215" i="4"/>
  <c r="L215" i="4"/>
  <c r="AA215" i="4" s="1"/>
  <c r="AE215" i="4"/>
  <c r="AF215" i="4"/>
  <c r="AJ215" i="4"/>
  <c r="B216" i="4"/>
  <c r="L216" i="4"/>
  <c r="AA216" i="4" s="1"/>
  <c r="AE216" i="4"/>
  <c r="AF216" i="4"/>
  <c r="AJ216" i="4"/>
  <c r="B217" i="4"/>
  <c r="L217" i="4"/>
  <c r="AA217" i="4" s="1"/>
  <c r="AE217" i="4"/>
  <c r="AF217" i="4"/>
  <c r="AJ217" i="4"/>
  <c r="B218" i="4"/>
  <c r="L218" i="4"/>
  <c r="AA218" i="4" s="1"/>
  <c r="AE218" i="4"/>
  <c r="AF218" i="4"/>
  <c r="AJ218" i="4"/>
  <c r="B219" i="4"/>
  <c r="L219" i="4"/>
  <c r="AA219" i="4" s="1"/>
  <c r="AE219" i="4"/>
  <c r="AF219" i="4"/>
  <c r="AJ219" i="4"/>
  <c r="B220" i="4"/>
  <c r="L220" i="4"/>
  <c r="AA220" i="4" s="1"/>
  <c r="AE220" i="4"/>
  <c r="AF220" i="4"/>
  <c r="AJ220" i="4"/>
  <c r="B221" i="4"/>
  <c r="L221" i="4"/>
  <c r="AA221" i="4" s="1"/>
  <c r="AE221" i="4"/>
  <c r="AF221" i="4"/>
  <c r="AJ221" i="4"/>
  <c r="B222" i="4"/>
  <c r="L222" i="4"/>
  <c r="AA222" i="4" s="1"/>
  <c r="AE222" i="4"/>
  <c r="AF222" i="4"/>
  <c r="AJ222" i="4"/>
  <c r="B223" i="4"/>
  <c r="L223" i="4"/>
  <c r="AA223" i="4" s="1"/>
  <c r="AE223" i="4"/>
  <c r="AF223" i="4"/>
  <c r="AJ223" i="4"/>
  <c r="B224" i="4"/>
  <c r="L224" i="4"/>
  <c r="AA224" i="4" s="1"/>
  <c r="AE224" i="4"/>
  <c r="AF224" i="4"/>
  <c r="AJ224" i="4"/>
  <c r="B225" i="4"/>
  <c r="L225" i="4"/>
  <c r="AA225" i="4" s="1"/>
  <c r="AE225" i="4"/>
  <c r="AF225" i="4"/>
  <c r="AJ225" i="4"/>
  <c r="B226" i="4"/>
  <c r="L226" i="4"/>
  <c r="AA226" i="4" s="1"/>
  <c r="AE226" i="4"/>
  <c r="AF226" i="4"/>
  <c r="AJ226" i="4"/>
  <c r="B227" i="4"/>
  <c r="L227" i="4"/>
  <c r="AA227" i="4" s="1"/>
  <c r="AE227" i="4"/>
  <c r="AF227" i="4"/>
  <c r="AJ227" i="4"/>
  <c r="B228" i="4"/>
  <c r="L228" i="4"/>
  <c r="AA228" i="4" s="1"/>
  <c r="AE228" i="4"/>
  <c r="AF228" i="4"/>
  <c r="AJ228" i="4"/>
  <c r="B229" i="4"/>
  <c r="L229" i="4"/>
  <c r="AA229" i="4" s="1"/>
  <c r="AE229" i="4"/>
  <c r="AF229" i="4"/>
  <c r="AJ229" i="4"/>
  <c r="B230" i="4"/>
  <c r="L230" i="4"/>
  <c r="AA230" i="4" s="1"/>
  <c r="AE230" i="4"/>
  <c r="AF230" i="4"/>
  <c r="AJ230" i="4"/>
  <c r="B231" i="4"/>
  <c r="L231" i="4"/>
  <c r="AA231" i="4" s="1"/>
  <c r="AE231" i="4"/>
  <c r="AF231" i="4"/>
  <c r="AJ231" i="4"/>
  <c r="B232" i="4"/>
  <c r="L232" i="4"/>
  <c r="AA232" i="4" s="1"/>
  <c r="AE232" i="4"/>
  <c r="AF232" i="4"/>
  <c r="AJ232" i="4"/>
  <c r="B233" i="4"/>
  <c r="L233" i="4"/>
  <c r="AA233" i="4" s="1"/>
  <c r="AE233" i="4"/>
  <c r="AF233" i="4"/>
  <c r="AJ233" i="4"/>
  <c r="B234" i="4"/>
  <c r="L234" i="4"/>
  <c r="AA234" i="4" s="1"/>
  <c r="AE234" i="4"/>
  <c r="AF234" i="4"/>
  <c r="AJ234" i="4"/>
  <c r="B235" i="4"/>
  <c r="L235" i="4"/>
  <c r="AA235" i="4" s="1"/>
  <c r="AE235" i="4"/>
  <c r="AF235" i="4"/>
  <c r="AJ235" i="4"/>
  <c r="B236" i="4"/>
  <c r="L236" i="4"/>
  <c r="AA236" i="4" s="1"/>
  <c r="AE236" i="4"/>
  <c r="AF236" i="4"/>
  <c r="AJ236" i="4"/>
  <c r="B237" i="4"/>
  <c r="L237" i="4"/>
  <c r="AA237" i="4" s="1"/>
  <c r="AE237" i="4"/>
  <c r="AF237" i="4"/>
  <c r="AJ237" i="4"/>
  <c r="B238" i="4"/>
  <c r="L238" i="4"/>
  <c r="AA238" i="4" s="1"/>
  <c r="AE238" i="4"/>
  <c r="AF238" i="4"/>
  <c r="AJ238" i="4"/>
  <c r="B239" i="4"/>
  <c r="L239" i="4"/>
  <c r="AA239" i="4" s="1"/>
  <c r="AE239" i="4"/>
  <c r="AF239" i="4"/>
  <c r="AJ239" i="4"/>
  <c r="B240" i="4"/>
  <c r="L240" i="4"/>
  <c r="AA240" i="4" s="1"/>
  <c r="AE240" i="4"/>
  <c r="AF240" i="4"/>
  <c r="AJ240" i="4"/>
  <c r="B241" i="4"/>
  <c r="L241" i="4"/>
  <c r="AA241" i="4" s="1"/>
  <c r="AE241" i="4"/>
  <c r="AF241" i="4"/>
  <c r="AJ241" i="4"/>
  <c r="B242" i="4"/>
  <c r="L242" i="4"/>
  <c r="AA242" i="4" s="1"/>
  <c r="AE242" i="4"/>
  <c r="AF242" i="4"/>
  <c r="AJ242" i="4"/>
  <c r="B243" i="4"/>
  <c r="L243" i="4"/>
  <c r="AA243" i="4" s="1"/>
  <c r="AE243" i="4"/>
  <c r="AF243" i="4"/>
  <c r="AJ243" i="4"/>
  <c r="B244" i="4"/>
  <c r="L244" i="4"/>
  <c r="AA244" i="4" s="1"/>
  <c r="AE244" i="4"/>
  <c r="AF244" i="4"/>
  <c r="AJ244" i="4"/>
  <c r="B245" i="4"/>
  <c r="L245" i="4"/>
  <c r="AA245" i="4" s="1"/>
  <c r="AE245" i="4"/>
  <c r="AF245" i="4"/>
  <c r="AJ245" i="4"/>
  <c r="B246" i="4"/>
  <c r="L246" i="4"/>
  <c r="AA246" i="4" s="1"/>
  <c r="AE246" i="4"/>
  <c r="AF246" i="4"/>
  <c r="AJ246" i="4"/>
  <c r="B247" i="4"/>
  <c r="L247" i="4"/>
  <c r="AA247" i="4" s="1"/>
  <c r="AE247" i="4"/>
  <c r="AF247" i="4"/>
  <c r="AJ247" i="4"/>
  <c r="B248" i="4"/>
  <c r="L248" i="4"/>
  <c r="AA248" i="4" s="1"/>
  <c r="AE248" i="4"/>
  <c r="AF248" i="4"/>
  <c r="AJ248" i="4"/>
  <c r="B249" i="4"/>
  <c r="L249" i="4"/>
  <c r="AA249" i="4" s="1"/>
  <c r="AE249" i="4"/>
  <c r="AF249" i="4"/>
  <c r="AJ249" i="4"/>
  <c r="B250" i="4"/>
  <c r="L250" i="4"/>
  <c r="AA250" i="4" s="1"/>
  <c r="AE250" i="4"/>
  <c r="AF250" i="4"/>
  <c r="AJ250" i="4"/>
  <c r="B251" i="4"/>
  <c r="L251" i="4"/>
  <c r="AA251" i="4" s="1"/>
  <c r="AE251" i="4"/>
  <c r="AF251" i="4"/>
  <c r="AJ251" i="4"/>
  <c r="B252" i="4"/>
  <c r="L252" i="4"/>
  <c r="AA252" i="4" s="1"/>
  <c r="AE252" i="4"/>
  <c r="AF252" i="4"/>
  <c r="AJ252" i="4"/>
  <c r="B253" i="4"/>
  <c r="L253" i="4"/>
  <c r="AA253" i="4" s="1"/>
  <c r="AE253" i="4"/>
  <c r="AF253" i="4"/>
  <c r="AJ253" i="4"/>
  <c r="B254" i="4"/>
  <c r="L254" i="4"/>
  <c r="AA254" i="4" s="1"/>
  <c r="AE254" i="4"/>
  <c r="AF254" i="4"/>
  <c r="AJ254" i="4"/>
  <c r="B255" i="4"/>
  <c r="L255" i="4"/>
  <c r="AA255" i="4" s="1"/>
  <c r="AE255" i="4"/>
  <c r="AF255" i="4"/>
  <c r="AJ255" i="4"/>
  <c r="B256" i="4"/>
  <c r="L256" i="4"/>
  <c r="AA256" i="4" s="1"/>
  <c r="AE256" i="4"/>
  <c r="AF256" i="4"/>
  <c r="AJ256" i="4"/>
  <c r="B257" i="4"/>
  <c r="L257" i="4"/>
  <c r="AA257" i="4" s="1"/>
  <c r="AE257" i="4"/>
  <c r="AF257" i="4"/>
  <c r="AJ257" i="4"/>
  <c r="B258" i="4"/>
  <c r="L258" i="4"/>
  <c r="AA258" i="4" s="1"/>
  <c r="AE258" i="4"/>
  <c r="AF258" i="4"/>
  <c r="AJ258" i="4"/>
  <c r="B259" i="4"/>
  <c r="L259" i="4"/>
  <c r="AA259" i="4" s="1"/>
  <c r="AE259" i="4"/>
  <c r="AF259" i="4"/>
  <c r="AJ259" i="4"/>
  <c r="B260" i="4"/>
  <c r="L260" i="4"/>
  <c r="AA260" i="4" s="1"/>
  <c r="AE260" i="4"/>
  <c r="AF260" i="4"/>
  <c r="AJ260" i="4"/>
  <c r="B261" i="4"/>
  <c r="L261" i="4"/>
  <c r="AA261" i="4" s="1"/>
  <c r="AE261" i="4"/>
  <c r="AF261" i="4"/>
  <c r="AJ261" i="4"/>
  <c r="B262" i="4"/>
  <c r="L262" i="4"/>
  <c r="AA262" i="4" s="1"/>
  <c r="AE262" i="4"/>
  <c r="AF262" i="4"/>
  <c r="AJ262" i="4"/>
  <c r="B263" i="4"/>
  <c r="L263" i="4"/>
  <c r="AA263" i="4" s="1"/>
  <c r="AE263" i="4"/>
  <c r="AF263" i="4"/>
  <c r="AJ263" i="4"/>
  <c r="B264" i="4"/>
  <c r="L264" i="4"/>
  <c r="AA264" i="4" s="1"/>
  <c r="AE264" i="4"/>
  <c r="AF264" i="4"/>
  <c r="AJ264" i="4"/>
  <c r="B265" i="4"/>
  <c r="L265" i="4"/>
  <c r="AA265" i="4" s="1"/>
  <c r="AE265" i="4"/>
  <c r="AF265" i="4"/>
  <c r="AJ265" i="4"/>
  <c r="B266" i="4"/>
  <c r="L266" i="4"/>
  <c r="AA266" i="4" s="1"/>
  <c r="AE266" i="4"/>
  <c r="AF266" i="4"/>
  <c r="AJ266" i="4"/>
  <c r="B267" i="4"/>
  <c r="L267" i="4"/>
  <c r="AA267" i="4" s="1"/>
  <c r="AE267" i="4"/>
  <c r="AF267" i="4"/>
  <c r="AJ267" i="4"/>
  <c r="B268" i="4"/>
  <c r="L268" i="4"/>
  <c r="AA268" i="4" s="1"/>
  <c r="AE268" i="4"/>
  <c r="AF268" i="4"/>
  <c r="AJ268" i="4"/>
  <c r="B269" i="4"/>
  <c r="L269" i="4"/>
  <c r="AA269" i="4" s="1"/>
  <c r="AE269" i="4"/>
  <c r="AF269" i="4"/>
  <c r="AJ269" i="4"/>
  <c r="B270" i="4"/>
  <c r="L270" i="4"/>
  <c r="AA270" i="4" s="1"/>
  <c r="AE270" i="4"/>
  <c r="AF270" i="4"/>
  <c r="AJ270" i="4"/>
  <c r="B271" i="4"/>
  <c r="L271" i="4"/>
  <c r="AA271" i="4" s="1"/>
  <c r="AE271" i="4"/>
  <c r="AF271" i="4"/>
  <c r="AJ271" i="4"/>
  <c r="B272" i="4"/>
  <c r="L272" i="4"/>
  <c r="AA272" i="4" s="1"/>
  <c r="AE272" i="4"/>
  <c r="AF272" i="4"/>
  <c r="AJ272" i="4"/>
  <c r="B273" i="4"/>
  <c r="L273" i="4"/>
  <c r="AA273" i="4" s="1"/>
  <c r="AE273" i="4"/>
  <c r="AF273" i="4"/>
  <c r="AJ273" i="4"/>
  <c r="B274" i="4"/>
  <c r="L274" i="4"/>
  <c r="AA274" i="4" s="1"/>
  <c r="AE274" i="4"/>
  <c r="AF274" i="4"/>
  <c r="AJ274" i="4"/>
  <c r="B275" i="4"/>
  <c r="L275" i="4"/>
  <c r="AA275" i="4" s="1"/>
  <c r="AE275" i="4"/>
  <c r="AF275" i="4"/>
  <c r="AJ275" i="4"/>
  <c r="B276" i="4"/>
  <c r="L276" i="4"/>
  <c r="AA276" i="4" s="1"/>
  <c r="AE276" i="4"/>
  <c r="AF276" i="4"/>
  <c r="AJ276" i="4"/>
  <c r="B277" i="4"/>
  <c r="L277" i="4"/>
  <c r="AA277" i="4" s="1"/>
  <c r="AE277" i="4"/>
  <c r="AF277" i="4"/>
  <c r="AJ277" i="4"/>
  <c r="B278" i="4"/>
  <c r="L278" i="4"/>
  <c r="AA278" i="4" s="1"/>
  <c r="AE278" i="4"/>
  <c r="AF278" i="4"/>
  <c r="AJ278" i="4"/>
  <c r="B279" i="4"/>
  <c r="L279" i="4"/>
  <c r="AA279" i="4" s="1"/>
  <c r="AE279" i="4"/>
  <c r="AF279" i="4"/>
  <c r="AJ279" i="4"/>
  <c r="B280" i="4"/>
  <c r="L280" i="4"/>
  <c r="AA280" i="4" s="1"/>
  <c r="AE280" i="4"/>
  <c r="AF280" i="4"/>
  <c r="AJ280" i="4"/>
  <c r="B281" i="4"/>
  <c r="L281" i="4"/>
  <c r="AA281" i="4" s="1"/>
  <c r="AE281" i="4"/>
  <c r="AF281" i="4"/>
  <c r="AJ281" i="4"/>
  <c r="B282" i="4"/>
  <c r="L282" i="4"/>
  <c r="AA282" i="4" s="1"/>
  <c r="AE282" i="4"/>
  <c r="AF282" i="4"/>
  <c r="AJ282" i="4"/>
  <c r="B283" i="4"/>
  <c r="L283" i="4"/>
  <c r="AA283" i="4" s="1"/>
  <c r="AE283" i="4"/>
  <c r="AF283" i="4"/>
  <c r="AJ283" i="4"/>
  <c r="B284" i="4"/>
  <c r="L284" i="4"/>
  <c r="AA284" i="4" s="1"/>
  <c r="AE284" i="4"/>
  <c r="AF284" i="4"/>
  <c r="AJ284" i="4"/>
  <c r="B285" i="4"/>
  <c r="L285" i="4"/>
  <c r="AA285" i="4" s="1"/>
  <c r="AE285" i="4"/>
  <c r="AF285" i="4"/>
  <c r="AJ285" i="4"/>
  <c r="B286" i="4"/>
  <c r="L286" i="4"/>
  <c r="AA286" i="4" s="1"/>
  <c r="AE286" i="4"/>
  <c r="AF286" i="4"/>
  <c r="AJ286" i="4"/>
  <c r="B287" i="4"/>
  <c r="L287" i="4"/>
  <c r="AA287" i="4" s="1"/>
  <c r="AE287" i="4"/>
  <c r="AF287" i="4"/>
  <c r="AJ287" i="4"/>
  <c r="B288" i="4"/>
  <c r="L288" i="4"/>
  <c r="AA288" i="4" s="1"/>
  <c r="AE288" i="4"/>
  <c r="AF288" i="4"/>
  <c r="AJ288" i="4"/>
  <c r="B289" i="4"/>
  <c r="L289" i="4"/>
  <c r="AA289" i="4" s="1"/>
  <c r="AE289" i="4"/>
  <c r="AF289" i="4"/>
  <c r="AJ289" i="4"/>
  <c r="B290" i="4"/>
  <c r="L290" i="4"/>
  <c r="AA290" i="4" s="1"/>
  <c r="AE290" i="4"/>
  <c r="AF290" i="4"/>
  <c r="AJ290" i="4"/>
  <c r="B291" i="4"/>
  <c r="L291" i="4"/>
  <c r="AA291" i="4" s="1"/>
  <c r="AE291" i="4"/>
  <c r="AF291" i="4"/>
  <c r="AJ291" i="4"/>
  <c r="B292" i="4"/>
  <c r="L292" i="4"/>
  <c r="AA292" i="4" s="1"/>
  <c r="AE292" i="4"/>
  <c r="AF292" i="4"/>
  <c r="AJ292" i="4"/>
  <c r="B293" i="4"/>
  <c r="L293" i="4"/>
  <c r="AA293" i="4" s="1"/>
  <c r="AE293" i="4"/>
  <c r="AF293" i="4"/>
  <c r="AJ293" i="4"/>
  <c r="B294" i="4"/>
  <c r="L294" i="4"/>
  <c r="AA294" i="4" s="1"/>
  <c r="AE294" i="4"/>
  <c r="AF294" i="4"/>
  <c r="AJ294" i="4"/>
  <c r="B295" i="4"/>
  <c r="L295" i="4"/>
  <c r="AA295" i="4" s="1"/>
  <c r="AE295" i="4"/>
  <c r="AF295" i="4"/>
  <c r="AJ295" i="4"/>
  <c r="B296" i="4"/>
  <c r="L296" i="4"/>
  <c r="AA296" i="4" s="1"/>
  <c r="AE296" i="4"/>
  <c r="AF296" i="4"/>
  <c r="AJ296" i="4"/>
  <c r="B297" i="4"/>
  <c r="L297" i="4"/>
  <c r="AA297" i="4" s="1"/>
  <c r="AE297" i="4"/>
  <c r="AF297" i="4"/>
  <c r="AJ297" i="4"/>
  <c r="B298" i="4"/>
  <c r="L298" i="4"/>
  <c r="AA298" i="4" s="1"/>
  <c r="AE298" i="4"/>
  <c r="AF298" i="4"/>
  <c r="AJ298" i="4"/>
  <c r="B299" i="4"/>
  <c r="L299" i="4"/>
  <c r="AA299" i="4" s="1"/>
  <c r="AE299" i="4"/>
  <c r="AF299" i="4"/>
  <c r="AJ299" i="4"/>
  <c r="B300" i="4"/>
  <c r="L300" i="4"/>
  <c r="AA300" i="4" s="1"/>
  <c r="AE300" i="4"/>
  <c r="AF300" i="4"/>
  <c r="AJ300" i="4"/>
  <c r="B301" i="4"/>
  <c r="L301" i="4"/>
  <c r="AA301" i="4" s="1"/>
  <c r="AE301" i="4"/>
  <c r="AF301" i="4"/>
  <c r="AJ301" i="4"/>
  <c r="B302" i="4"/>
  <c r="L302" i="4"/>
  <c r="AA302" i="4" s="1"/>
  <c r="AE302" i="4"/>
  <c r="AF302" i="4"/>
  <c r="AJ302" i="4"/>
  <c r="B303" i="4"/>
  <c r="L303" i="4"/>
  <c r="AA303" i="4" s="1"/>
  <c r="AE303" i="4"/>
  <c r="AF303" i="4"/>
  <c r="AJ303" i="4"/>
  <c r="B304" i="4"/>
  <c r="L304" i="4"/>
  <c r="AA304" i="4" s="1"/>
  <c r="AE304" i="4"/>
  <c r="AF304" i="4"/>
  <c r="AJ304" i="4"/>
  <c r="B305" i="4"/>
  <c r="L305" i="4"/>
  <c r="AA305" i="4" s="1"/>
  <c r="AE305" i="4"/>
  <c r="AF305" i="4"/>
  <c r="AJ305" i="4"/>
  <c r="B306" i="4"/>
  <c r="L306" i="4"/>
  <c r="AA306" i="4" s="1"/>
  <c r="AE306" i="4"/>
  <c r="AF306" i="4"/>
  <c r="AJ306" i="4"/>
  <c r="B307" i="4"/>
  <c r="L307" i="4"/>
  <c r="AA307" i="4" s="1"/>
  <c r="AE307" i="4"/>
  <c r="AF307" i="4"/>
  <c r="AJ307" i="4"/>
  <c r="B308" i="4"/>
  <c r="L308" i="4"/>
  <c r="AA308" i="4" s="1"/>
  <c r="AE308" i="4"/>
  <c r="AF308" i="4"/>
  <c r="AJ308" i="4"/>
  <c r="B309" i="4"/>
  <c r="L309" i="4"/>
  <c r="AA309" i="4" s="1"/>
  <c r="AE309" i="4"/>
  <c r="AF309" i="4"/>
  <c r="AJ309" i="4"/>
  <c r="B310" i="4"/>
  <c r="L310" i="4"/>
  <c r="AA310" i="4" s="1"/>
  <c r="AE310" i="4"/>
  <c r="AF310" i="4"/>
  <c r="AJ310" i="4"/>
  <c r="B311" i="4"/>
  <c r="L311" i="4"/>
  <c r="AA311" i="4" s="1"/>
  <c r="AE311" i="4"/>
  <c r="AF311" i="4"/>
  <c r="AJ311" i="4"/>
  <c r="B312" i="4"/>
  <c r="L312" i="4"/>
  <c r="AA312" i="4" s="1"/>
  <c r="AE312" i="4"/>
  <c r="AF312" i="4"/>
  <c r="AJ312" i="4"/>
  <c r="B313" i="4"/>
  <c r="L313" i="4"/>
  <c r="AA313" i="4" s="1"/>
  <c r="AE313" i="4"/>
  <c r="AF313" i="4"/>
  <c r="AJ313" i="4"/>
  <c r="B314" i="4"/>
  <c r="L314" i="4"/>
  <c r="AA314" i="4" s="1"/>
  <c r="AE314" i="4"/>
  <c r="AF314" i="4"/>
  <c r="AJ314" i="4"/>
  <c r="B315" i="4"/>
  <c r="L315" i="4"/>
  <c r="AA315" i="4" s="1"/>
  <c r="AE315" i="4"/>
  <c r="AF315" i="4"/>
  <c r="AJ315" i="4"/>
  <c r="B316" i="4"/>
  <c r="L316" i="4"/>
  <c r="AA316" i="4" s="1"/>
  <c r="AE316" i="4"/>
  <c r="AF316" i="4"/>
  <c r="AJ316" i="4"/>
  <c r="B317" i="4"/>
  <c r="L317" i="4"/>
  <c r="AA317" i="4" s="1"/>
  <c r="AE317" i="4"/>
  <c r="AF317" i="4"/>
  <c r="AJ317" i="4"/>
  <c r="B318" i="4"/>
  <c r="L318" i="4"/>
  <c r="AA318" i="4" s="1"/>
  <c r="AE318" i="4"/>
  <c r="AF318" i="4"/>
  <c r="AJ318" i="4"/>
  <c r="B319" i="4"/>
  <c r="L319" i="4"/>
  <c r="AA319" i="4" s="1"/>
  <c r="AE319" i="4"/>
  <c r="AF319" i="4"/>
  <c r="AJ319" i="4"/>
  <c r="B320" i="4"/>
  <c r="L320" i="4"/>
  <c r="AA320" i="4" s="1"/>
  <c r="AE320" i="4"/>
  <c r="AF320" i="4"/>
  <c r="AJ320" i="4"/>
  <c r="B321" i="4"/>
  <c r="L321" i="4"/>
  <c r="AA321" i="4" s="1"/>
  <c r="AE321" i="4"/>
  <c r="AF321" i="4"/>
  <c r="AJ321" i="4"/>
  <c r="B322" i="4"/>
  <c r="L322" i="4"/>
  <c r="AA322" i="4" s="1"/>
  <c r="AE322" i="4"/>
  <c r="AF322" i="4"/>
  <c r="AJ322" i="4"/>
  <c r="B323" i="4"/>
  <c r="L323" i="4"/>
  <c r="AA323" i="4" s="1"/>
  <c r="AE323" i="4"/>
  <c r="AF323" i="4"/>
  <c r="AJ323" i="4"/>
  <c r="B324" i="4"/>
  <c r="L324" i="4"/>
  <c r="AA324" i="4" s="1"/>
  <c r="AE324" i="4"/>
  <c r="AF324" i="4"/>
  <c r="AJ324" i="4"/>
  <c r="B325" i="4"/>
  <c r="L325" i="4"/>
  <c r="AA325" i="4" s="1"/>
  <c r="AE325" i="4"/>
  <c r="AF325" i="4"/>
  <c r="AJ325" i="4"/>
  <c r="B326" i="4"/>
  <c r="L326" i="4"/>
  <c r="AA326" i="4" s="1"/>
  <c r="AE326" i="4"/>
  <c r="AF326" i="4"/>
  <c r="AJ326" i="4"/>
  <c r="B327" i="4"/>
  <c r="L327" i="4"/>
  <c r="AA327" i="4" s="1"/>
  <c r="AE327" i="4"/>
  <c r="AF327" i="4"/>
  <c r="AJ327" i="4"/>
  <c r="B328" i="4"/>
  <c r="L328" i="4"/>
  <c r="AA328" i="4" s="1"/>
  <c r="AE328" i="4"/>
  <c r="AF328" i="4"/>
  <c r="AJ328" i="4"/>
  <c r="B329" i="4"/>
  <c r="L329" i="4"/>
  <c r="AA329" i="4" s="1"/>
  <c r="AE329" i="4"/>
  <c r="AF329" i="4"/>
  <c r="AJ329" i="4"/>
  <c r="B330" i="4"/>
  <c r="L330" i="4"/>
  <c r="AA330" i="4" s="1"/>
  <c r="AE330" i="4"/>
  <c r="AF330" i="4"/>
  <c r="AJ330" i="4"/>
  <c r="B331" i="4"/>
  <c r="L331" i="4"/>
  <c r="AA331" i="4" s="1"/>
  <c r="AE331" i="4"/>
  <c r="AF331" i="4"/>
  <c r="AJ331" i="4"/>
  <c r="B332" i="4"/>
  <c r="M332" i="4"/>
  <c r="AJ332" i="4" s="1"/>
  <c r="AE332" i="4"/>
  <c r="AF332" i="4"/>
  <c r="B333" i="4"/>
  <c r="M333" i="4"/>
  <c r="AJ333" i="4" s="1"/>
  <c r="AE333" i="4"/>
  <c r="AF333" i="4"/>
  <c r="B334" i="4"/>
  <c r="M334" i="4"/>
  <c r="AE334" i="4"/>
  <c r="AF334" i="4"/>
  <c r="B335" i="4"/>
  <c r="M335" i="4"/>
  <c r="AE335" i="4"/>
  <c r="AF335" i="4"/>
  <c r="B336" i="4"/>
  <c r="L336" i="4"/>
  <c r="AA336" i="4" s="1"/>
  <c r="AE336" i="4"/>
  <c r="AF336" i="4"/>
  <c r="AJ336" i="4"/>
  <c r="B337" i="4"/>
  <c r="M337" i="4"/>
  <c r="L337" i="4" s="1"/>
  <c r="AE337" i="4"/>
  <c r="AF337" i="4"/>
  <c r="B338" i="4"/>
  <c r="M338" i="4"/>
  <c r="AE338" i="4"/>
  <c r="AF338" i="4"/>
  <c r="B339" i="4"/>
  <c r="M339" i="4"/>
  <c r="AJ339" i="4" s="1"/>
  <c r="AE339" i="4"/>
  <c r="AF339" i="4"/>
  <c r="B340" i="4"/>
  <c r="M340" i="4"/>
  <c r="AJ340" i="4" s="1"/>
  <c r="AE340" i="4"/>
  <c r="AF340" i="4"/>
  <c r="B341" i="4"/>
  <c r="L341" i="4"/>
  <c r="AA341" i="4" s="1"/>
  <c r="AE341" i="4"/>
  <c r="AF341" i="4"/>
  <c r="AJ341" i="4"/>
  <c r="B342" i="4"/>
  <c r="L342" i="4"/>
  <c r="AA342" i="4" s="1"/>
  <c r="AE342" i="4"/>
  <c r="AF342" i="4"/>
  <c r="AJ342" i="4"/>
  <c r="B343" i="4"/>
  <c r="L343" i="4"/>
  <c r="AA343" i="4" s="1"/>
  <c r="AE343" i="4"/>
  <c r="AF343" i="4"/>
  <c r="AJ343" i="4"/>
  <c r="B344" i="4"/>
  <c r="L344" i="4"/>
  <c r="AA344" i="4" s="1"/>
  <c r="AE344" i="4"/>
  <c r="AF344" i="4"/>
  <c r="AJ344" i="4"/>
  <c r="B345" i="4"/>
  <c r="AA345" i="4"/>
  <c r="AE345" i="4"/>
  <c r="AF345" i="4"/>
  <c r="AJ345" i="4"/>
  <c r="B346" i="4"/>
  <c r="AA346" i="4"/>
  <c r="AE346" i="4"/>
  <c r="AF346" i="4"/>
  <c r="AJ346" i="4"/>
  <c r="B347" i="4"/>
  <c r="AA347" i="4"/>
  <c r="AE347" i="4"/>
  <c r="AF347" i="4"/>
  <c r="AJ347" i="4"/>
  <c r="B348" i="4"/>
  <c r="AA348" i="4"/>
  <c r="AE348" i="4"/>
  <c r="AF348" i="4"/>
  <c r="AJ348" i="4"/>
  <c r="B349" i="4"/>
  <c r="AA349" i="4"/>
  <c r="AE349" i="4"/>
  <c r="AF349" i="4"/>
  <c r="AJ349" i="4"/>
  <c r="B350" i="4"/>
  <c r="AA350" i="4"/>
  <c r="AE350" i="4"/>
  <c r="AF350" i="4"/>
  <c r="AJ350" i="4"/>
  <c r="L351" i="4"/>
  <c r="AA351" i="4" s="1"/>
  <c r="AE351" i="4"/>
  <c r="AF351" i="4"/>
  <c r="AJ351" i="4"/>
  <c r="L352" i="4"/>
  <c r="AA352" i="4" s="1"/>
  <c r="AE352" i="4"/>
  <c r="AF352" i="4"/>
  <c r="AJ352" i="4"/>
  <c r="AA353" i="4"/>
  <c r="AE353" i="4"/>
  <c r="AF353" i="4"/>
  <c r="AJ353" i="4"/>
  <c r="AA354" i="4"/>
  <c r="AE354" i="4"/>
  <c r="AF354" i="4"/>
  <c r="AJ354" i="4"/>
  <c r="AA355" i="4"/>
  <c r="AE355" i="4"/>
  <c r="AF355" i="4"/>
  <c r="AJ355" i="4"/>
  <c r="AA356" i="4"/>
  <c r="AE356" i="4"/>
  <c r="AF356" i="4"/>
  <c r="AJ356" i="4"/>
  <c r="AA357" i="4"/>
  <c r="AE357" i="4"/>
  <c r="AF357" i="4"/>
  <c r="AJ357" i="4"/>
  <c r="AA358" i="4"/>
  <c r="AE358" i="4"/>
  <c r="AF358" i="4"/>
  <c r="AJ358" i="4"/>
  <c r="L359" i="4"/>
  <c r="AA359" i="4" s="1"/>
  <c r="AE359" i="4"/>
  <c r="AF359" i="4"/>
  <c r="AJ359" i="4"/>
  <c r="L360" i="4"/>
  <c r="AA360" i="4" s="1"/>
  <c r="AE360" i="4"/>
  <c r="AF360" i="4"/>
  <c r="AJ360" i="4"/>
  <c r="AA361" i="4"/>
  <c r="AE361" i="4"/>
  <c r="AF361" i="4"/>
  <c r="AJ361" i="4"/>
  <c r="AA362" i="4"/>
  <c r="AE362" i="4"/>
  <c r="AF362" i="4"/>
  <c r="AJ362" i="4"/>
  <c r="AA363" i="4"/>
  <c r="AE363" i="4"/>
  <c r="AF363" i="4"/>
  <c r="AJ363" i="4"/>
  <c r="AA364" i="4"/>
  <c r="AE364" i="4"/>
  <c r="AF364" i="4"/>
  <c r="AJ364" i="4"/>
  <c r="AA365" i="4"/>
  <c r="AE365" i="4"/>
  <c r="AF365" i="4"/>
  <c r="AJ365" i="4"/>
  <c r="AA366" i="4"/>
  <c r="AE366" i="4"/>
  <c r="AF366" i="4"/>
  <c r="AJ366" i="4"/>
  <c r="AA367" i="4"/>
  <c r="AE367" i="4"/>
  <c r="AF367" i="4"/>
  <c r="AJ367" i="4"/>
  <c r="L368" i="4"/>
  <c r="AA368" i="4" s="1"/>
  <c r="AE368" i="4"/>
  <c r="AF368" i="4"/>
  <c r="AJ368" i="4"/>
  <c r="L369" i="4"/>
  <c r="AA369" i="4" s="1"/>
  <c r="AE369" i="4"/>
  <c r="AF369" i="4"/>
  <c r="AJ369" i="4"/>
  <c r="L370" i="4"/>
  <c r="AA370" i="4" s="1"/>
  <c r="AE370" i="4"/>
  <c r="AF370" i="4"/>
  <c r="AJ370" i="4"/>
  <c r="L371" i="4"/>
  <c r="AA371" i="4" s="1"/>
  <c r="AE371" i="4"/>
  <c r="AF371" i="4"/>
  <c r="AJ371" i="4"/>
  <c r="L372" i="4"/>
  <c r="AA372" i="4" s="1"/>
  <c r="AE372" i="4"/>
  <c r="AF372" i="4"/>
  <c r="AJ372" i="4"/>
  <c r="L373" i="4"/>
  <c r="AA373" i="4" s="1"/>
  <c r="AE373" i="4"/>
  <c r="AF373" i="4"/>
  <c r="AJ373" i="4"/>
  <c r="L374" i="4"/>
  <c r="AA374" i="4" s="1"/>
  <c r="AE374" i="4"/>
  <c r="AF374" i="4"/>
  <c r="AJ374" i="4"/>
  <c r="L375" i="4"/>
  <c r="AA375" i="4" s="1"/>
  <c r="AE375" i="4"/>
  <c r="AF375" i="4"/>
  <c r="AJ375" i="4"/>
  <c r="L376" i="4"/>
  <c r="AA376" i="4" s="1"/>
  <c r="AE376" i="4"/>
  <c r="AF376" i="4"/>
  <c r="AJ376" i="4"/>
  <c r="L377" i="4"/>
  <c r="AA377" i="4" s="1"/>
  <c r="AE377" i="4"/>
  <c r="AF377" i="4"/>
  <c r="AJ377" i="4"/>
  <c r="L378" i="4"/>
  <c r="AA378" i="4" s="1"/>
  <c r="AE378" i="4"/>
  <c r="AF378" i="4"/>
  <c r="AJ378" i="4"/>
  <c r="L379" i="4"/>
  <c r="AA379" i="4" s="1"/>
  <c r="AE379" i="4"/>
  <c r="AF379" i="4"/>
  <c r="AJ379" i="4"/>
  <c r="L380" i="4"/>
  <c r="AA380" i="4" s="1"/>
  <c r="AE380" i="4"/>
  <c r="AF380" i="4"/>
  <c r="AJ380" i="4"/>
  <c r="L381" i="4"/>
  <c r="AA381" i="4" s="1"/>
  <c r="AE381" i="4"/>
  <c r="AF381" i="4"/>
  <c r="AJ381" i="4"/>
  <c r="L382" i="4"/>
  <c r="AA382" i="4" s="1"/>
  <c r="AE382" i="4"/>
  <c r="AF382" i="4"/>
  <c r="AJ382" i="4"/>
  <c r="L383" i="4"/>
  <c r="AA383" i="4" s="1"/>
  <c r="AE383" i="4"/>
  <c r="AF383" i="4"/>
  <c r="AJ383" i="4"/>
  <c r="L384" i="4"/>
  <c r="AA384" i="4" s="1"/>
  <c r="AE384" i="4"/>
  <c r="AF384" i="4"/>
  <c r="AJ384" i="4"/>
  <c r="L385" i="4"/>
  <c r="AA385" i="4" s="1"/>
  <c r="AE385" i="4"/>
  <c r="AF385" i="4"/>
  <c r="AJ385" i="4"/>
  <c r="L386" i="4"/>
  <c r="AA386" i="4" s="1"/>
  <c r="AE386" i="4"/>
  <c r="AF386" i="4"/>
  <c r="AJ386" i="4"/>
  <c r="AA387" i="4"/>
  <c r="AE387" i="4"/>
  <c r="AF387" i="4"/>
  <c r="AJ387" i="4"/>
  <c r="AA388" i="4"/>
  <c r="AE388" i="4"/>
  <c r="AF388" i="4"/>
  <c r="AJ388" i="4"/>
  <c r="AA389" i="4"/>
  <c r="AE389" i="4"/>
  <c r="AF389" i="4"/>
  <c r="AJ389" i="4"/>
  <c r="AA390" i="4"/>
  <c r="AE390" i="4"/>
  <c r="AF390" i="4"/>
  <c r="AJ390" i="4"/>
  <c r="AA391" i="4"/>
  <c r="AE391" i="4"/>
  <c r="AF391" i="4"/>
  <c r="AJ391" i="4"/>
  <c r="AA392" i="4"/>
  <c r="AE392" i="4"/>
  <c r="AF392" i="4"/>
  <c r="AJ392" i="4"/>
  <c r="AA393" i="4"/>
  <c r="AE393" i="4"/>
  <c r="AF393" i="4"/>
  <c r="AJ393" i="4"/>
  <c r="AA394" i="4"/>
  <c r="AE394" i="4"/>
  <c r="AF394" i="4"/>
  <c r="AJ394" i="4"/>
  <c r="L395" i="4"/>
  <c r="AA395" i="4" s="1"/>
  <c r="AE395" i="4"/>
  <c r="AF395" i="4"/>
  <c r="AJ395" i="4"/>
  <c r="L396" i="4"/>
  <c r="AA396" i="4" s="1"/>
  <c r="AE396" i="4"/>
  <c r="AF396" i="4"/>
  <c r="AJ396" i="4"/>
  <c r="L397" i="4"/>
  <c r="AA397" i="4" s="1"/>
  <c r="AE397" i="4"/>
  <c r="AF397" i="4"/>
  <c r="AJ397" i="4"/>
  <c r="L398" i="4"/>
  <c r="AA398" i="4" s="1"/>
  <c r="AE398" i="4"/>
  <c r="AF398" i="4"/>
  <c r="AJ398" i="4"/>
  <c r="L399" i="4"/>
  <c r="AA399" i="4" s="1"/>
  <c r="AE399" i="4"/>
  <c r="AF399" i="4"/>
  <c r="AJ399" i="4"/>
  <c r="AA400" i="4"/>
  <c r="AE400" i="4"/>
  <c r="AF400" i="4"/>
  <c r="AJ400" i="4"/>
  <c r="AA401" i="4"/>
  <c r="AE401" i="4"/>
  <c r="AF401" i="4"/>
  <c r="AJ401" i="4"/>
  <c r="AA402" i="4"/>
  <c r="AE402" i="4"/>
  <c r="AF402" i="4"/>
  <c r="AJ402" i="4"/>
  <c r="AA403" i="4"/>
  <c r="AE403" i="4"/>
  <c r="AF403" i="4"/>
  <c r="AJ403" i="4"/>
  <c r="AA404" i="4"/>
  <c r="AE404" i="4"/>
  <c r="AF404" i="4"/>
  <c r="AJ404" i="4"/>
  <c r="AA405" i="4"/>
  <c r="AE405" i="4"/>
  <c r="AF405" i="4"/>
  <c r="AJ405" i="4"/>
  <c r="AA406" i="4"/>
  <c r="AE406" i="4"/>
  <c r="AF406" i="4"/>
  <c r="AJ406" i="4"/>
  <c r="AA407" i="4"/>
  <c r="AE407" i="4"/>
  <c r="AF407" i="4"/>
  <c r="AJ407" i="4"/>
  <c r="L408" i="4"/>
  <c r="AA408" i="4" s="1"/>
  <c r="AE408" i="4"/>
  <c r="AF408" i="4"/>
  <c r="AJ408" i="4"/>
  <c r="L409" i="4"/>
  <c r="AA409" i="4" s="1"/>
  <c r="AE409" i="4"/>
  <c r="AF409" i="4"/>
  <c r="AJ409" i="4"/>
  <c r="L410" i="4"/>
  <c r="AA410" i="4" s="1"/>
  <c r="AE410" i="4"/>
  <c r="AF410" i="4"/>
  <c r="AJ410" i="4"/>
  <c r="L411" i="4"/>
  <c r="AA411" i="4" s="1"/>
  <c r="AE411" i="4"/>
  <c r="AF411" i="4"/>
  <c r="AJ411" i="4"/>
  <c r="L412" i="4"/>
  <c r="AA412" i="4" s="1"/>
  <c r="AE412" i="4"/>
  <c r="AF412" i="4"/>
  <c r="AJ412" i="4"/>
  <c r="AA413" i="4"/>
  <c r="AE413" i="4"/>
  <c r="AF413" i="4"/>
  <c r="AJ413" i="4"/>
  <c r="AA414" i="4"/>
  <c r="AE414" i="4"/>
  <c r="AF414" i="4"/>
  <c r="AJ414" i="4"/>
  <c r="AA415" i="4"/>
  <c r="AE415" i="4"/>
  <c r="AF415" i="4"/>
  <c r="AJ415" i="4"/>
  <c r="AA416" i="4"/>
  <c r="AE416" i="4"/>
  <c r="AF416" i="4"/>
  <c r="AJ416" i="4"/>
  <c r="L417" i="4"/>
  <c r="AA417" i="4" s="1"/>
  <c r="AE417" i="4"/>
  <c r="AF417" i="4"/>
  <c r="AJ417" i="4"/>
  <c r="AA418" i="4"/>
  <c r="AE418" i="4"/>
  <c r="AF418" i="4"/>
  <c r="AJ418" i="4"/>
  <c r="AA419" i="4"/>
  <c r="AE419" i="4"/>
  <c r="AF419" i="4"/>
  <c r="AJ419" i="4"/>
  <c r="AA420" i="4"/>
  <c r="AE420" i="4"/>
  <c r="AF420" i="4"/>
  <c r="AJ420" i="4"/>
  <c r="AA421" i="4"/>
  <c r="AE421" i="4"/>
  <c r="AF421" i="4"/>
  <c r="AJ421" i="4"/>
  <c r="AA422" i="4"/>
  <c r="AE422" i="4"/>
  <c r="AF422" i="4"/>
  <c r="AJ422" i="4"/>
  <c r="L423" i="4"/>
  <c r="AA423" i="4" s="1"/>
  <c r="AE423" i="4"/>
  <c r="AF423" i="4"/>
  <c r="AJ423" i="4"/>
  <c r="L424" i="4"/>
  <c r="AA424" i="4" s="1"/>
  <c r="AE424" i="4"/>
  <c r="AF424" i="4"/>
  <c r="AJ424" i="4"/>
  <c r="L425" i="4"/>
  <c r="AA425" i="4" s="1"/>
  <c r="AE425" i="4"/>
  <c r="AF425" i="4"/>
  <c r="AJ425" i="4"/>
  <c r="L426" i="4"/>
  <c r="AA426" i="4" s="1"/>
  <c r="AE426" i="4"/>
  <c r="AF426" i="4"/>
  <c r="AJ426" i="4"/>
  <c r="L427" i="4"/>
  <c r="AA427" i="4" s="1"/>
  <c r="AE427" i="4"/>
  <c r="AF427" i="4"/>
  <c r="AJ427" i="4"/>
  <c r="AA428" i="4"/>
  <c r="AE428" i="4"/>
  <c r="AF428" i="4"/>
  <c r="AJ428" i="4"/>
  <c r="AA429" i="4"/>
  <c r="AE429" i="4"/>
  <c r="AF429" i="4"/>
  <c r="AJ429" i="4"/>
  <c r="AA430" i="4"/>
  <c r="AE430" i="4"/>
  <c r="AF430" i="4"/>
  <c r="AJ430" i="4"/>
  <c r="AA431" i="4"/>
  <c r="AE431" i="4"/>
  <c r="AF431" i="4"/>
  <c r="AJ431" i="4"/>
  <c r="AA432" i="4"/>
  <c r="AE432" i="4"/>
  <c r="AF432" i="4"/>
  <c r="AJ432" i="4"/>
  <c r="AA433" i="4"/>
  <c r="AE433" i="4"/>
  <c r="AF433" i="4"/>
  <c r="AJ433" i="4"/>
  <c r="AA434" i="4"/>
  <c r="AE434" i="4"/>
  <c r="AF434" i="4"/>
  <c r="AJ434" i="4"/>
  <c r="AA435" i="4"/>
  <c r="AE435" i="4"/>
  <c r="AF435" i="4"/>
  <c r="AJ435" i="4"/>
  <c r="L436" i="4"/>
  <c r="AA436" i="4" s="1"/>
  <c r="AE436" i="4"/>
  <c r="AF436" i="4"/>
  <c r="AJ436" i="4"/>
  <c r="L437" i="4"/>
  <c r="AA437" i="4" s="1"/>
  <c r="AE437" i="4"/>
  <c r="AF437" i="4"/>
  <c r="AJ437" i="4"/>
  <c r="L438" i="4"/>
  <c r="AA438" i="4" s="1"/>
  <c r="AE438" i="4"/>
  <c r="AF438" i="4"/>
  <c r="AJ438" i="4"/>
  <c r="L439" i="4"/>
  <c r="AA439" i="4" s="1"/>
  <c r="AE439" i="4"/>
  <c r="AF439" i="4"/>
  <c r="AJ439" i="4"/>
  <c r="L440" i="4"/>
  <c r="AA440" i="4" s="1"/>
  <c r="AE440" i="4"/>
  <c r="AF440" i="4"/>
  <c r="AJ440" i="4"/>
  <c r="AA441" i="4"/>
  <c r="AE441" i="4"/>
  <c r="AF441" i="4"/>
  <c r="AJ441" i="4"/>
  <c r="AA442" i="4"/>
  <c r="AE442" i="4"/>
  <c r="AF442" i="4"/>
  <c r="AJ442" i="4"/>
  <c r="AA443" i="4"/>
  <c r="AE443" i="4"/>
  <c r="AF443" i="4"/>
  <c r="AJ443" i="4"/>
  <c r="AA444" i="4"/>
  <c r="AE444" i="4"/>
  <c r="AF444" i="4"/>
  <c r="AJ444" i="4"/>
  <c r="AA445" i="4"/>
  <c r="AE445" i="4"/>
  <c r="AF445" i="4"/>
  <c r="AJ445" i="4"/>
  <c r="AA446" i="4"/>
  <c r="AE446" i="4"/>
  <c r="AF446" i="4"/>
  <c r="AJ446" i="4"/>
  <c r="AA447" i="4"/>
  <c r="AE447" i="4"/>
  <c r="AF447" i="4"/>
  <c r="AJ447" i="4"/>
  <c r="AA448" i="4"/>
  <c r="AE448" i="4"/>
  <c r="AF448" i="4"/>
  <c r="AJ448" i="4"/>
  <c r="AA449" i="4"/>
  <c r="AE449" i="4"/>
  <c r="AF449" i="4"/>
  <c r="AJ449" i="4"/>
  <c r="L450" i="4"/>
  <c r="AA450" i="4" s="1"/>
  <c r="AE450" i="4"/>
  <c r="AF450" i="4"/>
  <c r="AJ450" i="4"/>
  <c r="L451" i="4"/>
  <c r="AA451" i="4" s="1"/>
  <c r="AE451" i="4"/>
  <c r="AF451" i="4"/>
  <c r="AJ451" i="4"/>
  <c r="L452" i="4"/>
  <c r="AA452" i="4" s="1"/>
  <c r="AE452" i="4"/>
  <c r="AF452" i="4"/>
  <c r="AJ452" i="4"/>
  <c r="L453" i="4"/>
  <c r="AA453" i="4" s="1"/>
  <c r="AE453" i="4"/>
  <c r="AF453" i="4"/>
  <c r="AJ453" i="4"/>
  <c r="L454" i="4"/>
  <c r="AA454" i="4" s="1"/>
  <c r="AE454" i="4"/>
  <c r="AF454" i="4"/>
  <c r="AJ454" i="4"/>
  <c r="L455" i="4"/>
  <c r="AA455" i="4" s="1"/>
  <c r="AE455" i="4"/>
  <c r="AF455" i="4"/>
  <c r="AJ455" i="4"/>
  <c r="AA456" i="4"/>
  <c r="AE456" i="4"/>
  <c r="AF456" i="4"/>
  <c r="AJ456" i="4"/>
  <c r="AA457" i="4"/>
  <c r="AE457" i="4"/>
  <c r="AF457" i="4"/>
  <c r="AJ457" i="4"/>
  <c r="AA458" i="4"/>
  <c r="AE458" i="4"/>
  <c r="AF458" i="4"/>
  <c r="AJ458" i="4"/>
  <c r="AA459" i="4"/>
  <c r="AE459" i="4"/>
  <c r="AF459" i="4"/>
  <c r="AJ459" i="4"/>
  <c r="AA460" i="4"/>
  <c r="AE460" i="4"/>
  <c r="AF460" i="4"/>
  <c r="AJ460" i="4"/>
  <c r="AA461" i="4"/>
  <c r="AE461" i="4"/>
  <c r="AF461" i="4"/>
  <c r="AJ461" i="4"/>
  <c r="AA462" i="4"/>
  <c r="AE462" i="4"/>
  <c r="AF462" i="4"/>
  <c r="AJ462" i="4"/>
  <c r="L463" i="4"/>
  <c r="AA463" i="4" s="1"/>
  <c r="AE463" i="4"/>
  <c r="AF463" i="4"/>
  <c r="AJ463" i="4"/>
  <c r="L464" i="4"/>
  <c r="AA464" i="4" s="1"/>
  <c r="AE464" i="4"/>
  <c r="AF464" i="4"/>
  <c r="AJ464" i="4"/>
  <c r="L465" i="4"/>
  <c r="AA465" i="4" s="1"/>
  <c r="AE465" i="4"/>
  <c r="AF465" i="4"/>
  <c r="AJ465" i="4"/>
  <c r="L466" i="4"/>
  <c r="AA466" i="4" s="1"/>
  <c r="AE466" i="4"/>
  <c r="AF466" i="4"/>
  <c r="AJ466" i="4"/>
  <c r="L467" i="4"/>
  <c r="AA467" i="4" s="1"/>
  <c r="AE467" i="4"/>
  <c r="AF467" i="4"/>
  <c r="AJ467" i="4"/>
  <c r="L468" i="4"/>
  <c r="AA468" i="4" s="1"/>
  <c r="AE468" i="4"/>
  <c r="AF468" i="4"/>
  <c r="AJ468" i="4"/>
  <c r="AA469" i="4"/>
  <c r="AE469" i="4"/>
  <c r="AF469" i="4"/>
  <c r="AJ469" i="4"/>
  <c r="AA470" i="4"/>
  <c r="AE470" i="4"/>
  <c r="AF470" i="4"/>
  <c r="AJ470" i="4"/>
  <c r="AA471" i="4"/>
  <c r="AE471" i="4"/>
  <c r="AF471" i="4"/>
  <c r="AJ471" i="4"/>
  <c r="AA472" i="4"/>
  <c r="AE472" i="4"/>
  <c r="AF472" i="4"/>
  <c r="AJ472" i="4"/>
  <c r="AA473" i="4"/>
  <c r="AE473" i="4"/>
  <c r="AF473" i="4"/>
  <c r="AJ473" i="4"/>
  <c r="AA474" i="4"/>
  <c r="AE474" i="4"/>
  <c r="AF474" i="4"/>
  <c r="AJ474" i="4"/>
  <c r="AA475" i="4"/>
  <c r="AE475" i="4"/>
  <c r="AF475" i="4"/>
  <c r="AJ475" i="4"/>
  <c r="AA476" i="4"/>
  <c r="AE476" i="4"/>
  <c r="AF476" i="4"/>
  <c r="AJ476" i="4"/>
  <c r="AA477" i="4"/>
  <c r="AE477" i="4"/>
  <c r="AF477" i="4"/>
  <c r="AJ477" i="4"/>
  <c r="AA478" i="4"/>
  <c r="AE478" i="4"/>
  <c r="AF478" i="4"/>
  <c r="AJ478" i="4"/>
  <c r="AA479" i="4"/>
  <c r="AE479" i="4"/>
  <c r="AF479" i="4"/>
  <c r="AJ479" i="4"/>
  <c r="AA480" i="4"/>
  <c r="AE480" i="4"/>
  <c r="AF480" i="4"/>
  <c r="AJ480" i="4"/>
  <c r="AA481" i="4"/>
  <c r="AE481" i="4"/>
  <c r="AF481" i="4"/>
  <c r="AJ481" i="4"/>
  <c r="AA482" i="4"/>
  <c r="AE482" i="4"/>
  <c r="AF482" i="4"/>
  <c r="AJ482" i="4"/>
  <c r="AA483" i="4"/>
  <c r="AE483" i="4"/>
  <c r="AF483" i="4"/>
  <c r="AJ483" i="4"/>
  <c r="AA484" i="4"/>
  <c r="AE484" i="4"/>
  <c r="AF484" i="4"/>
  <c r="AJ484" i="4"/>
  <c r="AA485" i="4"/>
  <c r="AE485" i="4"/>
  <c r="AF485" i="4"/>
  <c r="AJ485" i="4"/>
  <c r="AA486" i="4"/>
  <c r="AE486" i="4"/>
  <c r="AF486" i="4"/>
  <c r="AJ486" i="4"/>
  <c r="AA487" i="4"/>
  <c r="AE487" i="4"/>
  <c r="AF487" i="4"/>
  <c r="AJ487" i="4"/>
  <c r="AA488" i="4"/>
  <c r="AE488" i="4"/>
  <c r="AF488" i="4"/>
  <c r="AJ488" i="4"/>
  <c r="AA489" i="4"/>
  <c r="AE489" i="4"/>
  <c r="AF489" i="4"/>
  <c r="AJ489" i="4"/>
  <c r="AA490" i="4"/>
  <c r="AE490" i="4"/>
  <c r="AF490" i="4"/>
  <c r="AJ490" i="4"/>
  <c r="AA491" i="4"/>
  <c r="AE491" i="4"/>
  <c r="AF491" i="4"/>
  <c r="AJ491" i="4"/>
  <c r="AA492" i="4"/>
  <c r="AE492" i="4"/>
  <c r="AF492" i="4"/>
  <c r="AJ492" i="4"/>
  <c r="AA493" i="4"/>
  <c r="AE493" i="4"/>
  <c r="AF493" i="4"/>
  <c r="AJ493" i="4"/>
  <c r="AA494" i="4"/>
  <c r="AE494" i="4"/>
  <c r="AF494" i="4"/>
  <c r="AJ494" i="4"/>
  <c r="AA495" i="4"/>
  <c r="AE495" i="4"/>
  <c r="AF495" i="4"/>
  <c r="AJ495" i="4"/>
  <c r="AA496" i="4"/>
  <c r="AE496" i="4"/>
  <c r="AF496" i="4"/>
  <c r="AJ496" i="4"/>
  <c r="AA497" i="4"/>
  <c r="AE497" i="4"/>
  <c r="AF497" i="4"/>
  <c r="AJ497" i="4"/>
  <c r="AA498" i="4"/>
  <c r="AE498" i="4"/>
  <c r="AF498" i="4"/>
  <c r="AJ498" i="4"/>
  <c r="AA499" i="4"/>
  <c r="AE499" i="4"/>
  <c r="AF499" i="4"/>
  <c r="AJ499" i="4"/>
  <c r="AA500" i="4"/>
  <c r="AE500" i="4"/>
  <c r="AF500" i="4"/>
  <c r="AJ500" i="4"/>
  <c r="AA501" i="4"/>
  <c r="AE501" i="4"/>
  <c r="AF501" i="4"/>
  <c r="AJ501" i="4"/>
  <c r="AA502" i="4"/>
  <c r="AE502" i="4"/>
  <c r="AF502" i="4"/>
  <c r="AJ502" i="4"/>
  <c r="AA503" i="4"/>
  <c r="AE503" i="4"/>
  <c r="AF503" i="4"/>
  <c r="AJ503" i="4"/>
  <c r="AA504" i="4"/>
  <c r="AE504" i="4"/>
  <c r="AF504" i="4"/>
  <c r="AJ504" i="4"/>
  <c r="AA505" i="4"/>
  <c r="AE505" i="4"/>
  <c r="AF505" i="4"/>
  <c r="AJ505" i="4"/>
  <c r="AA506" i="4"/>
  <c r="AE506" i="4"/>
  <c r="AF506" i="4"/>
  <c r="AJ506" i="4"/>
  <c r="AA507" i="4"/>
  <c r="AE507" i="4"/>
  <c r="AF507" i="4"/>
  <c r="AJ507" i="4"/>
  <c r="AA508" i="4"/>
  <c r="AE508" i="4"/>
  <c r="AF508" i="4"/>
  <c r="AJ508" i="4"/>
  <c r="AA509" i="4"/>
  <c r="AE509" i="4"/>
  <c r="AF509" i="4"/>
  <c r="AJ509" i="4"/>
  <c r="AA510" i="4"/>
  <c r="AE510" i="4"/>
  <c r="AF510" i="4"/>
  <c r="AJ510" i="4"/>
  <c r="AA511" i="4"/>
  <c r="AE511" i="4"/>
  <c r="AF511" i="4"/>
  <c r="AJ511" i="4"/>
  <c r="AA512" i="4"/>
  <c r="AE512" i="4"/>
  <c r="AF512" i="4"/>
  <c r="AJ512" i="4"/>
  <c r="AA513" i="4"/>
  <c r="AE513" i="4"/>
  <c r="AF513" i="4"/>
  <c r="AJ513" i="4"/>
  <c r="B514" i="4"/>
  <c r="L514" i="4"/>
  <c r="AA514" i="4" s="1"/>
  <c r="AE514" i="4"/>
  <c r="AF514" i="4"/>
  <c r="AJ514" i="4"/>
  <c r="B515" i="4"/>
  <c r="L515" i="4"/>
  <c r="AA515" i="4" s="1"/>
  <c r="AE515" i="4"/>
  <c r="AF515" i="4"/>
  <c r="AJ515" i="4"/>
  <c r="B516" i="4"/>
  <c r="L516" i="4"/>
  <c r="AA516" i="4" s="1"/>
  <c r="AE516" i="4"/>
  <c r="AF516" i="4"/>
  <c r="AJ516" i="4"/>
  <c r="B517" i="4"/>
  <c r="L517" i="4"/>
  <c r="AA517" i="4" s="1"/>
  <c r="AE517" i="4"/>
  <c r="AF517" i="4"/>
  <c r="AJ517" i="4"/>
  <c r="B518" i="4"/>
  <c r="L518" i="4"/>
  <c r="AA518" i="4" s="1"/>
  <c r="AE518" i="4"/>
  <c r="AF518" i="4"/>
  <c r="AJ518" i="4"/>
  <c r="B519" i="4"/>
  <c r="L519" i="4"/>
  <c r="AA519" i="4" s="1"/>
  <c r="AE519" i="4"/>
  <c r="AF519" i="4"/>
  <c r="AJ519" i="4"/>
  <c r="B520" i="4"/>
  <c r="L520" i="4"/>
  <c r="AA520" i="4" s="1"/>
  <c r="AE520" i="4"/>
  <c r="AF520" i="4"/>
  <c r="AJ520" i="4"/>
  <c r="B521" i="4"/>
  <c r="L521" i="4"/>
  <c r="AA521" i="4" s="1"/>
  <c r="AE521" i="4"/>
  <c r="AF521" i="4"/>
  <c r="AJ521" i="4"/>
  <c r="B522" i="4"/>
  <c r="L522" i="4"/>
  <c r="AA522" i="4" s="1"/>
  <c r="AE522" i="4"/>
  <c r="AF522" i="4"/>
  <c r="AJ522" i="4"/>
  <c r="B523" i="4"/>
  <c r="L523" i="4"/>
  <c r="AA523" i="4" s="1"/>
  <c r="AE523" i="4"/>
  <c r="AF523" i="4"/>
  <c r="AJ523" i="4"/>
  <c r="B524" i="4"/>
  <c r="L524" i="4"/>
  <c r="AA524" i="4" s="1"/>
  <c r="AE524" i="4"/>
  <c r="AF524" i="4"/>
  <c r="AJ524" i="4"/>
  <c r="B525" i="4"/>
  <c r="L525" i="4"/>
  <c r="AA525" i="4" s="1"/>
  <c r="AE525" i="4"/>
  <c r="AF525" i="4"/>
  <c r="AJ525" i="4"/>
  <c r="B526" i="4"/>
  <c r="L526" i="4"/>
  <c r="AA526" i="4" s="1"/>
  <c r="AE526" i="4"/>
  <c r="AF526" i="4"/>
  <c r="AJ526" i="4"/>
  <c r="B527" i="4"/>
  <c r="L527" i="4"/>
  <c r="AA527" i="4" s="1"/>
  <c r="AE527" i="4"/>
  <c r="AF527" i="4"/>
  <c r="AJ527" i="4"/>
  <c r="B528" i="4"/>
  <c r="L528" i="4"/>
  <c r="AA528" i="4" s="1"/>
  <c r="AE528" i="4"/>
  <c r="AF528" i="4"/>
  <c r="AJ528" i="4"/>
  <c r="B529" i="4"/>
  <c r="L529" i="4"/>
  <c r="AA529" i="4" s="1"/>
  <c r="AE529" i="4"/>
  <c r="AF529" i="4"/>
  <c r="AJ529" i="4"/>
  <c r="B530" i="4"/>
  <c r="L530" i="4"/>
  <c r="AA530" i="4" s="1"/>
  <c r="AE530" i="4"/>
  <c r="AF530" i="4"/>
  <c r="AJ530" i="4"/>
  <c r="B531" i="4"/>
  <c r="L531" i="4"/>
  <c r="AA531" i="4" s="1"/>
  <c r="AE531" i="4"/>
  <c r="AF531" i="4"/>
  <c r="AJ531" i="4"/>
  <c r="B532" i="4"/>
  <c r="L532" i="4"/>
  <c r="AA532" i="4" s="1"/>
  <c r="AE532" i="4"/>
  <c r="AF532" i="4"/>
  <c r="AJ532" i="4"/>
  <c r="B533" i="4"/>
  <c r="L533" i="4"/>
  <c r="AA533" i="4" s="1"/>
  <c r="AE533" i="4"/>
  <c r="AF533" i="4"/>
  <c r="AJ533" i="4"/>
  <c r="B534" i="4"/>
  <c r="L534" i="4"/>
  <c r="AA534" i="4" s="1"/>
  <c r="AE534" i="4"/>
  <c r="AF534" i="4"/>
  <c r="AJ534" i="4"/>
  <c r="B535" i="4"/>
  <c r="L535" i="4"/>
  <c r="AA535" i="4" s="1"/>
  <c r="AE535" i="4"/>
  <c r="AF535" i="4"/>
  <c r="AJ535" i="4"/>
  <c r="B536" i="4"/>
  <c r="L536" i="4"/>
  <c r="AA536" i="4" s="1"/>
  <c r="AE536" i="4"/>
  <c r="AF536" i="4"/>
  <c r="AJ536" i="4"/>
  <c r="B537" i="4"/>
  <c r="L537" i="4"/>
  <c r="AA537" i="4" s="1"/>
  <c r="AE537" i="4"/>
  <c r="AF537" i="4"/>
  <c r="AJ537" i="4"/>
  <c r="B538" i="4"/>
  <c r="AA538" i="4"/>
  <c r="AE538" i="4"/>
  <c r="AF538" i="4"/>
  <c r="AJ538" i="4"/>
  <c r="B539" i="4"/>
  <c r="AA539" i="4"/>
  <c r="AE539" i="4"/>
  <c r="AF539" i="4"/>
  <c r="AJ539" i="4"/>
  <c r="B540" i="4"/>
  <c r="AA540" i="4"/>
  <c r="AE540" i="4"/>
  <c r="AF540" i="4"/>
  <c r="AJ540" i="4"/>
  <c r="B541" i="4"/>
  <c r="AA541" i="4"/>
  <c r="AE541" i="4"/>
  <c r="AF541" i="4"/>
  <c r="AJ541" i="4"/>
  <c r="B542" i="4"/>
  <c r="AA542" i="4"/>
  <c r="AE542" i="4"/>
  <c r="AF542" i="4"/>
  <c r="AJ542" i="4"/>
  <c r="B543" i="4"/>
  <c r="AA543" i="4"/>
  <c r="AE543" i="4"/>
  <c r="AF543" i="4"/>
  <c r="AJ543" i="4"/>
  <c r="B544" i="4"/>
  <c r="AA544" i="4"/>
  <c r="AE544" i="4"/>
  <c r="AF544" i="4"/>
  <c r="AJ544" i="4"/>
  <c r="B545" i="4"/>
  <c r="AA545" i="4"/>
  <c r="AE545" i="4"/>
  <c r="AF545" i="4"/>
  <c r="AJ545" i="4"/>
  <c r="B546" i="4"/>
  <c r="AA546" i="4"/>
  <c r="AE546" i="4"/>
  <c r="AF546" i="4"/>
  <c r="AJ546" i="4"/>
  <c r="B547" i="4"/>
  <c r="AA547" i="4"/>
  <c r="AE547" i="4"/>
  <c r="AF547" i="4"/>
  <c r="AJ547" i="4"/>
  <c r="B548" i="4"/>
  <c r="AA548" i="4"/>
  <c r="AE548" i="4"/>
  <c r="AF548" i="4"/>
  <c r="AJ548" i="4"/>
  <c r="B549" i="4"/>
  <c r="AA549" i="4"/>
  <c r="AE549" i="4"/>
  <c r="AF549" i="4"/>
  <c r="AJ549" i="4"/>
  <c r="B550" i="4"/>
  <c r="AA550" i="4"/>
  <c r="AE550" i="4"/>
  <c r="AF550" i="4"/>
  <c r="AJ550" i="4"/>
  <c r="B551" i="4"/>
  <c r="L551" i="4"/>
  <c r="AA551" i="4" s="1"/>
  <c r="AE551" i="4"/>
  <c r="AF551" i="4"/>
  <c r="AJ551" i="4"/>
  <c r="B552" i="4"/>
  <c r="L552" i="4"/>
  <c r="AA552" i="4" s="1"/>
  <c r="AE552" i="4"/>
  <c r="AF552" i="4"/>
  <c r="AJ552" i="4"/>
  <c r="B553" i="4"/>
  <c r="L553" i="4"/>
  <c r="AA553" i="4" s="1"/>
  <c r="AE553" i="4"/>
  <c r="AF553" i="4"/>
  <c r="AJ553" i="4"/>
  <c r="B554" i="4"/>
  <c r="L554" i="4"/>
  <c r="AA554" i="4" s="1"/>
  <c r="AE554" i="4"/>
  <c r="AF554" i="4"/>
  <c r="AJ554" i="4"/>
  <c r="B555" i="4"/>
  <c r="L555" i="4"/>
  <c r="AA555" i="4" s="1"/>
  <c r="AE555" i="4"/>
  <c r="AF555" i="4"/>
  <c r="AJ555" i="4"/>
  <c r="B556" i="4"/>
  <c r="L556" i="4"/>
  <c r="AA556" i="4" s="1"/>
  <c r="AE556" i="4"/>
  <c r="AF556" i="4"/>
  <c r="AJ556" i="4"/>
  <c r="B557" i="4"/>
  <c r="L557" i="4"/>
  <c r="AA557" i="4" s="1"/>
  <c r="AE557" i="4"/>
  <c r="AF557" i="4"/>
  <c r="AJ557" i="4"/>
  <c r="B558" i="4"/>
  <c r="L558" i="4"/>
  <c r="AA558" i="4" s="1"/>
  <c r="AE558" i="4"/>
  <c r="AF558" i="4"/>
  <c r="AJ558" i="4"/>
  <c r="B559" i="4"/>
  <c r="L559" i="4"/>
  <c r="AA559" i="4" s="1"/>
  <c r="AE559" i="4"/>
  <c r="AF559" i="4"/>
  <c r="AJ559" i="4"/>
  <c r="B560" i="4"/>
  <c r="L560" i="4"/>
  <c r="AA560" i="4" s="1"/>
  <c r="AE560" i="4"/>
  <c r="AF560" i="4"/>
  <c r="AJ560" i="4"/>
  <c r="B561" i="4"/>
  <c r="L561" i="4"/>
  <c r="AA561" i="4" s="1"/>
  <c r="AE561" i="4"/>
  <c r="AF561" i="4"/>
  <c r="AJ561" i="4"/>
  <c r="B562" i="4"/>
  <c r="L562" i="4"/>
  <c r="AA562" i="4" s="1"/>
  <c r="AE562" i="4"/>
  <c r="AF562" i="4"/>
  <c r="AJ562" i="4"/>
  <c r="B563" i="4"/>
  <c r="L563" i="4"/>
  <c r="AA563" i="4" s="1"/>
  <c r="AE563" i="4"/>
  <c r="AF563" i="4"/>
  <c r="AJ563" i="4"/>
  <c r="B564" i="4"/>
  <c r="L564" i="4"/>
  <c r="AA564" i="4" s="1"/>
  <c r="AE564" i="4"/>
  <c r="AF564" i="4"/>
  <c r="AJ564" i="4"/>
  <c r="B565" i="4"/>
  <c r="L565" i="4"/>
  <c r="AA565" i="4" s="1"/>
  <c r="AE565" i="4"/>
  <c r="AF565" i="4"/>
  <c r="AJ565" i="4"/>
  <c r="B566" i="4"/>
  <c r="L566" i="4"/>
  <c r="AA566" i="4" s="1"/>
  <c r="AE566" i="4"/>
  <c r="AF566" i="4"/>
  <c r="AJ566" i="4"/>
  <c r="B567" i="4"/>
  <c r="L567" i="4"/>
  <c r="AA567" i="4" s="1"/>
  <c r="AE567" i="4"/>
  <c r="AF567" i="4"/>
  <c r="AJ567" i="4"/>
  <c r="B568" i="4"/>
  <c r="L568" i="4"/>
  <c r="AA568" i="4" s="1"/>
  <c r="AE568" i="4"/>
  <c r="AF568" i="4"/>
  <c r="AJ568" i="4"/>
  <c r="B569" i="4"/>
  <c r="L569" i="4"/>
  <c r="AA569" i="4" s="1"/>
  <c r="AE569" i="4"/>
  <c r="AF569" i="4"/>
  <c r="AJ569" i="4"/>
  <c r="B570" i="4"/>
  <c r="L570" i="4"/>
  <c r="AA570" i="4" s="1"/>
  <c r="AE570" i="4"/>
  <c r="AF570" i="4"/>
  <c r="AJ570" i="4"/>
  <c r="B571" i="4"/>
  <c r="L571" i="4"/>
  <c r="AA571" i="4" s="1"/>
  <c r="AE571" i="4"/>
  <c r="AF571" i="4"/>
  <c r="AJ571" i="4"/>
  <c r="B572" i="4"/>
  <c r="L572" i="4"/>
  <c r="AA572" i="4" s="1"/>
  <c r="AE572" i="4"/>
  <c r="AF572" i="4"/>
  <c r="AJ572" i="4"/>
  <c r="B573" i="4"/>
  <c r="L573" i="4"/>
  <c r="AA573" i="4" s="1"/>
  <c r="AE573" i="4"/>
  <c r="AF573" i="4"/>
  <c r="AJ573" i="4"/>
  <c r="B574" i="4"/>
  <c r="L574" i="4"/>
  <c r="AA574" i="4" s="1"/>
  <c r="AE574" i="4"/>
  <c r="AF574" i="4"/>
  <c r="AJ574" i="4"/>
  <c r="B575" i="4"/>
  <c r="L575" i="4"/>
  <c r="AA575" i="4" s="1"/>
  <c r="AE575" i="4"/>
  <c r="AF575" i="4"/>
  <c r="AJ575" i="4"/>
  <c r="B576" i="4"/>
  <c r="L576" i="4"/>
  <c r="AA576" i="4" s="1"/>
  <c r="AE576" i="4"/>
  <c r="AF576" i="4"/>
  <c r="AJ576" i="4"/>
  <c r="B577" i="4"/>
  <c r="L577" i="4"/>
  <c r="AA577" i="4" s="1"/>
  <c r="AE577" i="4"/>
  <c r="AF577" i="4"/>
  <c r="AJ577" i="4"/>
  <c r="B578" i="4"/>
  <c r="L578" i="4"/>
  <c r="AA578" i="4" s="1"/>
  <c r="AE578" i="4"/>
  <c r="AF578" i="4"/>
  <c r="AJ578" i="4"/>
  <c r="B579" i="4"/>
  <c r="L579" i="4"/>
  <c r="AA579" i="4" s="1"/>
  <c r="AE579" i="4"/>
  <c r="AF579" i="4"/>
  <c r="AJ579" i="4"/>
  <c r="B580" i="4"/>
  <c r="L580" i="4"/>
  <c r="AA580" i="4" s="1"/>
  <c r="AE580" i="4"/>
  <c r="AF580" i="4"/>
  <c r="AJ580" i="4"/>
  <c r="B581" i="4"/>
  <c r="L581" i="4"/>
  <c r="AA581" i="4" s="1"/>
  <c r="AE581" i="4"/>
  <c r="AF581" i="4"/>
  <c r="AJ581" i="4"/>
  <c r="B582" i="4"/>
  <c r="L582" i="4"/>
  <c r="AA582" i="4" s="1"/>
  <c r="AE582" i="4"/>
  <c r="AF582" i="4"/>
  <c r="AJ582" i="4"/>
  <c r="B583" i="4"/>
  <c r="L583" i="4"/>
  <c r="AA583" i="4" s="1"/>
  <c r="AE583" i="4"/>
  <c r="AF583" i="4"/>
  <c r="AJ583" i="4"/>
  <c r="B584" i="4"/>
  <c r="L584" i="4"/>
  <c r="AA584" i="4" s="1"/>
  <c r="AE584" i="4"/>
  <c r="AF584" i="4"/>
  <c r="AJ584" i="4"/>
  <c r="B585" i="4"/>
  <c r="L585" i="4"/>
  <c r="AA585" i="4" s="1"/>
  <c r="AE585" i="4"/>
  <c r="AF585" i="4"/>
  <c r="AJ585" i="4"/>
  <c r="B586" i="4"/>
  <c r="L586" i="4"/>
  <c r="AA586" i="4" s="1"/>
  <c r="AE586" i="4"/>
  <c r="AF586" i="4"/>
  <c r="AJ586" i="4"/>
  <c r="B587" i="4"/>
  <c r="L587" i="4"/>
  <c r="AA587" i="4" s="1"/>
  <c r="AE587" i="4"/>
  <c r="AF587" i="4"/>
  <c r="AJ587" i="4"/>
  <c r="B588" i="4"/>
  <c r="L588" i="4"/>
  <c r="AA588" i="4" s="1"/>
  <c r="AE588" i="4"/>
  <c r="AF588" i="4"/>
  <c r="AJ588" i="4"/>
  <c r="B589" i="4"/>
  <c r="L589" i="4"/>
  <c r="AA589" i="4" s="1"/>
  <c r="AE589" i="4"/>
  <c r="AF589" i="4"/>
  <c r="AJ589" i="4"/>
  <c r="B590" i="4"/>
  <c r="L590" i="4"/>
  <c r="AA590" i="4" s="1"/>
  <c r="AE590" i="4"/>
  <c r="AF590" i="4"/>
  <c r="AJ590" i="4"/>
  <c r="B591" i="4"/>
  <c r="L591" i="4"/>
  <c r="AA591" i="4" s="1"/>
  <c r="AE591" i="4"/>
  <c r="AF591" i="4"/>
  <c r="AJ591" i="4"/>
  <c r="B592" i="4"/>
  <c r="L592" i="4"/>
  <c r="AA592" i="4" s="1"/>
  <c r="AE592" i="4"/>
  <c r="AF592" i="4"/>
  <c r="AJ592" i="4"/>
  <c r="B593" i="4"/>
  <c r="L593" i="4"/>
  <c r="AA593" i="4" s="1"/>
  <c r="AE593" i="4"/>
  <c r="AF593" i="4"/>
  <c r="AJ593" i="4"/>
  <c r="B594" i="4"/>
  <c r="L594" i="4"/>
  <c r="AA594" i="4" s="1"/>
  <c r="AE594" i="4"/>
  <c r="AF594" i="4"/>
  <c r="AJ594" i="4"/>
  <c r="B595" i="4"/>
  <c r="L595" i="4"/>
  <c r="AA595" i="4" s="1"/>
  <c r="AE595" i="4"/>
  <c r="AF595" i="4"/>
  <c r="AJ595" i="4"/>
  <c r="B596" i="4"/>
  <c r="L596" i="4"/>
  <c r="AA596" i="4" s="1"/>
  <c r="AE596" i="4"/>
  <c r="AF596" i="4"/>
  <c r="AJ596" i="4"/>
  <c r="B597" i="4"/>
  <c r="L597" i="4"/>
  <c r="AA597" i="4" s="1"/>
  <c r="AE597" i="4"/>
  <c r="AF597" i="4"/>
  <c r="AJ597" i="4"/>
  <c r="B598" i="4"/>
  <c r="L598" i="4"/>
  <c r="AA598" i="4" s="1"/>
  <c r="AE598" i="4"/>
  <c r="AF598" i="4"/>
  <c r="AJ598" i="4"/>
  <c r="B599" i="4"/>
  <c r="L599" i="4"/>
  <c r="AA599" i="4" s="1"/>
  <c r="AE599" i="4"/>
  <c r="AF599" i="4"/>
  <c r="AJ599" i="4"/>
  <c r="B600" i="4"/>
  <c r="L600" i="4"/>
  <c r="AA600" i="4" s="1"/>
  <c r="AE600" i="4"/>
  <c r="AF600" i="4"/>
  <c r="AJ600" i="4"/>
  <c r="B601" i="4"/>
  <c r="L601" i="4"/>
  <c r="AA601" i="4" s="1"/>
  <c r="AE601" i="4"/>
  <c r="AF601" i="4"/>
  <c r="AJ601" i="4"/>
  <c r="B602" i="4"/>
  <c r="L602" i="4"/>
  <c r="AA602" i="4" s="1"/>
  <c r="AE602" i="4"/>
  <c r="AF602" i="4"/>
  <c r="AJ602" i="4"/>
  <c r="B603" i="4"/>
  <c r="L603" i="4"/>
  <c r="AA603" i="4" s="1"/>
  <c r="AE603" i="4"/>
  <c r="AF603" i="4"/>
  <c r="AJ603" i="4"/>
  <c r="B604" i="4"/>
  <c r="L604" i="4"/>
  <c r="AA604" i="4" s="1"/>
  <c r="AE604" i="4"/>
  <c r="AF604" i="4"/>
  <c r="AJ604" i="4"/>
  <c r="B605" i="4"/>
  <c r="L605" i="4"/>
  <c r="AA605" i="4" s="1"/>
  <c r="AE605" i="4"/>
  <c r="AF605" i="4"/>
  <c r="AJ605" i="4"/>
  <c r="B606" i="4"/>
  <c r="L606" i="4"/>
  <c r="AA606" i="4" s="1"/>
  <c r="AE606" i="4"/>
  <c r="AF606" i="4"/>
  <c r="AJ606" i="4"/>
  <c r="B607" i="4"/>
  <c r="L607" i="4"/>
  <c r="AA607" i="4" s="1"/>
  <c r="AE607" i="4"/>
  <c r="AF607" i="4"/>
  <c r="AJ607" i="4"/>
  <c r="B608" i="4"/>
  <c r="L608" i="4"/>
  <c r="AA608" i="4" s="1"/>
  <c r="AE608" i="4"/>
  <c r="AF608" i="4"/>
  <c r="AJ608" i="4"/>
  <c r="B609" i="4"/>
  <c r="L609" i="4"/>
  <c r="AA609" i="4" s="1"/>
  <c r="AE609" i="4"/>
  <c r="AF609" i="4"/>
  <c r="AJ609" i="4"/>
  <c r="B610" i="4"/>
  <c r="L610" i="4"/>
  <c r="AA610" i="4" s="1"/>
  <c r="AE610" i="4"/>
  <c r="AF610" i="4"/>
  <c r="AJ610" i="4"/>
  <c r="B611" i="4"/>
  <c r="L611" i="4"/>
  <c r="AA611" i="4" s="1"/>
  <c r="AE611" i="4"/>
  <c r="AF611" i="4"/>
  <c r="AJ611" i="4"/>
  <c r="B612" i="4"/>
  <c r="L612" i="4"/>
  <c r="AA612" i="4" s="1"/>
  <c r="AE612" i="4"/>
  <c r="AF612" i="4"/>
  <c r="AJ612" i="4"/>
  <c r="B613" i="4"/>
  <c r="L613" i="4"/>
  <c r="AA613" i="4" s="1"/>
  <c r="AE613" i="4"/>
  <c r="AF613" i="4"/>
  <c r="AJ613" i="4"/>
  <c r="B614" i="4"/>
  <c r="L614" i="4"/>
  <c r="AA614" i="4" s="1"/>
  <c r="AE614" i="4"/>
  <c r="AF614" i="4"/>
  <c r="AJ614" i="4"/>
  <c r="B615" i="4"/>
  <c r="L615" i="4"/>
  <c r="AA615" i="4" s="1"/>
  <c r="AE615" i="4"/>
  <c r="AF615" i="4"/>
  <c r="AJ615" i="4"/>
  <c r="B616" i="4"/>
  <c r="L616" i="4"/>
  <c r="AA616" i="4" s="1"/>
  <c r="AE616" i="4"/>
  <c r="AF616" i="4"/>
  <c r="AJ616" i="4"/>
  <c r="B617" i="4"/>
  <c r="L617" i="4"/>
  <c r="AA617" i="4" s="1"/>
  <c r="AE617" i="4"/>
  <c r="AF617" i="4"/>
  <c r="AJ617" i="4"/>
  <c r="B618" i="4"/>
  <c r="L618" i="4"/>
  <c r="AA618" i="4" s="1"/>
  <c r="AE618" i="4"/>
  <c r="AF618" i="4"/>
  <c r="AJ618" i="4"/>
  <c r="B619" i="4"/>
  <c r="L619" i="4"/>
  <c r="AA619" i="4" s="1"/>
  <c r="AE619" i="4"/>
  <c r="AF619" i="4"/>
  <c r="AJ619" i="4"/>
  <c r="B620" i="4"/>
  <c r="L620" i="4"/>
  <c r="AA620" i="4" s="1"/>
  <c r="AE620" i="4"/>
  <c r="AF620" i="4"/>
  <c r="AJ620" i="4"/>
  <c r="B621" i="4"/>
  <c r="L621" i="4"/>
  <c r="AA621" i="4" s="1"/>
  <c r="AE621" i="4"/>
  <c r="AF621" i="4"/>
  <c r="AJ621" i="4"/>
  <c r="B622" i="4"/>
  <c r="L622" i="4"/>
  <c r="AA622" i="4" s="1"/>
  <c r="AE622" i="4"/>
  <c r="AF622" i="4"/>
  <c r="AJ622" i="4"/>
  <c r="B623" i="4"/>
  <c r="L623" i="4"/>
  <c r="AA623" i="4" s="1"/>
  <c r="AE623" i="4"/>
  <c r="AF623" i="4"/>
  <c r="AJ623" i="4"/>
  <c r="B624" i="4"/>
  <c r="L624" i="4"/>
  <c r="AA624" i="4" s="1"/>
  <c r="AE624" i="4"/>
  <c r="AF624" i="4"/>
  <c r="AJ624" i="4"/>
  <c r="B625" i="4"/>
  <c r="L625" i="4"/>
  <c r="AA625" i="4" s="1"/>
  <c r="AE625" i="4"/>
  <c r="AF625" i="4"/>
  <c r="AJ625" i="4"/>
  <c r="B626" i="4"/>
  <c r="L626" i="4"/>
  <c r="AA626" i="4" s="1"/>
  <c r="AE626" i="4"/>
  <c r="AF626" i="4"/>
  <c r="AJ626" i="4"/>
  <c r="B627" i="4"/>
  <c r="L627" i="4"/>
  <c r="AA627" i="4" s="1"/>
  <c r="AE627" i="4"/>
  <c r="AF627" i="4"/>
  <c r="AJ627" i="4"/>
  <c r="B628" i="4"/>
  <c r="L628" i="4"/>
  <c r="AA628" i="4" s="1"/>
  <c r="AE628" i="4"/>
  <c r="AF628" i="4"/>
  <c r="AJ628" i="4"/>
  <c r="B629" i="4"/>
  <c r="L629" i="4"/>
  <c r="AA629" i="4" s="1"/>
  <c r="AE629" i="4"/>
  <c r="AF629" i="4"/>
  <c r="AJ629" i="4"/>
  <c r="B630" i="4"/>
  <c r="L630" i="4"/>
  <c r="AA630" i="4" s="1"/>
  <c r="AE630" i="4"/>
  <c r="AF630" i="4"/>
  <c r="AJ630" i="4"/>
  <c r="B631" i="4"/>
  <c r="L631" i="4"/>
  <c r="AA631" i="4" s="1"/>
  <c r="AE631" i="4"/>
  <c r="AF631" i="4"/>
  <c r="AJ631" i="4"/>
  <c r="B632" i="4"/>
  <c r="L632" i="4"/>
  <c r="AA632" i="4" s="1"/>
  <c r="AE632" i="4"/>
  <c r="AF632" i="4"/>
  <c r="AJ632" i="4"/>
  <c r="B633" i="4"/>
  <c r="L633" i="4"/>
  <c r="AA633" i="4" s="1"/>
  <c r="AE633" i="4"/>
  <c r="AF633" i="4"/>
  <c r="AJ633" i="4"/>
  <c r="B634" i="4"/>
  <c r="L634" i="4"/>
  <c r="AA634" i="4" s="1"/>
  <c r="AE634" i="4"/>
  <c r="AF634" i="4"/>
  <c r="AJ634" i="4"/>
  <c r="B635" i="4"/>
  <c r="L635" i="4"/>
  <c r="AA635" i="4" s="1"/>
  <c r="AE635" i="4"/>
  <c r="AF635" i="4"/>
  <c r="AJ635" i="4"/>
  <c r="B636" i="4"/>
  <c r="L636" i="4"/>
  <c r="AA636" i="4" s="1"/>
  <c r="AE636" i="4"/>
  <c r="AF636" i="4"/>
  <c r="AJ636" i="4"/>
  <c r="B637" i="4"/>
  <c r="L637" i="4"/>
  <c r="AA637" i="4" s="1"/>
  <c r="AE637" i="4"/>
  <c r="AF637" i="4"/>
  <c r="AJ637" i="4"/>
  <c r="B638" i="4"/>
  <c r="L638" i="4"/>
  <c r="AA638" i="4" s="1"/>
  <c r="AE638" i="4"/>
  <c r="AF638" i="4"/>
  <c r="AJ638" i="4"/>
  <c r="B639" i="4"/>
  <c r="L639" i="4"/>
  <c r="AA639" i="4" s="1"/>
  <c r="AE639" i="4"/>
  <c r="AF639" i="4"/>
  <c r="AJ639" i="4"/>
  <c r="B640" i="4"/>
  <c r="L640" i="4"/>
  <c r="AA640" i="4" s="1"/>
  <c r="AE640" i="4"/>
  <c r="AF640" i="4"/>
  <c r="AJ640" i="4"/>
  <c r="B641" i="4"/>
  <c r="L641" i="4"/>
  <c r="AA641" i="4" s="1"/>
  <c r="AE641" i="4"/>
  <c r="AF641" i="4"/>
  <c r="AJ641" i="4"/>
  <c r="B642" i="4"/>
  <c r="L642" i="4"/>
  <c r="AA642" i="4" s="1"/>
  <c r="AE642" i="4"/>
  <c r="AF642" i="4"/>
  <c r="AJ642" i="4"/>
  <c r="B643" i="4"/>
  <c r="L643" i="4"/>
  <c r="AA643" i="4" s="1"/>
  <c r="AE643" i="4"/>
  <c r="AF643" i="4"/>
  <c r="AJ643" i="4"/>
  <c r="B644" i="4"/>
  <c r="L644" i="4"/>
  <c r="AA644" i="4" s="1"/>
  <c r="AE644" i="4"/>
  <c r="AF644" i="4"/>
  <c r="AJ644" i="4"/>
  <c r="B645" i="4"/>
  <c r="L645" i="4"/>
  <c r="AA645" i="4" s="1"/>
  <c r="AE645" i="4"/>
  <c r="AF645" i="4"/>
  <c r="AJ645" i="4"/>
  <c r="B646" i="4"/>
  <c r="L646" i="4"/>
  <c r="AA646" i="4" s="1"/>
  <c r="AE646" i="4"/>
  <c r="AF646" i="4"/>
  <c r="AJ646" i="4"/>
  <c r="B647" i="4"/>
  <c r="L647" i="4"/>
  <c r="AA647" i="4" s="1"/>
  <c r="AE647" i="4"/>
  <c r="AF647" i="4"/>
  <c r="AJ647" i="4"/>
  <c r="B648" i="4"/>
  <c r="L648" i="4"/>
  <c r="AA648" i="4" s="1"/>
  <c r="AE648" i="4"/>
  <c r="AF648" i="4"/>
  <c r="AJ648" i="4"/>
  <c r="B649" i="4"/>
  <c r="L649" i="4"/>
  <c r="AA649" i="4" s="1"/>
  <c r="AE649" i="4"/>
  <c r="AF649" i="4"/>
  <c r="AJ649" i="4"/>
  <c r="B650" i="4"/>
  <c r="L650" i="4"/>
  <c r="AA650" i="4" s="1"/>
  <c r="AE650" i="4"/>
  <c r="AF650" i="4"/>
  <c r="AJ650" i="4"/>
  <c r="B651" i="4"/>
  <c r="L651" i="4"/>
  <c r="AA651" i="4" s="1"/>
  <c r="AE651" i="4"/>
  <c r="AF651" i="4"/>
  <c r="AJ651" i="4"/>
  <c r="B652" i="4"/>
  <c r="L652" i="4"/>
  <c r="AA652" i="4" s="1"/>
  <c r="AE652" i="4"/>
  <c r="AF652" i="4"/>
  <c r="AJ652" i="4"/>
  <c r="B653" i="4"/>
  <c r="L653" i="4"/>
  <c r="AA653" i="4" s="1"/>
  <c r="AE653" i="4"/>
  <c r="AF653" i="4"/>
  <c r="AJ653" i="4"/>
  <c r="B654" i="4"/>
  <c r="L654" i="4"/>
  <c r="AA654" i="4" s="1"/>
  <c r="AE654" i="4"/>
  <c r="AF654" i="4"/>
  <c r="AJ654" i="4"/>
  <c r="B655" i="4"/>
  <c r="L655" i="4"/>
  <c r="AA655" i="4" s="1"/>
  <c r="AE655" i="4"/>
  <c r="AF655" i="4"/>
  <c r="AJ655" i="4"/>
  <c r="B656" i="4"/>
  <c r="L656" i="4"/>
  <c r="AA656" i="4" s="1"/>
  <c r="AE656" i="4"/>
  <c r="AF656" i="4"/>
  <c r="AJ656" i="4"/>
  <c r="B657" i="4"/>
  <c r="L657" i="4"/>
  <c r="AA657" i="4" s="1"/>
  <c r="AE657" i="4"/>
  <c r="AF657" i="4"/>
  <c r="AJ657" i="4"/>
  <c r="B658" i="4"/>
  <c r="L658" i="4"/>
  <c r="AA658" i="4" s="1"/>
  <c r="AE658" i="4"/>
  <c r="AF658" i="4"/>
  <c r="AJ658" i="4"/>
  <c r="B659" i="4"/>
  <c r="L659" i="4"/>
  <c r="AA659" i="4" s="1"/>
  <c r="AE659" i="4"/>
  <c r="AF659" i="4"/>
  <c r="AJ659" i="4"/>
  <c r="B660" i="4"/>
  <c r="L660" i="4"/>
  <c r="AA660" i="4" s="1"/>
  <c r="AE660" i="4"/>
  <c r="AF660" i="4"/>
  <c r="AJ660" i="4"/>
  <c r="B661" i="4"/>
  <c r="L661" i="4"/>
  <c r="AA661" i="4" s="1"/>
  <c r="AE661" i="4"/>
  <c r="AF661" i="4"/>
  <c r="AJ661" i="4"/>
  <c r="B662" i="4"/>
  <c r="L662" i="4"/>
  <c r="AA662" i="4" s="1"/>
  <c r="AE662" i="4"/>
  <c r="AF662" i="4"/>
  <c r="AJ662" i="4"/>
  <c r="B663" i="4"/>
  <c r="L663" i="4"/>
  <c r="AA663" i="4" s="1"/>
  <c r="AE663" i="4"/>
  <c r="AF663" i="4"/>
  <c r="AJ663" i="4"/>
  <c r="B664" i="4"/>
  <c r="L664" i="4"/>
  <c r="AA664" i="4" s="1"/>
  <c r="AE664" i="4"/>
  <c r="AF664" i="4"/>
  <c r="AJ664" i="4"/>
  <c r="B665" i="4"/>
  <c r="L665" i="4"/>
  <c r="AA665" i="4" s="1"/>
  <c r="AE665" i="4"/>
  <c r="AF665" i="4"/>
  <c r="AJ665" i="4"/>
  <c r="B666" i="4"/>
  <c r="L666" i="4"/>
  <c r="AA666" i="4" s="1"/>
  <c r="AE666" i="4"/>
  <c r="AF666" i="4"/>
  <c r="AJ666" i="4"/>
  <c r="AJ667" i="4"/>
  <c r="AJ668" i="4"/>
  <c r="AJ669" i="4"/>
  <c r="AJ670" i="4"/>
  <c r="AJ671" i="4"/>
  <c r="AJ672" i="4"/>
  <c r="AJ673" i="4"/>
  <c r="AJ674" i="4"/>
  <c r="AJ675" i="4"/>
  <c r="AJ676" i="4"/>
  <c r="AJ677" i="4"/>
  <c r="AJ678" i="4"/>
  <c r="AJ679" i="4"/>
  <c r="AJ680" i="4"/>
  <c r="AJ681" i="4"/>
  <c r="AJ682" i="4"/>
  <c r="AJ683" i="4"/>
  <c r="AJ684" i="4"/>
  <c r="AJ685" i="4"/>
  <c r="AJ686" i="4"/>
  <c r="AJ687" i="4"/>
  <c r="AJ688" i="4"/>
  <c r="AJ689" i="4"/>
  <c r="AJ690" i="4"/>
  <c r="AJ691" i="4"/>
  <c r="AJ692" i="4"/>
  <c r="AJ693" i="4"/>
  <c r="AJ694" i="4"/>
  <c r="AJ695" i="4"/>
  <c r="AJ696" i="4"/>
  <c r="AJ697" i="4"/>
  <c r="AJ698" i="4"/>
  <c r="M699" i="4"/>
  <c r="L699" i="4" s="1"/>
  <c r="N699" i="4"/>
  <c r="AJ699" i="4" s="1"/>
  <c r="A700" i="4"/>
  <c r="A701" i="4" s="1"/>
  <c r="A702" i="4" s="1"/>
  <c r="A703" i="4" s="1"/>
  <c r="A704" i="4" s="1"/>
  <c r="B700" i="4"/>
  <c r="B701" i="4" s="1"/>
  <c r="B702" i="4" s="1"/>
  <c r="B703" i="4" s="1"/>
  <c r="B704" i="4" s="1"/>
  <c r="C700" i="4"/>
  <c r="C701" i="4" s="1"/>
  <c r="C702" i="4" s="1"/>
  <c r="C703" i="4" s="1"/>
  <c r="C704" i="4" s="1"/>
  <c r="D700" i="4"/>
  <c r="D701" i="4" s="1"/>
  <c r="D702" i="4" s="1"/>
  <c r="D703" i="4" s="1"/>
  <c r="D704" i="4" s="1"/>
  <c r="E700" i="4"/>
  <c r="E701" i="4" s="1"/>
  <c r="E702" i="4" s="1"/>
  <c r="E703" i="4" s="1"/>
  <c r="E704" i="4" s="1"/>
  <c r="F700" i="4"/>
  <c r="F701" i="4" s="1"/>
  <c r="F702" i="4" s="1"/>
  <c r="F703" i="4" s="1"/>
  <c r="F704" i="4" s="1"/>
  <c r="G700" i="4"/>
  <c r="G701" i="4" s="1"/>
  <c r="G702" i="4" s="1"/>
  <c r="G703" i="4" s="1"/>
  <c r="G704" i="4" s="1"/>
  <c r="I700" i="4"/>
  <c r="I701" i="4" s="1"/>
  <c r="I703" i="4" s="1"/>
  <c r="I704" i="4" s="1"/>
  <c r="L700" i="4"/>
  <c r="M700" i="4"/>
  <c r="N700" i="4"/>
  <c r="AJ700" i="4"/>
  <c r="M701" i="4"/>
  <c r="L701" i="4" s="1"/>
  <c r="M702" i="4"/>
  <c r="L702" i="4" s="1"/>
  <c r="N702" i="4"/>
  <c r="AJ702" i="4"/>
  <c r="M703" i="4"/>
  <c r="N703" i="4"/>
  <c r="AJ703" i="4" s="1"/>
  <c r="M704" i="4"/>
  <c r="L704" i="4" s="1"/>
  <c r="AJ704" i="4"/>
  <c r="L705" i="4"/>
  <c r="AJ705" i="4"/>
  <c r="L706" i="4"/>
  <c r="AJ706" i="4"/>
  <c r="L707" i="4"/>
  <c r="AJ707" i="4"/>
  <c r="L708" i="4"/>
  <c r="AJ708" i="4"/>
  <c r="L709" i="4"/>
  <c r="AJ709" i="4"/>
  <c r="L710" i="4"/>
  <c r="AJ710" i="4"/>
  <c r="L711" i="4"/>
  <c r="AJ711" i="4"/>
  <c r="L712" i="4"/>
  <c r="AJ712" i="4"/>
  <c r="L713" i="4"/>
  <c r="AJ713" i="4"/>
  <c r="L714" i="4"/>
  <c r="AJ714" i="4"/>
  <c r="L715" i="4"/>
  <c r="AJ715" i="4"/>
  <c r="L716" i="4"/>
  <c r="AJ716" i="4"/>
  <c r="L717" i="4"/>
  <c r="AJ717" i="4"/>
  <c r="L718" i="4"/>
  <c r="AJ718" i="4"/>
  <c r="L719" i="4"/>
  <c r="AJ719" i="4"/>
  <c r="L720" i="4"/>
  <c r="AJ720" i="4"/>
  <c r="L721" i="4"/>
  <c r="AJ721" i="4"/>
  <c r="L722" i="4"/>
  <c r="AJ722" i="4"/>
  <c r="L723" i="4"/>
  <c r="AJ723" i="4"/>
  <c r="L724" i="4"/>
  <c r="AJ724" i="4"/>
  <c r="L725" i="4"/>
  <c r="AJ725" i="4"/>
  <c r="L726" i="4"/>
  <c r="AJ726" i="4"/>
  <c r="L727" i="4"/>
  <c r="AJ727" i="4"/>
  <c r="L728" i="4"/>
  <c r="AJ728" i="4"/>
  <c r="L729" i="4"/>
  <c r="AJ729" i="4"/>
  <c r="L730" i="4"/>
  <c r="AJ730" i="4"/>
  <c r="L731" i="4"/>
  <c r="AJ731" i="4"/>
  <c r="L732" i="4"/>
  <c r="AJ732" i="4"/>
  <c r="L733" i="4"/>
  <c r="AJ733" i="4"/>
  <c r="A734" i="4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B734" i="4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C734" i="4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D734" i="4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L734" i="4"/>
  <c r="AJ734" i="4"/>
  <c r="L735" i="4"/>
  <c r="AJ735" i="4"/>
  <c r="L736" i="4"/>
  <c r="AJ736" i="4"/>
  <c r="L737" i="4"/>
  <c r="AJ737" i="4"/>
  <c r="L738" i="4"/>
  <c r="AJ738" i="4"/>
  <c r="L739" i="4"/>
  <c r="AJ739" i="4"/>
  <c r="L740" i="4"/>
  <c r="AJ740" i="4"/>
  <c r="L741" i="4"/>
  <c r="AJ741" i="4"/>
  <c r="L742" i="4"/>
  <c r="AJ742" i="4"/>
  <c r="L743" i="4"/>
  <c r="AJ743" i="4"/>
  <c r="L744" i="4"/>
  <c r="AJ744" i="4"/>
  <c r="L745" i="4"/>
  <c r="AJ745" i="4"/>
  <c r="L746" i="4"/>
  <c r="AJ746" i="4"/>
  <c r="L747" i="4"/>
  <c r="AJ747" i="4"/>
  <c r="L748" i="4"/>
  <c r="AJ748" i="4"/>
  <c r="L749" i="4"/>
  <c r="AJ749" i="4"/>
  <c r="L750" i="4"/>
  <c r="AJ750" i="4"/>
  <c r="L751" i="4"/>
  <c r="AJ751" i="4"/>
  <c r="L752" i="4"/>
  <c r="AJ752" i="4"/>
  <c r="L753" i="4"/>
  <c r="AJ753" i="4"/>
  <c r="L754" i="4"/>
  <c r="AJ754" i="4"/>
  <c r="L755" i="4"/>
  <c r="AJ755" i="4"/>
  <c r="L756" i="4"/>
  <c r="AJ756" i="4"/>
  <c r="L757" i="4"/>
  <c r="AJ757" i="4"/>
  <c r="L758" i="4"/>
  <c r="AJ758" i="4"/>
  <c r="L759" i="4"/>
  <c r="AJ759" i="4"/>
  <c r="L760" i="4"/>
  <c r="AJ760" i="4"/>
  <c r="L761" i="4"/>
  <c r="AJ761" i="4"/>
  <c r="L762" i="4"/>
  <c r="AJ762" i="4"/>
  <c r="L763" i="4"/>
  <c r="AJ763" i="4"/>
  <c r="L764" i="4"/>
  <c r="AJ764" i="4"/>
  <c r="L765" i="4"/>
  <c r="AJ765" i="4"/>
  <c r="L766" i="4"/>
  <c r="AJ766" i="4"/>
  <c r="L767" i="4"/>
  <c r="AJ767" i="4"/>
  <c r="L768" i="4"/>
  <c r="AJ768" i="4"/>
  <c r="L769" i="4"/>
  <c r="AJ769" i="4"/>
  <c r="L770" i="4"/>
  <c r="AJ770" i="4"/>
  <c r="L771" i="4"/>
  <c r="AJ771" i="4"/>
  <c r="L772" i="4"/>
  <c r="AJ772" i="4"/>
  <c r="L773" i="4"/>
  <c r="AJ773" i="4"/>
  <c r="L774" i="4"/>
  <c r="AJ774" i="4"/>
  <c r="L775" i="4"/>
  <c r="AJ775" i="4"/>
  <c r="L776" i="4"/>
  <c r="AJ776" i="4"/>
  <c r="L777" i="4"/>
  <c r="AJ777" i="4"/>
  <c r="L778" i="4"/>
  <c r="AJ778" i="4"/>
  <c r="L779" i="4"/>
  <c r="AJ779" i="4"/>
  <c r="L780" i="4"/>
  <c r="AJ780" i="4"/>
  <c r="L781" i="4"/>
  <c r="AJ781" i="4"/>
  <c r="L782" i="4"/>
  <c r="AJ782" i="4"/>
  <c r="L783" i="4"/>
  <c r="AJ783" i="4"/>
  <c r="L784" i="4"/>
  <c r="AJ784" i="4"/>
  <c r="L785" i="4"/>
  <c r="AJ785" i="4"/>
  <c r="L786" i="4"/>
  <c r="AJ786" i="4"/>
  <c r="L787" i="4"/>
  <c r="AJ787" i="4"/>
  <c r="L788" i="4"/>
  <c r="AJ788" i="4"/>
  <c r="L789" i="4"/>
  <c r="AJ789" i="4"/>
  <c r="L790" i="4"/>
  <c r="AJ790" i="4"/>
  <c r="L791" i="4"/>
  <c r="AJ791" i="4"/>
  <c r="L792" i="4"/>
  <c r="AJ792" i="4"/>
  <c r="L793" i="4"/>
  <c r="AJ793" i="4"/>
  <c r="L794" i="4"/>
  <c r="AJ794" i="4"/>
  <c r="L795" i="4"/>
  <c r="AJ795" i="4"/>
  <c r="L796" i="4"/>
  <c r="AJ796" i="4"/>
  <c r="L797" i="4"/>
  <c r="AJ797" i="4"/>
  <c r="L798" i="4"/>
  <c r="AJ798" i="4"/>
  <c r="L799" i="4"/>
  <c r="AJ799" i="4"/>
  <c r="L800" i="4"/>
  <c r="AJ800" i="4"/>
  <c r="L801" i="4"/>
  <c r="AJ801" i="4"/>
  <c r="L802" i="4"/>
  <c r="AJ802" i="4"/>
  <c r="L803" i="4"/>
  <c r="AJ803" i="4"/>
  <c r="L804" i="4"/>
  <c r="AJ804" i="4"/>
  <c r="L805" i="4"/>
  <c r="AJ805" i="4"/>
  <c r="L806" i="4"/>
  <c r="AJ806" i="4"/>
  <c r="L807" i="4"/>
  <c r="AJ807" i="4"/>
  <c r="L808" i="4"/>
  <c r="AJ808" i="4"/>
  <c r="L809" i="4"/>
  <c r="AJ809" i="4"/>
  <c r="L810" i="4"/>
  <c r="AJ810" i="4"/>
  <c r="L811" i="4"/>
  <c r="AJ811" i="4"/>
  <c r="L812" i="4"/>
  <c r="AJ812" i="4"/>
  <c r="L813" i="4"/>
  <c r="AJ813" i="4"/>
  <c r="L814" i="4"/>
  <c r="AJ814" i="4"/>
  <c r="L815" i="4"/>
  <c r="AJ815" i="4"/>
  <c r="L816" i="4"/>
  <c r="AJ816" i="4"/>
  <c r="L817" i="4"/>
  <c r="AJ817" i="4"/>
  <c r="L818" i="4"/>
  <c r="AJ818" i="4"/>
  <c r="L819" i="4"/>
  <c r="AJ819" i="4"/>
  <c r="L820" i="4"/>
  <c r="AJ820" i="4"/>
  <c r="L821" i="4"/>
  <c r="AJ821" i="4"/>
  <c r="L822" i="4"/>
  <c r="AJ822" i="4"/>
  <c r="L823" i="4"/>
  <c r="AJ823" i="4"/>
  <c r="L824" i="4"/>
  <c r="AJ824" i="4"/>
  <c r="L825" i="4"/>
  <c r="AJ825" i="4"/>
  <c r="L826" i="4"/>
  <c r="AJ826" i="4"/>
  <c r="L827" i="4"/>
  <c r="AJ827" i="4"/>
  <c r="L828" i="4"/>
  <c r="AJ828" i="4"/>
  <c r="L829" i="4"/>
  <c r="AJ829" i="4"/>
  <c r="L830" i="4"/>
  <c r="AJ830" i="4"/>
  <c r="L831" i="4"/>
  <c r="AJ831" i="4"/>
  <c r="L832" i="4"/>
  <c r="AJ832" i="4"/>
  <c r="AJ833" i="4"/>
  <c r="AJ834" i="4"/>
  <c r="AJ835" i="4"/>
  <c r="AJ836" i="4"/>
  <c r="AJ837" i="4"/>
  <c r="AJ838" i="4"/>
  <c r="AJ839" i="4"/>
  <c r="AJ840" i="4"/>
  <c r="AJ841" i="4"/>
  <c r="AJ842" i="4"/>
  <c r="AJ843" i="4"/>
  <c r="AJ844" i="4"/>
  <c r="AJ845" i="4"/>
  <c r="AJ846" i="4"/>
  <c r="AJ847" i="4"/>
  <c r="AJ848" i="4"/>
  <c r="AJ849" i="4"/>
  <c r="AJ850" i="4"/>
  <c r="AJ851" i="4"/>
  <c r="AJ852" i="4"/>
  <c r="AJ853" i="4"/>
  <c r="AJ854" i="4"/>
  <c r="AJ855" i="4"/>
  <c r="AJ856" i="4"/>
  <c r="AJ857" i="4"/>
  <c r="AJ858" i="4"/>
  <c r="AJ859" i="4"/>
  <c r="AJ860" i="4"/>
  <c r="AJ861" i="4"/>
  <c r="AJ862" i="4"/>
  <c r="AJ863" i="4"/>
  <c r="AJ864" i="4"/>
  <c r="AJ865" i="4"/>
  <c r="AJ866" i="4"/>
  <c r="AJ867" i="4"/>
  <c r="AJ868" i="4"/>
  <c r="AJ869" i="4"/>
  <c r="AJ870" i="4"/>
  <c r="AJ871" i="4"/>
  <c r="AJ872" i="4"/>
  <c r="AJ873" i="4"/>
  <c r="AJ874" i="4"/>
  <c r="AJ875" i="4"/>
  <c r="AJ876" i="4"/>
  <c r="AJ877" i="4"/>
  <c r="AJ878" i="4"/>
  <c r="AJ879" i="4"/>
  <c r="AJ880" i="4"/>
  <c r="AJ881" i="4"/>
  <c r="AJ882" i="4"/>
  <c r="L340" i="4" l="1"/>
  <c r="AA340" i="4" s="1"/>
  <c r="AN89" i="4"/>
  <c r="AJ337" i="4"/>
  <c r="L6" i="4"/>
  <c r="AA6" i="4" s="1"/>
  <c r="AM89" i="4"/>
  <c r="L10" i="4"/>
  <c r="AN85" i="4"/>
  <c r="P56" i="4" a="1"/>
  <c r="P56" i="4" s="1"/>
  <c r="AE56" i="4" s="1"/>
  <c r="Q44" i="4" a="1"/>
  <c r="Q44" i="4" s="1"/>
  <c r="AJ9" i="4"/>
  <c r="L4" i="4"/>
  <c r="AA4" i="4" s="1"/>
  <c r="AP85" i="4"/>
  <c r="R56" i="4" a="1"/>
  <c r="R56" i="4" s="1"/>
  <c r="AG56" i="4" s="1"/>
  <c r="AF55" i="4"/>
  <c r="AB57" i="4"/>
  <c r="Q57" i="4" s="1" a="1"/>
  <c r="Q57" i="4" s="1"/>
  <c r="R44" i="4" a="1"/>
  <c r="R44" i="4" s="1"/>
  <c r="AA11" i="4"/>
  <c r="L3" i="4"/>
  <c r="AA3" i="4" s="1"/>
  <c r="L335" i="4"/>
  <c r="AA335" i="4" s="1"/>
  <c r="AP89" i="4"/>
  <c r="AQ85" i="4"/>
  <c r="P44" i="4" a="1"/>
  <c r="P44" i="4" s="1"/>
  <c r="L5" i="4"/>
  <c r="AA5" i="4" s="1"/>
  <c r="AM85" i="4"/>
  <c r="L333" i="4"/>
  <c r="AA333" i="4" s="1"/>
  <c r="AJ335" i="4"/>
  <c r="AJ11" i="4"/>
  <c r="AB51" i="4"/>
  <c r="R51" i="4" s="1" a="1"/>
  <c r="R51" i="4" s="1"/>
  <c r="AA9" i="4"/>
  <c r="L8" i="4"/>
  <c r="AA8" i="4" s="1"/>
  <c r="AA10" i="4"/>
  <c r="AE79" i="4"/>
  <c r="AF72" i="4"/>
  <c r="AE49" i="4"/>
  <c r="AE43" i="4"/>
  <c r="AE71" i="4"/>
  <c r="AG66" i="4"/>
  <c r="AG80" i="4"/>
  <c r="AF76" i="4"/>
  <c r="AF64" i="4"/>
  <c r="AF63" i="4"/>
  <c r="AF78" i="4"/>
  <c r="AF77" i="4"/>
  <c r="AF75" i="4"/>
  <c r="AG69" i="4"/>
  <c r="AF65" i="4"/>
  <c r="AF81" i="4"/>
  <c r="AF79" i="4"/>
  <c r="AJ338" i="4"/>
  <c r="L703" i="4"/>
  <c r="L338" i="4"/>
  <c r="AA338" i="4" s="1"/>
  <c r="L334" i="4"/>
  <c r="AA334" i="4" s="1"/>
  <c r="AJ334" i="4"/>
  <c r="AA337" i="4"/>
  <c r="AJ701" i="4"/>
  <c r="P45" i="4" a="1"/>
  <c r="P45" i="4" s="1"/>
  <c r="Q45" i="4" a="1"/>
  <c r="Q45" i="4" s="1"/>
  <c r="R45" i="4" a="1"/>
  <c r="R45" i="4" s="1"/>
  <c r="AB46" i="4"/>
  <c r="L339" i="4"/>
  <c r="AA339" i="4" s="1"/>
  <c r="AE55" i="4"/>
  <c r="AG55" i="4"/>
  <c r="L332" i="4"/>
  <c r="AA332" i="4" s="1"/>
  <c r="AF49" i="4"/>
  <c r="AG49" i="4"/>
  <c r="AF43" i="4"/>
  <c r="AG43" i="4"/>
  <c r="AG81" i="4"/>
  <c r="AG77" i="4"/>
  <c r="AG70" i="4"/>
  <c r="AG63" i="4"/>
  <c r="P50" i="4" a="1"/>
  <c r="P50" i="4" s="1"/>
  <c r="AE50" i="4" s="1"/>
  <c r="AQ89" i="4"/>
  <c r="R50" i="4" a="1"/>
  <c r="R50" i="4" s="1"/>
  <c r="AG78" i="4"/>
  <c r="AG71" i="4"/>
  <c r="AG64" i="4"/>
  <c r="AG44" i="4" l="1"/>
  <c r="AF44" i="4"/>
  <c r="AF56" i="4"/>
  <c r="P51" i="4" a="1"/>
  <c r="P51" i="4" s="1"/>
  <c r="AF51" i="4" s="1"/>
  <c r="P57" i="4" a="1"/>
  <c r="P57" i="4" s="1"/>
  <c r="AE57" i="4" s="1"/>
  <c r="R57" i="4" a="1"/>
  <c r="R57" i="4" s="1"/>
  <c r="AG57" i="4" s="1"/>
  <c r="AB58" i="4"/>
  <c r="R58" i="4" s="1" a="1"/>
  <c r="R58" i="4" s="1"/>
  <c r="AB52" i="4"/>
  <c r="R52" i="4" s="1" a="1"/>
  <c r="R52" i="4" s="1"/>
  <c r="AE44" i="4"/>
  <c r="Q51" i="4" a="1"/>
  <c r="Q51" i="4" s="1"/>
  <c r="AG51" i="4" s="1"/>
  <c r="AG50" i="4"/>
  <c r="AF50" i="4"/>
  <c r="Q46" i="4" a="1"/>
  <c r="Q46" i="4" s="1"/>
  <c r="R46" i="4" a="1"/>
  <c r="R46" i="4" s="1"/>
  <c r="AB47" i="4"/>
  <c r="P46" i="4" a="1"/>
  <c r="P46" i="4" s="1"/>
  <c r="AF45" i="4"/>
  <c r="AG45" i="4"/>
  <c r="AE45" i="4"/>
  <c r="P52" i="4" l="1" a="1"/>
  <c r="P52" i="4" s="1"/>
  <c r="Q58" i="4" a="1"/>
  <c r="Q58" i="4" s="1"/>
  <c r="AG58" i="4" s="1"/>
  <c r="P58" i="4" a="1"/>
  <c r="P58" i="4" s="1"/>
  <c r="AB59" i="4"/>
  <c r="AB60" i="4" s="1"/>
  <c r="Q52" i="4" a="1"/>
  <c r="Q52" i="4" s="1"/>
  <c r="AG52" i="4" s="1"/>
  <c r="AF57" i="4"/>
  <c r="AB53" i="4"/>
  <c r="Q53" i="4" s="1" a="1"/>
  <c r="Q53" i="4" s="1"/>
  <c r="AE46" i="4"/>
  <c r="AE51" i="4"/>
  <c r="AF52" i="4"/>
  <c r="R47" i="4" a="1"/>
  <c r="R47" i="4" s="1"/>
  <c r="AB48" i="4"/>
  <c r="P47" i="4" a="1"/>
  <c r="P47" i="4" s="1"/>
  <c r="Q47" i="4" a="1"/>
  <c r="Q47" i="4" s="1"/>
  <c r="AF46" i="4"/>
  <c r="AG46" i="4"/>
  <c r="AE58" i="4" l="1"/>
  <c r="AF58" i="4"/>
  <c r="R59" i="4" a="1"/>
  <c r="R59" i="4" s="1"/>
  <c r="Q59" i="4" a="1"/>
  <c r="Q59" i="4" s="1"/>
  <c r="P59" i="4" a="1"/>
  <c r="P59" i="4" s="1"/>
  <c r="P53" i="4" a="1"/>
  <c r="P53" i="4" s="1"/>
  <c r="AE53" i="4" s="1"/>
  <c r="AE52" i="4"/>
  <c r="AB54" i="4"/>
  <c r="R54" i="4" s="1" a="1"/>
  <c r="R54" i="4" s="1"/>
  <c r="R53" i="4" a="1"/>
  <c r="R53" i="4" s="1"/>
  <c r="AE47" i="4"/>
  <c r="P48" i="4" a="1"/>
  <c r="P48" i="4" s="1"/>
  <c r="Q48" i="4" a="1"/>
  <c r="Q48" i="4" s="1"/>
  <c r="R48" i="4" a="1"/>
  <c r="R48" i="4" s="1"/>
  <c r="AF47" i="4"/>
  <c r="AG47" i="4"/>
  <c r="AF59" i="4"/>
  <c r="P60" i="4" a="1"/>
  <c r="P60" i="4" s="1"/>
  <c r="Q60" i="4" a="1"/>
  <c r="Q60" i="4" s="1"/>
  <c r="R60" i="4" a="1"/>
  <c r="R60" i="4" s="1"/>
  <c r="AE59" i="4" l="1"/>
  <c r="AG59" i="4"/>
  <c r="AF53" i="4"/>
  <c r="Q54" i="4" a="1"/>
  <c r="Q54" i="4" s="1"/>
  <c r="AG54" i="4" s="1"/>
  <c r="P54" i="4" a="1"/>
  <c r="P54" i="4" s="1"/>
  <c r="AG53" i="4"/>
  <c r="AE60" i="4"/>
  <c r="AF48" i="4"/>
  <c r="AG48" i="4"/>
  <c r="AF60" i="4"/>
  <c r="AG60" i="4"/>
  <c r="AE48" i="4"/>
  <c r="AE54" i="4" l="1"/>
  <c r="AF5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<sst xmlns="http://schemas.openxmlformats.org/spreadsheetml/2006/main" count="17066" uniqueCount="316">
  <si>
    <t>Paper</t>
  </si>
  <si>
    <t>FirstAuthor</t>
  </si>
  <si>
    <t>Vaccine</t>
  </si>
  <si>
    <t>Booster</t>
  </si>
  <si>
    <t>Age</t>
  </si>
  <si>
    <t>AgeGp</t>
  </si>
  <si>
    <t>Variant</t>
  </si>
  <si>
    <t>VariantGroup</t>
  </si>
  <si>
    <t>Endpoint</t>
  </si>
  <si>
    <t>EndpointCat</t>
  </si>
  <si>
    <t>Data from</t>
  </si>
  <si>
    <t>TimeMidpt</t>
  </si>
  <si>
    <t>TimeMin</t>
  </si>
  <si>
    <t>TimeMax</t>
  </si>
  <si>
    <t>Paper Max Time</t>
  </si>
  <si>
    <t>Efficacy</t>
  </si>
  <si>
    <t>EfficacyMin</t>
  </si>
  <si>
    <t>EfficacyMax</t>
  </si>
  <si>
    <t>UseInAnalysis</t>
  </si>
  <si>
    <t>Megan's Notes</t>
  </si>
  <si>
    <t>Studytype</t>
  </si>
  <si>
    <t>Efficacy_New</t>
  </si>
  <si>
    <t>Efficacy_Min_New</t>
  </si>
  <si>
    <t>Efficacy_Max_New</t>
  </si>
  <si>
    <t>HighFidelity.DC</t>
  </si>
  <si>
    <t>Weight</t>
  </si>
  <si>
    <t>HighFidelity MS</t>
  </si>
  <si>
    <t>Taken from?</t>
  </si>
  <si>
    <t>Range</t>
  </si>
  <si>
    <t>E-Emin</t>
  </si>
  <si>
    <t>Emax-E</t>
  </si>
  <si>
    <t>Sigma</t>
  </si>
  <si>
    <t>DECAY01</t>
  </si>
  <si>
    <t>Pfizer</t>
  </si>
  <si>
    <t>All</t>
  </si>
  <si>
    <t>Non-Delta</t>
  </si>
  <si>
    <t>Infection</t>
  </si>
  <si>
    <t>Figure 3 (extracted)</t>
  </si>
  <si>
    <t>DEB: This is worth checking why it is not included</t>
  </si>
  <si>
    <t>Retrospective</t>
  </si>
  <si>
    <t>Supp has values- slightly different?</t>
  </si>
  <si>
    <t>Extracted from Fig 3</t>
  </si>
  <si>
    <t>95CI</t>
  </si>
  <si>
    <t>Delta</t>
  </si>
  <si>
    <t>DECAY03</t>
  </si>
  <si>
    <t>16-39</t>
  </si>
  <si>
    <t>Under 50</t>
  </si>
  <si>
    <t>This paper has now been published and number have all changed slightly?? See table S7 DOI: 10.1056/NEJMoa2114228. I copied it into DECAY03 sheet for comparison</t>
  </si>
  <si>
    <t>40-59</t>
  </si>
  <si>
    <t>Middle Age (40 - 64)</t>
  </si>
  <si>
    <t>60+</t>
  </si>
  <si>
    <t>Over 60</t>
  </si>
  <si>
    <t>DECAY04</t>
  </si>
  <si>
    <t>Did you calculate these yourself? Not sure where data has come from, can't find infections in unvaccinated groups?</t>
  </si>
  <si>
    <t>Jan/Feb vs Mar Apr</t>
  </si>
  <si>
    <t>Assume baseline of 95% Pfizer efficacy</t>
  </si>
  <si>
    <t>16-39 yr</t>
  </si>
  <si>
    <t>40-59 yr</t>
  </si>
  <si>
    <r>
      <t>&gt;</t>
    </r>
    <r>
      <rPr>
        <sz val="12"/>
        <color rgb="FF151515"/>
        <rFont val="Calibri"/>
        <family val="2"/>
        <scheme val="minor"/>
      </rPr>
      <t>60yr</t>
    </r>
  </si>
  <si>
    <t>NO CONTROLS</t>
  </si>
  <si>
    <t>What's the difference between these 3 groups?</t>
  </si>
  <si>
    <t>Jan vs Feb</t>
  </si>
  <si>
    <t>Jan vs Mar</t>
  </si>
  <si>
    <t>time since full vaccination</t>
  </si>
  <si>
    <t>95% CI</t>
  </si>
  <si>
    <t>Jan vs Apr</t>
  </si>
  <si>
    <t>0-1month</t>
  </si>
  <si>
    <t>?</t>
  </si>
  <si>
    <t>Feb vs Mar</t>
  </si>
  <si>
    <t>1-2 months</t>
  </si>
  <si>
    <t>Feb vs Apr</t>
  </si>
  <si>
    <t>2-3 months</t>
  </si>
  <si>
    <t>DEB: You are right - I don’t think these data should be used</t>
  </si>
  <si>
    <t>Mar vs Apr</t>
  </si>
  <si>
    <t>3-4 months</t>
  </si>
  <si>
    <t>DECAY05</t>
  </si>
  <si>
    <t>Alpha</t>
  </si>
  <si>
    <t>TNCC</t>
  </si>
  <si>
    <t>4+ months</t>
  </si>
  <si>
    <t> </t>
  </si>
  <si>
    <t>Study ran till Sept 5 and vaccines started Dec 21, so max time from full vaccination to end is ~8 months?</t>
  </si>
  <si>
    <t>Beta</t>
  </si>
  <si>
    <t>Is this just false becuase you aren't including beta in analysis? DEB: Yes</t>
  </si>
  <si>
    <t>DECAY08</t>
  </si>
  <si>
    <t>mRNA</t>
  </si>
  <si>
    <t>Symptomatic</t>
  </si>
  <si>
    <t>Calculated based on attack rates for july given in text?</t>
  </si>
  <si>
    <t>95CI (approx)</t>
  </si>
  <si>
    <t>DECAY11</t>
  </si>
  <si>
    <t>Astra</t>
  </si>
  <si>
    <t>This paper is now published in NEJM and numbers have also changed slighlty- see table 1 DOI: 10.1056/NEJMoa2115481</t>
  </si>
  <si>
    <t>Moderna</t>
  </si>
  <si>
    <t>DECAY14</t>
  </si>
  <si>
    <t>preDelta</t>
  </si>
  <si>
    <t>Trial enrollment started July 27, and end of study period was March 26, so max time is 8 months? VEs calculated based on supp data not from table 5?</t>
  </si>
  <si>
    <t>RCT</t>
  </si>
  <si>
    <t>DECAY16</t>
  </si>
  <si>
    <t>pre-Delta</t>
  </si>
  <si>
    <t>Text p7</t>
  </si>
  <si>
    <t>Study cut-off date was march 2021, infections would be pre-delta</t>
  </si>
  <si>
    <t>DECAY23</t>
  </si>
  <si>
    <t>18-49</t>
  </si>
  <si>
    <t>Study published in NEJM, numbers differ sligthly. See DOI: 10.1056/NEJMoa2116063</t>
  </si>
  <si>
    <t>(1.8% Delta</t>
  </si>
  <si>
    <t>(85.3% Delta</t>
  </si>
  <si>
    <t>(&gt;95% Delta)</t>
  </si>
  <si>
    <t>JnJ</t>
  </si>
  <si>
    <t>50-64</t>
  </si>
  <si>
    <t>≥65</t>
  </si>
  <si>
    <t>Under 15</t>
  </si>
  <si>
    <t>upToAndInclDelta</t>
  </si>
  <si>
    <t>Mix</t>
  </si>
  <si>
    <t>Appendix Table 6a</t>
  </si>
  <si>
    <t>For 12-15 yrs olds, these groups only had 1-2 'person years', not really fair to include?</t>
  </si>
  <si>
    <t>16-44</t>
  </si>
  <si>
    <t>Study cut off was Aug 8 and earliest people recieved vaccines was Dec 2020, so longest time interval would be 7.25 months</t>
  </si>
  <si>
    <t>45-64</t>
  </si>
  <si>
    <t>as above max time</t>
  </si>
  <si>
    <t>Hospitalisation</t>
  </si>
  <si>
    <t>Severe</t>
  </si>
  <si>
    <t>Appendix Table 6b</t>
  </si>
  <si>
    <t>Table A6b</t>
  </si>
  <si>
    <t>40-64</t>
  </si>
  <si>
    <t>Also, study testing period was Dec 8- Oct 2021. Oustide of clinical trials vaccination for pfizer started Dec 8 2020 and Jan 4 for Astra in UK, so max timeframe is 9 months for pfizer, 8 for astra</t>
  </si>
  <si>
    <t>Appendix Table 8</t>
  </si>
  <si>
    <t>Table A8</t>
  </si>
  <si>
    <t>As above max time 7.25 months</t>
  </si>
  <si>
    <t>Appendix Table 7</t>
  </si>
  <si>
    <t>Table A7</t>
  </si>
  <si>
    <t>?Paper Text</t>
  </si>
  <si>
    <t>Data from Appendix table 7 As above max time 7.25 months</t>
  </si>
  <si>
    <t>Data from 6a not 6b</t>
  </si>
  <si>
    <t>Table A6a</t>
  </si>
  <si>
    <t>DECAY33</t>
  </si>
  <si>
    <t>UKSurveillance</t>
  </si>
  <si>
    <t>None</t>
  </si>
  <si>
    <t>UK vaccination programs started Dec 2020, study ran till Jan 12 2022, max times is therefore ~25 months</t>
  </si>
  <si>
    <t>Omicron</t>
  </si>
  <si>
    <t xml:space="preserve">Is time min a typo in these 2 coloumns?  </t>
  </si>
  <si>
    <t>Can you please double check these time intervals with whats published in NEJM verions?</t>
  </si>
  <si>
    <t>The published paper has more timepoints for this?</t>
  </si>
  <si>
    <t>Assuming you are just using 0 rather than the negative values?</t>
  </si>
  <si>
    <t>DECAY34</t>
  </si>
  <si>
    <t>Ferdinands</t>
  </si>
  <si>
    <t>ED</t>
  </si>
  <si>
    <t>Study ended Jan 2022, max timepoint post vaccination could be ~25 months (if recieving 2 doses)</t>
  </si>
  <si>
    <t>Boosters recommended by CSC mid August 2021, so max time post boost likley to be 5.5 months</t>
  </si>
  <si>
    <t>DeltaOmicron</t>
  </si>
  <si>
    <t>HospitalisationDeath</t>
  </si>
  <si>
    <t>Data is from preprint, not included in final NEJM paper?</t>
  </si>
  <si>
    <t>DECAY36</t>
  </si>
  <si>
    <t>DECAY40</t>
  </si>
  <si>
    <t>Max time was 8 months, Dec to August</t>
  </si>
  <si>
    <t>DECAY42</t>
  </si>
  <si>
    <t>Max time ~25 months</t>
  </si>
  <si>
    <t>DECAY43</t>
  </si>
  <si>
    <t>Why is max time set to 12? Could be longer? Max time is 24.5 months</t>
  </si>
  <si>
    <t>Boosters started to be recommended OCt 21 2021, so max time unlikley to be longer than 3 months</t>
  </si>
  <si>
    <t>DECAY44</t>
  </si>
  <si>
    <t xml:space="preserve">Infection </t>
  </si>
  <si>
    <t>Max time possible 11.5 months</t>
  </si>
  <si>
    <t>Max time possible 9 months</t>
  </si>
  <si>
    <t>Max time possible 11 months</t>
  </si>
  <si>
    <t>DECAY41</t>
  </si>
  <si>
    <t>Nyberg</t>
  </si>
  <si>
    <t>Progression</t>
  </si>
  <si>
    <t>As previous, UK vaccinations began Dec 2020, som time max is ~25 months</t>
  </si>
  <si>
    <t>Reference</t>
  </si>
  <si>
    <t>First Author</t>
  </si>
  <si>
    <t>Last Author</t>
  </si>
  <si>
    <t>Journal</t>
  </si>
  <si>
    <t>Table/Figure</t>
  </si>
  <si>
    <t>Serum</t>
  </si>
  <si>
    <t>Assay</t>
  </si>
  <si>
    <t>Data used</t>
  </si>
  <si>
    <t>Variant(s)</t>
  </si>
  <si>
    <t>DOI</t>
  </si>
  <si>
    <t>Provided/Extracted/Taken directly from Paper?</t>
  </si>
  <si>
    <t>Notes</t>
  </si>
  <si>
    <t>Title</t>
  </si>
  <si>
    <t>Tartof</t>
  </si>
  <si>
    <t>McLaughlin</t>
  </si>
  <si>
    <t>Lancet</t>
  </si>
  <si>
    <t>Figures 1-3, Supp Tables 5a/5b?</t>
  </si>
  <si>
    <t>Efficacy up to 6 months post second dose</t>
  </si>
  <si>
    <t>https://doi.org/10.1016/S0140-6736(21)02183-8</t>
  </si>
  <si>
    <t>Six-month effectiveness of BNT162b2 mRNA COVID-19 vaccine in a large US integrated 3 health system: a retrospective cohort study</t>
  </si>
  <si>
    <t>Goldberg</t>
  </si>
  <si>
    <t>Huppert</t>
  </si>
  <si>
    <t>Govt report</t>
  </si>
  <si>
    <t>https://www.gov.il/BlobFolder/reports/vaccine-efficacy-safety-follow-up-committee/he/files_publications_corona_immunity-waning-082021.pdf</t>
  </si>
  <si>
    <t>Waning immunity of the BNT162b2 vaccine: A nationwide study from Israel</t>
  </si>
  <si>
    <t xml:space="preserve">Mizrahi </t>
  </si>
  <si>
    <t>Patalon</t>
  </si>
  <si>
    <t>Nature Communications</t>
  </si>
  <si>
    <t>https://doi.org/10.1038/s41467-021-26672-3</t>
  </si>
  <si>
    <t>Correlation of SARS-CoV-2 Breakthrough Infections to Time-from-vaccine; Preliminary Study</t>
  </si>
  <si>
    <t>Chemaitelly</t>
  </si>
  <si>
    <t>Abu-Raddad</t>
  </si>
  <si>
    <t>NEJM</t>
  </si>
  <si>
    <t>Alpha, Beta, Delta</t>
  </si>
  <si>
    <t>https://DOI.org/10.1056/NEJMoa2114114</t>
  </si>
  <si>
    <t>Waning of BNT162b2 vaccine protection against SARS-CoV-2 infection in Qatar</t>
  </si>
  <si>
    <t>Keehner</t>
  </si>
  <si>
    <t>Torriani</t>
  </si>
  <si>
    <t>Table 1</t>
  </si>
  <si>
    <t>Moderna, Pfizer</t>
  </si>
  <si>
    <t>http://doi.org/10.1056/NEJMc2112981</t>
  </si>
  <si>
    <t>Resurgence of SARS-CoV-2 Infection in a Highly Vaccinated Health System Workforce</t>
  </si>
  <si>
    <t>Andrews</t>
  </si>
  <si>
    <t>PHE SAGE</t>
  </si>
  <si>
    <t>PHE</t>
  </si>
  <si>
    <t>Figures 1-3</t>
  </si>
  <si>
    <t>AZ, Pfizer, Moderna</t>
  </si>
  <si>
    <t>Efficacy TNCC</t>
  </si>
  <si>
    <t>Alpha, Delta</t>
  </si>
  <si>
    <t>https://assets.publishing.service.gov.uk/government/uploads/system/uploads/attachment_data/file/1017309/S1362_PHE_duration_of_protection_of_COVID-19_vaccines_against_clinical_disease.pdf</t>
  </si>
  <si>
    <t>DURATION OF PROTECTION OF COVID-19 VACCINES AGAINST CLINICAL DISEASE.</t>
  </si>
  <si>
    <t>El Sahly</t>
  </si>
  <si>
    <t>COVE</t>
  </si>
  <si>
    <t>Figure 5, Supp table 30</t>
  </si>
  <si>
    <t>Thomas</t>
  </si>
  <si>
    <t>Jansen</t>
  </si>
  <si>
    <t>medrxiv</t>
  </si>
  <si>
    <t>Text</t>
  </si>
  <si>
    <t xml:space="preserve">https://doi.org/10.1101/2021.07.28.21261159 </t>
  </si>
  <si>
    <t>Six Month Safety and Efficacy of the BNT162b2 mRNA COVID-19 Vaccine</t>
  </si>
  <si>
    <t>Rosenberg</t>
  </si>
  <si>
    <t>Zucker</t>
  </si>
  <si>
    <t>Table2 and 3</t>
  </si>
  <si>
    <t>JNJ, Mod, Pfizer</t>
  </si>
  <si>
    <t>available in table</t>
  </si>
  <si>
    <t>Delta mainly</t>
  </si>
  <si>
    <t>10.1101/2021.10.08.21264595 </t>
  </si>
  <si>
    <t>Lopez Bernal</t>
  </si>
  <si>
    <t>Figure 1, Table 2 of paper and Figure 11, Table 2 of report</t>
  </si>
  <si>
    <t>Astra, Pfizer, Moderna, Boosted</t>
  </si>
  <si>
    <t>Delta, Omicron</t>
  </si>
  <si>
    <t>https://doi.org/10.1101/2021.12.14.21267615</t>
  </si>
  <si>
    <t>https://assets.publishing.service.gov.uk/government/uploads/system/uploads/attachment_data/file/1048395/technical-briefing-34-14-january-2022.pdf</t>
  </si>
  <si>
    <t>Effectiveness of COVID-19 vaccines against the Omicron (B.1.1.529) variant of concern</t>
  </si>
  <si>
    <t>Fireman</t>
  </si>
  <si>
    <t>CDC MMWR</t>
  </si>
  <si>
    <t>Table 2</t>
  </si>
  <si>
    <t>Pfizer Moderna</t>
  </si>
  <si>
    <t>Delta Omicron</t>
  </si>
  <si>
    <t>https://www.cdc.gov/mmwr/volumes/71/wr/mm7107e2.htm</t>
  </si>
  <si>
    <t>Bruxvoort</t>
  </si>
  <si>
    <t>Tseng</t>
  </si>
  <si>
    <t>BMJ</t>
  </si>
  <si>
    <t>Fig 1, Fig2, Table 3</t>
  </si>
  <si>
    <t xml:space="preserve">http://doi: 10.1136/bmj-2021-068848 </t>
  </si>
  <si>
    <t>Poukka</t>
  </si>
  <si>
    <t>Leino</t>
  </si>
  <si>
    <t>Supp Table 2, 3</t>
  </si>
  <si>
    <t>AdV, mRNA</t>
  </si>
  <si>
    <t>Delta, preDelta</t>
  </si>
  <si>
    <t xml:space="preserve">https://doi.org/10.1016/j.vaccine.2021.12.032 </t>
  </si>
  <si>
    <t>Cohort study of Covid-19 vaccine effectiveness among healthcare workers in Finland, December 2020 - October 2021</t>
  </si>
  <si>
    <t>Thelwall</t>
  </si>
  <si>
    <t>Supp Table 3</t>
  </si>
  <si>
    <t>mRNA, Astra</t>
  </si>
  <si>
    <t>Thompson</t>
  </si>
  <si>
    <t>Ong</t>
  </si>
  <si>
    <t>https://www.cdc.gov/mmwr/volumes/71/wr/mm7104e3.htm</t>
  </si>
  <si>
    <t>Qian</t>
  </si>
  <si>
    <t>Nature Med</t>
  </si>
  <si>
    <t>Figure 2 and text</t>
  </si>
  <si>
    <t>Effectiveness of mRNA-1273 against</t>
  </si>
  <si>
    <t xml:space="preserve">Skowronski </t>
  </si>
  <si>
    <t>De Serres</t>
  </si>
  <si>
    <t>Pfizer, Moderna, Astra</t>
  </si>
  <si>
    <t>Alpha, Delta, Gamma</t>
  </si>
  <si>
    <t>SARS-CoV-2 Omicron and Delta variants</t>
  </si>
  <si>
    <t>Two-dose SARS-CoV-2 vaccine effectiveness with mixed schedules and extended dosing intervals: test-negative design studies from British Columbia and Quebec, Canada</t>
  </si>
  <si>
    <t>(85.21-98.07)</t>
  </si>
  <si>
    <t>(81.18-91.94)</t>
  </si>
  <si>
    <t>(70.26-82.97)</t>
  </si>
  <si>
    <t>(48.13-69.07)</t>
  </si>
  <si>
    <t>(39.16-65.18)</t>
  </si>
  <si>
    <t>12-15</t>
  </si>
  <si>
    <t>Skowronski _BC</t>
  </si>
  <si>
    <t>Skowronski _Quebec</t>
  </si>
  <si>
    <t>Interval width</t>
  </si>
  <si>
    <t>DECAY91</t>
  </si>
  <si>
    <t>Bianchi</t>
  </si>
  <si>
    <t>Table 3</t>
  </si>
  <si>
    <t>DECAY92</t>
  </si>
  <si>
    <t>Fabiani</t>
  </si>
  <si>
    <t>all</t>
  </si>
  <si>
    <t>Fig 2 + supplement</t>
  </si>
  <si>
    <t>≥80 years</t>
  </si>
  <si>
    <t>Over 80</t>
  </si>
  <si>
    <t>Fig 3 + supplement</t>
  </si>
  <si>
    <t>60-79</t>
  </si>
  <si>
    <t>Middle Age</t>
  </si>
  <si>
    <t>Under 40</t>
  </si>
  <si>
    <t>HCW</t>
  </si>
  <si>
    <t>High Risk</t>
  </si>
  <si>
    <t>Fig 4 + supplement</t>
  </si>
  <si>
    <t>DECAY93</t>
  </si>
  <si>
    <t>Katikireddi</t>
  </si>
  <si>
    <t>Table 2, S19</t>
  </si>
  <si>
    <t>18-64</t>
  </si>
  <si>
    <t>65-79</t>
  </si>
  <si>
    <t>80+</t>
  </si>
  <si>
    <t>Stefanizzi</t>
  </si>
  <si>
    <t>Vaccines</t>
  </si>
  <si>
    <t>pre Delta</t>
  </si>
  <si>
    <t>https://doi.org/10.3390/vaccines9101143</t>
  </si>
  <si>
    <t>Pezzotti</t>
  </si>
  <si>
    <t>Figures 2, 3, 4 and supplement</t>
  </si>
  <si>
    <t>http://doi:10.1136/bmj-2021-069052</t>
  </si>
  <si>
    <t>Sheikh</t>
  </si>
  <si>
    <t>Tables 2, 3, S19</t>
  </si>
  <si>
    <t>https://doi.org/10.1016/S0140-6736(21)02754-9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</si>
</sst>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10101"/>
      <name val="Calibri"/>
      <family val="2"/>
      <scheme val="minor"/>
    </font>
    <font>
      <sz val="12"/>
      <color rgb="FF545454"/>
      <name val="Calibri"/>
      <family val="2"/>
      <scheme val="minor"/>
    </font>
    <font>
      <b/>
      <sz val="12"/>
      <color rgb="FF01010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1F2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6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2" fillId="0" borderId="0" xfId="0" applyNumberFormat="1" applyFont="1"/>
    <xf numFmtId="0" fontId="2" fillId="0" borderId="0" xfId="0" applyFont="1"/>
    <xf numFmtId="0" fontId="14" fillId="0" borderId="0" xfId="0" applyFont="1" applyAlignment="1">
      <alignment horizontal="center" wrapText="1"/>
    </xf>
    <xf numFmtId="0" fontId="13" fillId="0" borderId="0" xfId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1" applyFill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EfficacyDataCombined!$P$1</c:f>
              <c:strCache>
                <c:ptCount val="1"/>
                <c:pt idx="0">
                  <c:v>Efficacy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EfficacyDataCombined!$L$2:$L$62</c:f>
              <c:numCache>
                <c:formatCode>General</c:formatCode>
                <c:ptCount val="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5</c:v>
                </c:pt>
                <c:pt idx="5">
                  <c:v>0.5</c:v>
                </c:pt>
                <c:pt idx="6">
                  <c:v>1.5</c:v>
                </c:pt>
                <c:pt idx="7">
                  <c:v>2.5</c:v>
                </c:pt>
                <c:pt idx="8">
                  <c:v>3.5</c:v>
                </c:pt>
                <c:pt idx="9">
                  <c:v>5</c:v>
                </c:pt>
                <c:pt idx="10">
                  <c:v>5.75</c:v>
                </c:pt>
                <c:pt idx="11">
                  <c:v>5.25</c:v>
                </c:pt>
                <c:pt idx="12">
                  <c:v>4.75</c:v>
                </c:pt>
                <c:pt idx="13">
                  <c:v>4.25</c:v>
                </c:pt>
                <c:pt idx="14">
                  <c:v>3.75</c:v>
                </c:pt>
                <c:pt idx="15">
                  <c:v>3</c:v>
                </c:pt>
                <c:pt idx="16">
                  <c:v>2</c:v>
                </c:pt>
                <c:pt idx="17">
                  <c:v>5.75</c:v>
                </c:pt>
                <c:pt idx="18">
                  <c:v>5.25</c:v>
                </c:pt>
                <c:pt idx="19">
                  <c:v>4.75</c:v>
                </c:pt>
                <c:pt idx="20">
                  <c:v>4.25</c:v>
                </c:pt>
                <c:pt idx="21">
                  <c:v>3.75</c:v>
                </c:pt>
                <c:pt idx="22">
                  <c:v>3</c:v>
                </c:pt>
                <c:pt idx="23">
                  <c:v>2</c:v>
                </c:pt>
                <c:pt idx="24">
                  <c:v>5.75</c:v>
                </c:pt>
                <c:pt idx="25">
                  <c:v>5.25</c:v>
                </c:pt>
                <c:pt idx="26">
                  <c:v>4.75</c:v>
                </c:pt>
                <c:pt idx="27">
                  <c:v>4.25</c:v>
                </c:pt>
                <c:pt idx="28">
                  <c:v>3.75</c:v>
                </c:pt>
                <c:pt idx="29">
                  <c:v>3</c:v>
                </c:pt>
                <c:pt idx="30">
                  <c:v>2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5.5</c:v>
                </c:pt>
                <c:pt idx="36">
                  <c:v>5.5</c:v>
                </c:pt>
                <c:pt idx="37">
                  <c:v>5.5</c:v>
                </c:pt>
                <c:pt idx="38">
                  <c:v>4.5</c:v>
                </c:pt>
                <c:pt idx="39">
                  <c:v>4.5</c:v>
                </c:pt>
                <c:pt idx="40">
                  <c:v>3.5</c:v>
                </c:pt>
                <c:pt idx="41">
                  <c:v>0.5</c:v>
                </c:pt>
                <c:pt idx="42">
                  <c:v>1.5</c:v>
                </c:pt>
                <c:pt idx="43">
                  <c:v>2.5</c:v>
                </c:pt>
                <c:pt idx="44">
                  <c:v>3.5</c:v>
                </c:pt>
                <c:pt idx="45">
                  <c:v>4.5</c:v>
                </c:pt>
                <c:pt idx="46">
                  <c:v>6</c:v>
                </c:pt>
                <c:pt idx="47">
                  <c:v>0.5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6</c:v>
                </c:pt>
                <c:pt idx="53">
                  <c:v>0.5</c:v>
                </c:pt>
                <c:pt idx="54">
                  <c:v>1.5</c:v>
                </c:pt>
                <c:pt idx="55">
                  <c:v>2.5</c:v>
                </c:pt>
                <c:pt idx="56">
                  <c:v>3.5</c:v>
                </c:pt>
                <c:pt idx="57">
                  <c:v>4.5</c:v>
                </c:pt>
                <c:pt idx="58">
                  <c:v>6</c:v>
                </c:pt>
                <c:pt idx="59">
                  <c:v>5.5</c:v>
                </c:pt>
                <c:pt idx="60">
                  <c:v>3</c:v>
                </c:pt>
              </c:numCache>
            </c:numRef>
          </c:xVal>
          <c:yVal>
            <c:numRef>
              <c:f>EfficacyDataCombined!$P$2:$P$62</c:f>
              <c:numCache>
                <c:formatCode>0.00</c:formatCode>
                <c:ptCount val="61"/>
                <c:pt idx="0">
                  <c:v>97.177570093457902</c:v>
                </c:pt>
                <c:pt idx="1">
                  <c:v>90.897196261682197</c:v>
                </c:pt>
                <c:pt idx="2">
                  <c:v>87.158878504672799</c:v>
                </c:pt>
                <c:pt idx="3">
                  <c:v>78.785046728971906</c:v>
                </c:pt>
                <c:pt idx="4">
                  <c:v>63.981308411214897</c:v>
                </c:pt>
                <c:pt idx="5">
                  <c:v>92.392523364485896</c:v>
                </c:pt>
                <c:pt idx="6">
                  <c:v>86.859813084112105</c:v>
                </c:pt>
                <c:pt idx="7">
                  <c:v>76.691588785046704</c:v>
                </c:pt>
                <c:pt idx="8">
                  <c:v>59.196261682242898</c:v>
                </c:pt>
                <c:pt idx="9">
                  <c:v>52.616822429906499</c:v>
                </c:pt>
                <c:pt idx="10" formatCode="General">
                  <c:v>50</c:v>
                </c:pt>
                <c:pt idx="11" formatCode="General">
                  <c:v>47</c:v>
                </c:pt>
                <c:pt idx="12" formatCode="General">
                  <c:v>57.999999999999993</c:v>
                </c:pt>
                <c:pt idx="13" formatCode="General">
                  <c:v>62</c:v>
                </c:pt>
                <c:pt idx="14" formatCode="General">
                  <c:v>68</c:v>
                </c:pt>
                <c:pt idx="15" formatCode="General">
                  <c:v>74</c:v>
                </c:pt>
                <c:pt idx="16" formatCode="General">
                  <c:v>73</c:v>
                </c:pt>
                <c:pt idx="17" formatCode="General">
                  <c:v>57.999999999999993</c:v>
                </c:pt>
                <c:pt idx="18" formatCode="General">
                  <c:v>61</c:v>
                </c:pt>
                <c:pt idx="19" formatCode="General">
                  <c:v>63</c:v>
                </c:pt>
                <c:pt idx="20" formatCode="General">
                  <c:v>67</c:v>
                </c:pt>
                <c:pt idx="21" formatCode="General">
                  <c:v>74</c:v>
                </c:pt>
                <c:pt idx="22" formatCode="General">
                  <c:v>78</c:v>
                </c:pt>
                <c:pt idx="23" formatCode="General">
                  <c:v>80</c:v>
                </c:pt>
                <c:pt idx="24" formatCode="General">
                  <c:v>56.999999999999993</c:v>
                </c:pt>
                <c:pt idx="25" formatCode="General">
                  <c:v>63</c:v>
                </c:pt>
                <c:pt idx="26" formatCode="General">
                  <c:v>65</c:v>
                </c:pt>
                <c:pt idx="27" formatCode="General">
                  <c:v>73</c:v>
                </c:pt>
                <c:pt idx="28" formatCode="General">
                  <c:v>72</c:v>
                </c:pt>
                <c:pt idx="29" formatCode="General">
                  <c:v>73</c:v>
                </c:pt>
                <c:pt idx="30" formatCode="General">
                  <c:v>75</c:v>
                </c:pt>
                <c:pt idx="31">
                  <c:v>92.35</c:v>
                </c:pt>
                <c:pt idx="32">
                  <c:v>92.35</c:v>
                </c:pt>
                <c:pt idx="33">
                  <c:v>92.55</c:v>
                </c:pt>
                <c:pt idx="34">
                  <c:v>92.300000000000011</c:v>
                </c:pt>
                <c:pt idx="35">
                  <c:v>86.7</c:v>
                </c:pt>
                <c:pt idx="36">
                  <c:v>88.697499999999991</c:v>
                </c:pt>
                <c:pt idx="37">
                  <c:v>88.7</c:v>
                </c:pt>
                <c:pt idx="38">
                  <c:v>90.41</c:v>
                </c:pt>
                <c:pt idx="39">
                  <c:v>90</c:v>
                </c:pt>
                <c:pt idx="40">
                  <c:v>93.15</c:v>
                </c:pt>
                <c:pt idx="41" formatCode="0.0">
                  <c:v>77.099999999999994</c:v>
                </c:pt>
                <c:pt idx="42" formatCode="0.0">
                  <c:v>88.6</c:v>
                </c:pt>
                <c:pt idx="43" formatCode="0.0">
                  <c:v>80.7</c:v>
                </c:pt>
                <c:pt idx="44" formatCode="0.0">
                  <c:v>60.7</c:v>
                </c:pt>
                <c:pt idx="45" formatCode="0.0">
                  <c:v>33.299999999999997</c:v>
                </c:pt>
                <c:pt idx="46" formatCode="0.0">
                  <c:v>80</c:v>
                </c:pt>
                <c:pt idx="47" formatCode="0.0">
                  <c:v>74.3</c:v>
                </c:pt>
                <c:pt idx="48" formatCode="0.0">
                  <c:v>63.9</c:v>
                </c:pt>
                <c:pt idx="49" formatCode="0.0">
                  <c:v>56</c:v>
                </c:pt>
                <c:pt idx="50" formatCode="0.0">
                  <c:v>37.5</c:v>
                </c:pt>
                <c:pt idx="51" formatCode="0.0">
                  <c:v>54.5</c:v>
                </c:pt>
                <c:pt idx="52" formatCode="0.0">
                  <c:v>40</c:v>
                </c:pt>
                <c:pt idx="53" formatCode="0.0">
                  <c:v>87.6</c:v>
                </c:pt>
                <c:pt idx="54" formatCode="0.0">
                  <c:v>73.3</c:v>
                </c:pt>
                <c:pt idx="55" formatCode="0.0">
                  <c:v>62.4</c:v>
                </c:pt>
                <c:pt idx="56" formatCode="0.0">
                  <c:v>35.1</c:v>
                </c:pt>
                <c:pt idx="57" formatCode="0.0">
                  <c:v>20.399999999999999</c:v>
                </c:pt>
                <c:pt idx="58" formatCode="0.0">
                  <c:v>17.899999999999999</c:v>
                </c:pt>
                <c:pt idx="59" formatCode="General">
                  <c:v>59.1</c:v>
                </c:pt>
                <c:pt idx="60" formatCode="General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E-9844-BD80-0E226934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229616"/>
        <c:axId val="1139231264"/>
      </c:scatterChart>
      <c:valAx>
        <c:axId val="11392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31264"/>
        <c:crosses val="autoZero"/>
        <c:crossBetween val="midCat"/>
      </c:valAx>
      <c:valAx>
        <c:axId val="11392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EfficacyDataCombined_added!$P$1</c:f>
              <c:strCache>
                <c:ptCount val="1"/>
                <c:pt idx="0">
                  <c:v>Efficacy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EfficacyDataCombined_added!$L$2:$L$62</c:f>
              <c:numCache>
                <c:formatCode>General</c:formatCode>
                <c:ptCount val="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5</c:v>
                </c:pt>
                <c:pt idx="5">
                  <c:v>0.5</c:v>
                </c:pt>
                <c:pt idx="6">
                  <c:v>1.5</c:v>
                </c:pt>
                <c:pt idx="7">
                  <c:v>2.5</c:v>
                </c:pt>
                <c:pt idx="8">
                  <c:v>3.5</c:v>
                </c:pt>
                <c:pt idx="9">
                  <c:v>5</c:v>
                </c:pt>
                <c:pt idx="10">
                  <c:v>5.75</c:v>
                </c:pt>
                <c:pt idx="11">
                  <c:v>5.25</c:v>
                </c:pt>
                <c:pt idx="12">
                  <c:v>4.75</c:v>
                </c:pt>
                <c:pt idx="13">
                  <c:v>4.25</c:v>
                </c:pt>
                <c:pt idx="14">
                  <c:v>3.75</c:v>
                </c:pt>
                <c:pt idx="15">
                  <c:v>3</c:v>
                </c:pt>
                <c:pt idx="16">
                  <c:v>2</c:v>
                </c:pt>
                <c:pt idx="17">
                  <c:v>5.75</c:v>
                </c:pt>
                <c:pt idx="18">
                  <c:v>5.25</c:v>
                </c:pt>
                <c:pt idx="19">
                  <c:v>4.75</c:v>
                </c:pt>
                <c:pt idx="20">
                  <c:v>4.25</c:v>
                </c:pt>
                <c:pt idx="21">
                  <c:v>3.75</c:v>
                </c:pt>
                <c:pt idx="22">
                  <c:v>3</c:v>
                </c:pt>
                <c:pt idx="23">
                  <c:v>2</c:v>
                </c:pt>
                <c:pt idx="24">
                  <c:v>5.75</c:v>
                </c:pt>
                <c:pt idx="25">
                  <c:v>5.25</c:v>
                </c:pt>
                <c:pt idx="26">
                  <c:v>4.75</c:v>
                </c:pt>
                <c:pt idx="27">
                  <c:v>4.25</c:v>
                </c:pt>
                <c:pt idx="28">
                  <c:v>3.75</c:v>
                </c:pt>
                <c:pt idx="29">
                  <c:v>3</c:v>
                </c:pt>
                <c:pt idx="30">
                  <c:v>2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5.5</c:v>
                </c:pt>
                <c:pt idx="36">
                  <c:v>5.5</c:v>
                </c:pt>
                <c:pt idx="37">
                  <c:v>5.5</c:v>
                </c:pt>
                <c:pt idx="38">
                  <c:v>4.5</c:v>
                </c:pt>
                <c:pt idx="39">
                  <c:v>4.5</c:v>
                </c:pt>
                <c:pt idx="40">
                  <c:v>3.5</c:v>
                </c:pt>
                <c:pt idx="41">
                  <c:v>0.5</c:v>
                </c:pt>
                <c:pt idx="42">
                  <c:v>1.5</c:v>
                </c:pt>
                <c:pt idx="43">
                  <c:v>2.5</c:v>
                </c:pt>
                <c:pt idx="44">
                  <c:v>3.5</c:v>
                </c:pt>
                <c:pt idx="45">
                  <c:v>4.5</c:v>
                </c:pt>
                <c:pt idx="46">
                  <c:v>6</c:v>
                </c:pt>
                <c:pt idx="47">
                  <c:v>0.5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6</c:v>
                </c:pt>
                <c:pt idx="53">
                  <c:v>0.5</c:v>
                </c:pt>
                <c:pt idx="54">
                  <c:v>1.5</c:v>
                </c:pt>
                <c:pt idx="55">
                  <c:v>2.5</c:v>
                </c:pt>
                <c:pt idx="56">
                  <c:v>3.5</c:v>
                </c:pt>
                <c:pt idx="57">
                  <c:v>4.5</c:v>
                </c:pt>
                <c:pt idx="58">
                  <c:v>6</c:v>
                </c:pt>
                <c:pt idx="59">
                  <c:v>5.5</c:v>
                </c:pt>
                <c:pt idx="60">
                  <c:v>3</c:v>
                </c:pt>
              </c:numCache>
            </c:numRef>
          </c:xVal>
          <c:yVal>
            <c:numRef>
              <c:f>EfficacyDataCombined_added!$P$2:$P$62</c:f>
              <c:numCache>
                <c:formatCode>0.00</c:formatCode>
                <c:ptCount val="61"/>
                <c:pt idx="0">
                  <c:v>97.177570093457902</c:v>
                </c:pt>
                <c:pt idx="1">
                  <c:v>90.897196261682197</c:v>
                </c:pt>
                <c:pt idx="2">
                  <c:v>87.158878504672799</c:v>
                </c:pt>
                <c:pt idx="3">
                  <c:v>78.785046728971906</c:v>
                </c:pt>
                <c:pt idx="4">
                  <c:v>63.981308411214897</c:v>
                </c:pt>
                <c:pt idx="5">
                  <c:v>92.392523364485896</c:v>
                </c:pt>
                <c:pt idx="6">
                  <c:v>86.859813084112105</c:v>
                </c:pt>
                <c:pt idx="7">
                  <c:v>76.691588785046704</c:v>
                </c:pt>
                <c:pt idx="8">
                  <c:v>59.196261682242898</c:v>
                </c:pt>
                <c:pt idx="9">
                  <c:v>52.616822429906499</c:v>
                </c:pt>
                <c:pt idx="10" formatCode="General">
                  <c:v>50</c:v>
                </c:pt>
                <c:pt idx="11" formatCode="General">
                  <c:v>47</c:v>
                </c:pt>
                <c:pt idx="12" formatCode="General">
                  <c:v>57.999999999999993</c:v>
                </c:pt>
                <c:pt idx="13" formatCode="General">
                  <c:v>62</c:v>
                </c:pt>
                <c:pt idx="14" formatCode="General">
                  <c:v>68</c:v>
                </c:pt>
                <c:pt idx="15" formatCode="General">
                  <c:v>74</c:v>
                </c:pt>
                <c:pt idx="16" formatCode="General">
                  <c:v>73</c:v>
                </c:pt>
                <c:pt idx="17" formatCode="General">
                  <c:v>57.999999999999993</c:v>
                </c:pt>
                <c:pt idx="18" formatCode="General">
                  <c:v>61</c:v>
                </c:pt>
                <c:pt idx="19" formatCode="General">
                  <c:v>63</c:v>
                </c:pt>
                <c:pt idx="20" formatCode="General">
                  <c:v>67</c:v>
                </c:pt>
                <c:pt idx="21" formatCode="General">
                  <c:v>74</c:v>
                </c:pt>
                <c:pt idx="22" formatCode="General">
                  <c:v>78</c:v>
                </c:pt>
                <c:pt idx="23" formatCode="General">
                  <c:v>80</c:v>
                </c:pt>
                <c:pt idx="24" formatCode="General">
                  <c:v>56.999999999999993</c:v>
                </c:pt>
                <c:pt idx="25" formatCode="General">
                  <c:v>63</c:v>
                </c:pt>
                <c:pt idx="26" formatCode="General">
                  <c:v>65</c:v>
                </c:pt>
                <c:pt idx="27" formatCode="General">
                  <c:v>73</c:v>
                </c:pt>
                <c:pt idx="28" formatCode="General">
                  <c:v>72</c:v>
                </c:pt>
                <c:pt idx="29" formatCode="General">
                  <c:v>73</c:v>
                </c:pt>
                <c:pt idx="30" formatCode="General">
                  <c:v>75</c:v>
                </c:pt>
                <c:pt idx="31">
                  <c:v>92.35</c:v>
                </c:pt>
                <c:pt idx="32">
                  <c:v>92.35</c:v>
                </c:pt>
                <c:pt idx="33">
                  <c:v>92.55</c:v>
                </c:pt>
                <c:pt idx="34">
                  <c:v>92.300000000000011</c:v>
                </c:pt>
                <c:pt idx="35">
                  <c:v>86.7</c:v>
                </c:pt>
                <c:pt idx="36">
                  <c:v>88.697499999999991</c:v>
                </c:pt>
                <c:pt idx="37">
                  <c:v>88.7</c:v>
                </c:pt>
                <c:pt idx="38">
                  <c:v>90.41</c:v>
                </c:pt>
                <c:pt idx="39">
                  <c:v>90</c:v>
                </c:pt>
                <c:pt idx="40">
                  <c:v>93.15</c:v>
                </c:pt>
                <c:pt idx="41" formatCode="0.0">
                  <c:v>77.099999999999994</c:v>
                </c:pt>
                <c:pt idx="42" formatCode="0.0">
                  <c:v>88.6</c:v>
                </c:pt>
                <c:pt idx="43" formatCode="0.0">
                  <c:v>80.7</c:v>
                </c:pt>
                <c:pt idx="44" formatCode="0.0">
                  <c:v>60.7</c:v>
                </c:pt>
                <c:pt idx="45" formatCode="0.0">
                  <c:v>33.299999999999997</c:v>
                </c:pt>
                <c:pt idx="46" formatCode="0.0">
                  <c:v>80</c:v>
                </c:pt>
                <c:pt idx="47" formatCode="0.0">
                  <c:v>74.3</c:v>
                </c:pt>
                <c:pt idx="48" formatCode="0.0">
                  <c:v>63.9</c:v>
                </c:pt>
                <c:pt idx="49" formatCode="0.0">
                  <c:v>56</c:v>
                </c:pt>
                <c:pt idx="50" formatCode="0.0">
                  <c:v>37.5</c:v>
                </c:pt>
                <c:pt idx="51" formatCode="0.0">
                  <c:v>54.5</c:v>
                </c:pt>
                <c:pt idx="52" formatCode="0.0">
                  <c:v>40</c:v>
                </c:pt>
                <c:pt idx="53" formatCode="0.0">
                  <c:v>87.6</c:v>
                </c:pt>
                <c:pt idx="54" formatCode="0.0">
                  <c:v>73.3</c:v>
                </c:pt>
                <c:pt idx="55" formatCode="0.0">
                  <c:v>62.4</c:v>
                </c:pt>
                <c:pt idx="56" formatCode="0.0">
                  <c:v>35.1</c:v>
                </c:pt>
                <c:pt idx="57" formatCode="0.0">
                  <c:v>20.399999999999999</c:v>
                </c:pt>
                <c:pt idx="58" formatCode="0.0">
                  <c:v>17.899999999999999</c:v>
                </c:pt>
                <c:pt idx="59" formatCode="General">
                  <c:v>59.1</c:v>
                </c:pt>
                <c:pt idx="60" formatCode="General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C-504B-BAA7-E0BB5E6B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229616"/>
        <c:axId val="1139231264"/>
      </c:scatterChart>
      <c:valAx>
        <c:axId val="11392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31264"/>
        <c:crosses val="autoZero"/>
        <c:crossBetween val="midCat"/>
      </c:valAx>
      <c:valAx>
        <c:axId val="11392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177800</xdr:colOff>
      <xdr:row>2</xdr:row>
      <xdr:rowOff>127000</xdr:rowOff>
    </xdr:from>
    <xdr:to>
      <xdr:col>46</xdr:col>
      <xdr:colOff>279400</xdr:colOff>
      <xdr:row>10</xdr:row>
      <xdr:rowOff>204563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120F9-2A84-9D46-A53E-A5EBA3410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177800</xdr:colOff>
      <xdr:row>2</xdr:row>
      <xdr:rowOff>127000</xdr:rowOff>
    </xdr:from>
    <xdr:to>
      <xdr:col>46</xdr:col>
      <xdr:colOff>279400</xdr:colOff>
      <xdr:row>10</xdr:row>
      <xdr:rowOff>204563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F1BE8-FF15-384A-81BC-B083996AD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sw.sharepoint.com/sites/VaccineAbsandEfficacy/Shared%20Documents/05%20AB%20AND%20EFFICACY%20DECAY/DECAY-Papers/DECAY-Papers/DECAY_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sw.sharepoint.com/sites/VaccineAbsandEfficacy/Shared%20Documents/05%20AB%20AND%20EFFICACY%20DECAY/DECAY-Papers/DECAY_Master_ForPaper_withAddi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CAY32"/>
      <sheetName val="DECAY33"/>
      <sheetName val="DECAY34"/>
      <sheetName val="DECAY35"/>
      <sheetName val="DECAY36"/>
      <sheetName val="DECAY37"/>
      <sheetName val="DECAY38"/>
      <sheetName val="DECAY39"/>
      <sheetName val="DECAY40"/>
      <sheetName val="DECAY41"/>
      <sheetName val="DECAY42"/>
      <sheetName val="DECAY43"/>
      <sheetName val="DECAY44"/>
      <sheetName val="DECAYXX"/>
      <sheetName val="Sheet2"/>
      <sheetName val="NeutDecayDataCombined"/>
      <sheetName val="Sheet1"/>
      <sheetName val="EfficacyDataCombined (3)"/>
      <sheetName val="DECAY01 (eff)"/>
      <sheetName val="DECAY02"/>
      <sheetName val="DECAY03"/>
      <sheetName val="DECAY04"/>
      <sheetName val="DECAY05"/>
      <sheetName val="DECAY06 (neut)"/>
      <sheetName val="DECAY07  (neut)"/>
      <sheetName val="DECAY08"/>
      <sheetName val="DECAY09  (neut)"/>
      <sheetName val="DECAY10  (neut)"/>
      <sheetName val="DECAY11"/>
      <sheetName val="DECAY12 (eff + neut)"/>
      <sheetName val="DECAY13"/>
      <sheetName val="DECAY14"/>
      <sheetName val="DECAY15 (neut)"/>
      <sheetName val="DECAY16"/>
      <sheetName val="DECAY17 (neut)"/>
      <sheetName val="DECAY18 (neut)"/>
      <sheetName val="DECAY19 (neut)"/>
      <sheetName val="DECAY20 (neut)"/>
      <sheetName val="DECAY21 (eff)"/>
      <sheetName val="DECAY22 (neut)"/>
      <sheetName val="DECAY23 (eff)"/>
      <sheetName val="DECAY24 (neut)"/>
      <sheetName val="DECAY25 (Eff) "/>
      <sheetName val="DECAY26 (neuts)"/>
      <sheetName val="DECAY27 (Eff)"/>
      <sheetName val="DECAY28 (Neuts)"/>
      <sheetName val="DECAY29 (neut)"/>
      <sheetName val="DECAY30 (neut)"/>
      <sheetName val="DECAY31 (neut)"/>
      <sheetName val="EfficacyDataCombined (2)"/>
    </sheetNames>
    <sheetDataSet>
      <sheetData sheetId="0" refreshError="1">
        <row r="2">
          <cell r="A2" t="str">
            <v>DECAY01</v>
          </cell>
          <cell r="B2" t="str">
            <v>Tartof</v>
          </cell>
        </row>
        <row r="3">
          <cell r="A3" t="str">
            <v>DECAY02</v>
          </cell>
          <cell r="B3" t="str">
            <v>Pouwels</v>
          </cell>
        </row>
        <row r="4">
          <cell r="A4" t="str">
            <v>DECAY03</v>
          </cell>
          <cell r="B4" t="str">
            <v>Goldberg</v>
          </cell>
        </row>
        <row r="5">
          <cell r="A5" t="str">
            <v>DECAY04</v>
          </cell>
          <cell r="B5" t="str">
            <v xml:space="preserve">Mizrahi </v>
          </cell>
        </row>
        <row r="6">
          <cell r="A6" t="str">
            <v>DECAY05</v>
          </cell>
          <cell r="B6" t="str">
            <v>Chemaitelly</v>
          </cell>
        </row>
        <row r="7">
          <cell r="A7" t="str">
            <v>DECAY06</v>
          </cell>
          <cell r="B7" t="str">
            <v>Sadoff</v>
          </cell>
        </row>
        <row r="8">
          <cell r="A8" t="str">
            <v>DECAY07</v>
          </cell>
          <cell r="B8" t="str">
            <v>Doria-Rose</v>
          </cell>
        </row>
        <row r="9">
          <cell r="A9" t="str">
            <v>DECAY08</v>
          </cell>
          <cell r="B9" t="str">
            <v>Keehner</v>
          </cell>
        </row>
        <row r="10">
          <cell r="A10" t="str">
            <v>DECAY09</v>
          </cell>
          <cell r="B10" t="str">
            <v>Mateus</v>
          </cell>
        </row>
        <row r="11">
          <cell r="A11" t="str">
            <v>DECAY10</v>
          </cell>
          <cell r="B11" t="str">
            <v>Tomic</v>
          </cell>
        </row>
        <row r="12">
          <cell r="A12" t="str">
            <v>DECAY11</v>
          </cell>
          <cell r="B12" t="str">
            <v>Andrews</v>
          </cell>
        </row>
        <row r="13">
          <cell r="A13" t="str">
            <v>DECAY12</v>
          </cell>
          <cell r="B13" t="str">
            <v>Pfizer</v>
          </cell>
        </row>
        <row r="14">
          <cell r="A14" t="str">
            <v>DECAY13</v>
          </cell>
          <cell r="B14" t="str">
            <v>Charmet</v>
          </cell>
        </row>
        <row r="15">
          <cell r="A15" t="str">
            <v>DECAY14</v>
          </cell>
          <cell r="B15" t="str">
            <v>Sahly</v>
          </cell>
        </row>
        <row r="16">
          <cell r="A16" t="str">
            <v>DECAY15</v>
          </cell>
          <cell r="B16" t="str">
            <v>Goel</v>
          </cell>
        </row>
        <row r="17">
          <cell r="A17" t="str">
            <v>DECAY16</v>
          </cell>
          <cell r="B17" t="str">
            <v>Thomas</v>
          </cell>
        </row>
        <row r="18">
          <cell r="A18" t="str">
            <v>DECAY17</v>
          </cell>
          <cell r="B18" t="str">
            <v>Levin</v>
          </cell>
        </row>
        <row r="19">
          <cell r="A19" t="str">
            <v>DECAY18</v>
          </cell>
          <cell r="B19" t="str">
            <v>Wu</v>
          </cell>
        </row>
        <row r="20">
          <cell r="A20" t="str">
            <v>DECAY19</v>
          </cell>
          <cell r="B20" t="str">
            <v>Jahrsdörfer</v>
          </cell>
        </row>
        <row r="21">
          <cell r="A21" t="str">
            <v>DECAY20</v>
          </cell>
          <cell r="B21" t="str">
            <v>Chia</v>
          </cell>
        </row>
        <row r="22">
          <cell r="A22" t="str">
            <v>DECAY21</v>
          </cell>
          <cell r="B22" t="str">
            <v>Cohn</v>
          </cell>
        </row>
        <row r="23">
          <cell r="A23" t="str">
            <v>DECAY22</v>
          </cell>
          <cell r="B23" t="str">
            <v>Marcotte</v>
          </cell>
        </row>
        <row r="24">
          <cell r="A24" t="str">
            <v>DECAY23</v>
          </cell>
          <cell r="B24" t="str">
            <v>Rosenburg</v>
          </cell>
        </row>
        <row r="25">
          <cell r="A25" t="str">
            <v>DECAY24</v>
          </cell>
          <cell r="B25" t="str">
            <v>Collier</v>
          </cell>
        </row>
        <row r="26">
          <cell r="A26" t="str">
            <v>DECAY25</v>
          </cell>
          <cell r="B26" t="str">
            <v>Robles-Fontán</v>
          </cell>
        </row>
        <row r="27">
          <cell r="A27" t="str">
            <v>DECAY26</v>
          </cell>
          <cell r="B27" t="str">
            <v>Liang</v>
          </cell>
        </row>
        <row r="28">
          <cell r="A28" t="str">
            <v>DECAY27</v>
          </cell>
          <cell r="B28" t="str">
            <v>Ranzani</v>
          </cell>
        </row>
        <row r="29">
          <cell r="A29" t="str">
            <v>DECAY28</v>
          </cell>
          <cell r="B29" t="str">
            <v>Havervall</v>
          </cell>
        </row>
        <row r="30">
          <cell r="A30" t="str">
            <v>DECAY29</v>
          </cell>
          <cell r="B30" t="str">
            <v>Aldridge</v>
          </cell>
        </row>
        <row r="31">
          <cell r="A31" t="str">
            <v>DECAY30</v>
          </cell>
          <cell r="B31" t="str">
            <v>Maeda</v>
          </cell>
        </row>
        <row r="32">
          <cell r="A32" t="str">
            <v>DECAY31</v>
          </cell>
          <cell r="B32" t="str">
            <v>Sakharkar</v>
          </cell>
        </row>
        <row r="33">
          <cell r="A33" t="str">
            <v>DECAY32</v>
          </cell>
          <cell r="B33" t="str">
            <v>Goldberg</v>
          </cell>
        </row>
        <row r="34">
          <cell r="A34" t="str">
            <v>DECAY33</v>
          </cell>
          <cell r="B34" t="str">
            <v>Andrews</v>
          </cell>
        </row>
        <row r="35">
          <cell r="A35" t="str">
            <v>DECAY34</v>
          </cell>
          <cell r="B35" t="str">
            <v>Ferdinands</v>
          </cell>
        </row>
        <row r="36">
          <cell r="A36" t="str">
            <v>DECAY35</v>
          </cell>
          <cell r="B36" t="str">
            <v>Martínez-Baz</v>
          </cell>
        </row>
        <row r="37">
          <cell r="A37" t="str">
            <v>DECAY36</v>
          </cell>
          <cell r="B37" t="str">
            <v>Bruxvoort</v>
          </cell>
        </row>
        <row r="38">
          <cell r="A38" t="str">
            <v>DECAY37</v>
          </cell>
          <cell r="B38" t="str">
            <v>Self</v>
          </cell>
        </row>
        <row r="39">
          <cell r="A39" t="str">
            <v>DECAY38</v>
          </cell>
          <cell r="B39" t="str">
            <v>Lin</v>
          </cell>
        </row>
        <row r="40">
          <cell r="A40" t="str">
            <v>DECAY39</v>
          </cell>
          <cell r="B40" t="str">
            <v>Nordström</v>
          </cell>
        </row>
        <row r="41">
          <cell r="A41" t="str">
            <v>DECAY40</v>
          </cell>
          <cell r="B41" t="str">
            <v>Poukka</v>
          </cell>
        </row>
        <row r="42">
          <cell r="A42" t="str">
            <v>DECAY41</v>
          </cell>
          <cell r="B42" t="str">
            <v>Nyberg</v>
          </cell>
        </row>
        <row r="43">
          <cell r="A43" t="str">
            <v>DECAY42</v>
          </cell>
          <cell r="B43" t="str">
            <v>Thompson</v>
          </cell>
        </row>
        <row r="44">
          <cell r="A44" t="str">
            <v>DECAY43</v>
          </cell>
          <cell r="B44" t="str">
            <v>Tseng</v>
          </cell>
        </row>
        <row r="45">
          <cell r="A45" t="str">
            <v>DECAY44</v>
          </cell>
          <cell r="B45" t="str">
            <v xml:space="preserve">Skowronski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1">
          <cell r="F31" t="str">
            <v>Effectiveness in %</v>
          </cell>
        </row>
        <row r="32">
          <cell r="F32" t="str">
            <v>(95% CI)†</v>
          </cell>
        </row>
        <row r="34">
          <cell r="F34">
            <v>0</v>
          </cell>
        </row>
        <row r="35">
          <cell r="F35" t="str">
            <v>(0.0-0.0)</v>
          </cell>
        </row>
        <row r="36">
          <cell r="F36">
            <v>36.5</v>
          </cell>
        </row>
        <row r="37">
          <cell r="F37" t="str">
            <v>(33.1-39.8)</v>
          </cell>
        </row>
        <row r="38">
          <cell r="F38">
            <v>72.099999999999994</v>
          </cell>
        </row>
        <row r="39">
          <cell r="F39" t="str">
            <v>(70.9-73.2)</v>
          </cell>
        </row>
        <row r="40">
          <cell r="F40">
            <v>65.8</v>
          </cell>
        </row>
        <row r="41">
          <cell r="F41" t="str">
            <v>(63.8-67.7)</v>
          </cell>
        </row>
        <row r="42">
          <cell r="F42">
            <v>55.5</v>
          </cell>
        </row>
        <row r="43">
          <cell r="F43" t="str">
            <v>(52.0-58.8)</v>
          </cell>
        </row>
        <row r="44">
          <cell r="F44">
            <v>29.7</v>
          </cell>
        </row>
        <row r="45">
          <cell r="F45" t="str">
            <v>(21.7-36.9)</v>
          </cell>
        </row>
        <row r="46">
          <cell r="F46">
            <v>0</v>
          </cell>
        </row>
        <row r="47">
          <cell r="F47" t="str">
            <v>(0.0-0.0)</v>
          </cell>
        </row>
        <row r="48">
          <cell r="F48">
            <v>0</v>
          </cell>
        </row>
        <row r="49">
          <cell r="F49" t="str">
            <v>(0.0-0.4)</v>
          </cell>
        </row>
        <row r="50">
          <cell r="F50" t="str">
            <v>V total</v>
          </cell>
        </row>
        <row r="51">
          <cell r="F51">
            <v>143094</v>
          </cell>
        </row>
        <row r="52">
          <cell r="F52">
            <v>141694</v>
          </cell>
        </row>
        <row r="53">
          <cell r="F53">
            <v>144075</v>
          </cell>
        </row>
        <row r="54">
          <cell r="F54">
            <v>141306</v>
          </cell>
        </row>
        <row r="55">
          <cell r="F55">
            <v>140236</v>
          </cell>
        </row>
        <row r="56">
          <cell r="F56">
            <v>139409</v>
          </cell>
        </row>
        <row r="57">
          <cell r="F57">
            <v>139284</v>
          </cell>
        </row>
        <row r="58">
          <cell r="F58">
            <v>139185</v>
          </cell>
        </row>
        <row r="59">
          <cell r="F59">
            <v>1128283</v>
          </cell>
        </row>
        <row r="104">
          <cell r="F104" t="str">
            <v>Effectiveness in %</v>
          </cell>
        </row>
        <row r="105">
          <cell r="F105" t="str">
            <v>(95% CI)‡</v>
          </cell>
        </row>
        <row r="107">
          <cell r="F107">
            <v>12.8</v>
          </cell>
        </row>
        <row r="108">
          <cell r="F108" t="str">
            <v>(-38.1 ; 45.0)</v>
          </cell>
        </row>
        <row r="109">
          <cell r="F109">
            <v>47.9</v>
          </cell>
        </row>
        <row r="110">
          <cell r="F110" t="str">
            <v>(15.5 ; 67.9)</v>
          </cell>
        </row>
        <row r="111">
          <cell r="F111">
            <v>77.099999999999994</v>
          </cell>
        </row>
        <row r="112">
          <cell r="F112" t="str">
            <v>(67.5 ; 83.8)</v>
          </cell>
        </row>
        <row r="113">
          <cell r="F113">
            <v>88.6</v>
          </cell>
        </row>
        <row r="114">
          <cell r="F114" t="str">
            <v>(79.2-93.7)</v>
          </cell>
        </row>
        <row r="115">
          <cell r="F115">
            <v>80.7</v>
          </cell>
        </row>
        <row r="116">
          <cell r="F116" t="str">
            <v>(63.2 ; 89.9)</v>
          </cell>
        </row>
        <row r="117">
          <cell r="F117">
            <v>60.7</v>
          </cell>
        </row>
        <row r="118">
          <cell r="F118" t="str">
            <v>(21.1 ; 80.4)</v>
          </cell>
        </row>
        <row r="119">
          <cell r="F119">
            <v>33.299999999999997</v>
          </cell>
        </row>
        <row r="120">
          <cell r="F120" t="str">
            <v>(-48.3 ; 70.0)</v>
          </cell>
        </row>
        <row r="121">
          <cell r="F121">
            <v>80</v>
          </cell>
        </row>
        <row r="122">
          <cell r="F122" t="str">
            <v>(-71.2 ; 97.7)</v>
          </cell>
        </row>
        <row r="124">
          <cell r="F124">
            <v>-21.1</v>
          </cell>
        </row>
        <row r="125">
          <cell r="F125" t="str">
            <v>(-60.1 ; 8.4)</v>
          </cell>
        </row>
        <row r="126">
          <cell r="F126">
            <v>25.8</v>
          </cell>
        </row>
        <row r="127">
          <cell r="F127" t="str">
            <v>(-2.0 ; 46.1)</v>
          </cell>
        </row>
        <row r="128">
          <cell r="F128">
            <v>74.3</v>
          </cell>
        </row>
        <row r="129">
          <cell r="F129" t="str">
            <v>(67.9 ; 79.5)</v>
          </cell>
        </row>
        <row r="130">
          <cell r="F130">
            <v>63.9</v>
          </cell>
        </row>
        <row r="131">
          <cell r="F131" t="str">
            <v>(52.6 ; 72.5)</v>
          </cell>
        </row>
        <row r="132">
          <cell r="F132">
            <v>56</v>
          </cell>
        </row>
        <row r="133">
          <cell r="F133" t="str">
            <v>(37.3 ; 69.1)</v>
          </cell>
        </row>
        <row r="134">
          <cell r="F134">
            <v>37.5</v>
          </cell>
        </row>
        <row r="135">
          <cell r="F135" t="str">
            <v>(-37.7 ; 71.6)</v>
          </cell>
        </row>
        <row r="136">
          <cell r="F136">
            <v>54.5</v>
          </cell>
        </row>
        <row r="137">
          <cell r="F137" t="str">
            <v>(-30.8 ; 84.2)</v>
          </cell>
        </row>
        <row r="138">
          <cell r="F138">
            <v>40</v>
          </cell>
        </row>
        <row r="139">
          <cell r="F139" t="str">
            <v>(-151.1 ; 85.7)</v>
          </cell>
        </row>
        <row r="141">
          <cell r="F141">
            <v>37.799999999999997</v>
          </cell>
        </row>
        <row r="142">
          <cell r="F142" t="str">
            <v>(-4.6 ; 63.1)</v>
          </cell>
        </row>
        <row r="143">
          <cell r="F143">
            <v>63.4</v>
          </cell>
        </row>
        <row r="144">
          <cell r="F144" t="str">
            <v>(42.6 ; 76.6)</v>
          </cell>
        </row>
        <row r="145">
          <cell r="F145">
            <v>87.6</v>
          </cell>
        </row>
        <row r="146">
          <cell r="F146" t="str">
            <v>(79.7 ; 92.3)</v>
          </cell>
        </row>
        <row r="147">
          <cell r="F147">
            <v>73.3</v>
          </cell>
        </row>
        <row r="148">
          <cell r="F148" t="str">
            <v>(63.6 ; 80.4)</v>
          </cell>
        </row>
        <row r="149">
          <cell r="F149">
            <v>62.4</v>
          </cell>
        </row>
        <row r="150">
          <cell r="F150" t="str">
            <v>(50.2 ; 71.6)</v>
          </cell>
        </row>
        <row r="151">
          <cell r="F151">
            <v>35.1</v>
          </cell>
        </row>
        <row r="152">
          <cell r="F152" t="str">
            <v>(14.7 ; 50.6)</v>
          </cell>
        </row>
        <row r="153">
          <cell r="F153">
            <v>20.399999999999999</v>
          </cell>
        </row>
        <row r="154">
          <cell r="F154" t="str">
            <v>(-1.9 ; 37.8)</v>
          </cell>
        </row>
        <row r="155">
          <cell r="F155">
            <v>17.899999999999999</v>
          </cell>
        </row>
        <row r="156">
          <cell r="F156" t="str">
            <v>(-12.9 ; 40.3)</v>
          </cell>
        </row>
      </sheetData>
      <sheetData sheetId="24" refreshError="1"/>
      <sheetData sheetId="25" refreshError="1"/>
      <sheetData sheetId="26" refreshError="1">
        <row r="39">
          <cell r="N39">
            <v>0.29090909090909089</v>
          </cell>
          <cell r="O39">
            <v>0.48181818181818181</v>
          </cell>
        </row>
        <row r="40">
          <cell r="N40">
            <v>0.74235807860262004</v>
          </cell>
          <cell r="O40">
            <v>0.89082969432314407</v>
          </cell>
        </row>
      </sheetData>
      <sheetData sheetId="27" refreshError="1"/>
      <sheetData sheetId="28" refreshError="1"/>
      <sheetData sheetId="29" refreshError="1">
        <row r="29">
          <cell r="AA29">
            <v>66.7</v>
          </cell>
          <cell r="AB29">
            <v>66.3</v>
          </cell>
          <cell r="AC29">
            <v>67</v>
          </cell>
        </row>
        <row r="30">
          <cell r="AA30">
            <v>59.3</v>
          </cell>
          <cell r="AB30">
            <v>58.8</v>
          </cell>
          <cell r="AC30">
            <v>59.9</v>
          </cell>
        </row>
        <row r="31">
          <cell r="AA31">
            <v>52.6</v>
          </cell>
          <cell r="AB31">
            <v>51.7</v>
          </cell>
          <cell r="AC31">
            <v>53.5</v>
          </cell>
        </row>
        <row r="32">
          <cell r="AA32">
            <v>47.3</v>
          </cell>
          <cell r="AB32">
            <v>45</v>
          </cell>
          <cell r="AC32">
            <v>49.6</v>
          </cell>
        </row>
        <row r="37">
          <cell r="AA37">
            <v>89.8</v>
          </cell>
          <cell r="AB37">
            <v>89.6</v>
          </cell>
          <cell r="AC37">
            <v>90</v>
          </cell>
        </row>
        <row r="38">
          <cell r="AA38">
            <v>80.3</v>
          </cell>
          <cell r="AB38">
            <v>79.900000000000006</v>
          </cell>
          <cell r="AC38">
            <v>80.599999999999994</v>
          </cell>
        </row>
        <row r="39">
          <cell r="AA39">
            <v>73.400000000000006</v>
          </cell>
          <cell r="AB39">
            <v>72.900000000000006</v>
          </cell>
          <cell r="AC39">
            <v>73.900000000000006</v>
          </cell>
        </row>
        <row r="40">
          <cell r="AA40">
            <v>69.7</v>
          </cell>
          <cell r="AB40">
            <v>68.7</v>
          </cell>
          <cell r="AC40">
            <v>70.5</v>
          </cell>
        </row>
        <row r="45">
          <cell r="AA45">
            <v>94.5</v>
          </cell>
          <cell r="AB45">
            <v>94.1</v>
          </cell>
          <cell r="AC45">
            <v>95</v>
          </cell>
        </row>
        <row r="46">
          <cell r="AA46">
            <v>90.3</v>
          </cell>
          <cell r="AB46">
            <v>67.2</v>
          </cell>
          <cell r="AC46">
            <v>97.1</v>
          </cell>
        </row>
      </sheetData>
      <sheetData sheetId="30" refreshError="1"/>
      <sheetData sheetId="31" refreshError="1"/>
      <sheetData sheetId="32" refreshError="1">
        <row r="110">
          <cell r="M110">
            <v>0.9183807575475792</v>
          </cell>
          <cell r="N110">
            <v>0.77418038473294271</v>
          </cell>
          <cell r="O110">
            <v>0.97049990218684579</v>
          </cell>
        </row>
        <row r="111">
          <cell r="M111">
            <v>0.9242429130828359</v>
          </cell>
          <cell r="N111">
            <v>0.87008778478776683</v>
          </cell>
          <cell r="O111">
            <v>0.9558229670027647</v>
          </cell>
        </row>
        <row r="112">
          <cell r="M112">
            <v>0.94734044713473198</v>
          </cell>
          <cell r="N112">
            <v>0.90826790621611653</v>
          </cell>
          <cell r="O112">
            <v>0.96977035633239672</v>
          </cell>
        </row>
        <row r="113">
          <cell r="M113">
            <v>0.92830003652978743</v>
          </cell>
          <cell r="N113">
            <v>0.88126426269485492</v>
          </cell>
          <cell r="O113">
            <v>0.95670313859745526</v>
          </cell>
        </row>
        <row r="114">
          <cell r="M114">
            <v>0.92656723963599597</v>
          </cell>
          <cell r="N114">
            <v>0.85021916496385286</v>
          </cell>
          <cell r="O114">
            <v>0.96399826257227184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 Table"/>
      <sheetName val="SUMMARY"/>
      <sheetName val="EfficacyDataCombined"/>
      <sheetName val="Pivots"/>
      <sheetName val="DECAY01"/>
      <sheetName val="DECAY91"/>
      <sheetName val="DECAY92"/>
      <sheetName val="DECAY93"/>
      <sheetName val="DECAYXX"/>
      <sheetName val="DECAY03"/>
      <sheetName val="DECAY04"/>
      <sheetName val="DECAY05"/>
      <sheetName val="DECAY08"/>
      <sheetName val="DECAY11"/>
      <sheetName val="DECAY14"/>
      <sheetName val="DECAY16"/>
      <sheetName val="DECAY23"/>
      <sheetName val="DECAY33"/>
      <sheetName val="DECAY34"/>
      <sheetName val="DECAY36"/>
      <sheetName val="DECAY45"/>
      <sheetName val="DECAY40"/>
      <sheetName val="DECAY41"/>
      <sheetName val="DECAY42"/>
      <sheetName val="DECAY43"/>
      <sheetName val="DECAY44"/>
      <sheetName val="Sheet2"/>
      <sheetName val="NeutDecayDataCombined"/>
    </sheetNames>
    <sheetDataSet>
      <sheetData sheetId="0" refreshError="1"/>
      <sheetData sheetId="1">
        <row r="2">
          <cell r="A2" t="str">
            <v>DECAY01</v>
          </cell>
          <cell r="B2" t="str">
            <v>Tartof</v>
          </cell>
        </row>
        <row r="3">
          <cell r="A3" t="str">
            <v>DECAY03</v>
          </cell>
          <cell r="B3" t="str">
            <v>Goldberg</v>
          </cell>
        </row>
        <row r="4">
          <cell r="A4" t="str">
            <v>DECAY04</v>
          </cell>
          <cell r="B4" t="str">
            <v xml:space="preserve">Mizrahi </v>
          </cell>
        </row>
        <row r="5">
          <cell r="A5" t="str">
            <v>DECAY05</v>
          </cell>
          <cell r="B5" t="str">
            <v>Chemaitelly</v>
          </cell>
        </row>
        <row r="6">
          <cell r="A6" t="str">
            <v>DECAY08</v>
          </cell>
          <cell r="B6" t="str">
            <v>Keehner</v>
          </cell>
        </row>
        <row r="7">
          <cell r="A7" t="str">
            <v>DECAY11</v>
          </cell>
          <cell r="B7" t="str">
            <v>Andrews</v>
          </cell>
        </row>
        <row r="8">
          <cell r="A8" t="str">
            <v>DECAY14</v>
          </cell>
          <cell r="B8" t="str">
            <v>El Sahly</v>
          </cell>
        </row>
        <row r="9">
          <cell r="A9" t="str">
            <v>DECAY16</v>
          </cell>
          <cell r="B9" t="str">
            <v>Thomas</v>
          </cell>
        </row>
        <row r="10">
          <cell r="A10" t="str">
            <v>DECAY23</v>
          </cell>
          <cell r="B10" t="str">
            <v>Rosenberg</v>
          </cell>
        </row>
        <row r="11">
          <cell r="A11" t="str">
            <v>DECAY33</v>
          </cell>
          <cell r="B11" t="str">
            <v>Andrews</v>
          </cell>
        </row>
        <row r="12">
          <cell r="A12" t="str">
            <v>DECAY34</v>
          </cell>
          <cell r="B12" t="str">
            <v>Ferdinands</v>
          </cell>
        </row>
        <row r="13">
          <cell r="A13" t="str">
            <v>DECAY36</v>
          </cell>
          <cell r="B13" t="str">
            <v>Bruxvoort</v>
          </cell>
        </row>
        <row r="14">
          <cell r="A14" t="str">
            <v>DECAY40</v>
          </cell>
          <cell r="B14" t="str">
            <v>Poukka</v>
          </cell>
        </row>
        <row r="15">
          <cell r="A15" t="str">
            <v>DECAY41</v>
          </cell>
          <cell r="B15" t="str">
            <v>Nyberg</v>
          </cell>
        </row>
        <row r="16">
          <cell r="A16" t="str">
            <v>DECAY42</v>
          </cell>
          <cell r="B16" t="str">
            <v>Thompson</v>
          </cell>
        </row>
        <row r="17">
          <cell r="A17" t="str">
            <v>DECAY43</v>
          </cell>
          <cell r="B17" t="str">
            <v>Tseng</v>
          </cell>
        </row>
        <row r="18">
          <cell r="A18" t="str">
            <v>DECAY44</v>
          </cell>
          <cell r="B18" t="str">
            <v xml:space="preserve">Skowronski </v>
          </cell>
        </row>
        <row r="19">
          <cell r="A19" t="str">
            <v>DECAY91</v>
          </cell>
          <cell r="B19" t="str">
            <v>Bianchi</v>
          </cell>
        </row>
        <row r="20">
          <cell r="A20" t="str">
            <v>DECAY92</v>
          </cell>
          <cell r="B20" t="str">
            <v>Fabiani</v>
          </cell>
        </row>
        <row r="21">
          <cell r="A21" t="str">
            <v>DECAY93</v>
          </cell>
          <cell r="B21" t="str">
            <v>Katikireddi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vaccine.2021.12.032" TargetMode="External"/><Relationship Id="rId13" Type="http://schemas.openxmlformats.org/officeDocument/2006/relationships/hyperlink" Target="https://www.cdc.gov/mmwr/volumes/71/wr/mm7107e2.htm" TargetMode="External"/><Relationship Id="rId3" Type="http://schemas.openxmlformats.org/officeDocument/2006/relationships/hyperlink" Target="https://doi.org/10.1016/S0140-6736(21)02183-8" TargetMode="External"/><Relationship Id="rId7" Type="http://schemas.openxmlformats.org/officeDocument/2006/relationships/hyperlink" Target="https://doi.org/10.1101/2021.07.28.21261159" TargetMode="External"/><Relationship Id="rId12" Type="http://schemas.openxmlformats.org/officeDocument/2006/relationships/hyperlink" Target="https://doi.org/10.1101/2021.12.14.21267615" TargetMode="External"/><Relationship Id="rId17" Type="http://schemas.openxmlformats.org/officeDocument/2006/relationships/hyperlink" Target="https://doi.org/10.1016/S0140-6736(21)02754-9" TargetMode="External"/><Relationship Id="rId2" Type="http://schemas.openxmlformats.org/officeDocument/2006/relationships/hyperlink" Target="https://assets.publishing.service.gov.uk/government/uploads/system/uploads/attachment_data/file/1017309/S1362_PHE_duration_of_protection_of_COVID-19_vaccines_against_clinical_disease.pdf" TargetMode="External"/><Relationship Id="rId16" Type="http://schemas.openxmlformats.org/officeDocument/2006/relationships/hyperlink" Target="http://doi:10.1136/bmj-2021-069052" TargetMode="External"/><Relationship Id="rId1" Type="http://schemas.openxmlformats.org/officeDocument/2006/relationships/hyperlink" Target="http://doi.org/10.1056/NEJMc2112981" TargetMode="External"/><Relationship Id="rId6" Type="http://schemas.openxmlformats.org/officeDocument/2006/relationships/hyperlink" Target="https://doi.org/10.1038/s41467-021-26672-3" TargetMode="External"/><Relationship Id="rId11" Type="http://schemas.openxmlformats.org/officeDocument/2006/relationships/hyperlink" Target="http://doi:%2010.1136/bmj-2021-068848" TargetMode="External"/><Relationship Id="rId5" Type="http://schemas.openxmlformats.org/officeDocument/2006/relationships/hyperlink" Target="http://medrxiv.org/cgi/content/short/2021.10.08.21264595" TargetMode="External"/><Relationship Id="rId15" Type="http://schemas.openxmlformats.org/officeDocument/2006/relationships/hyperlink" Target="https://doi.org/10.3390/vaccines9101143" TargetMode="External"/><Relationship Id="rId10" Type="http://schemas.openxmlformats.org/officeDocument/2006/relationships/hyperlink" Target="https://www.cdc.gov/mmwr/volumes/71/wr/mm7104e3.htm" TargetMode="External"/><Relationship Id="rId4" Type="http://schemas.openxmlformats.org/officeDocument/2006/relationships/hyperlink" Target="https://doi.org/10.1056/NEJMoa2114114" TargetMode="External"/><Relationship Id="rId9" Type="http://schemas.openxmlformats.org/officeDocument/2006/relationships/hyperlink" Target="https://www.cdc.gov/mmwr/volumes/71/wr/mm7104e3.htm" TargetMode="External"/><Relationship Id="rId14" Type="http://schemas.openxmlformats.org/officeDocument/2006/relationships/hyperlink" Target="https://www.gov.il/BlobFolder/reports/vaccine-efficacy-safety-follow-up-committee/he/files_publications_corona_immunity-waning-08202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E92-7DDA-A246-92D2-FCF1993EBA65}">
  <dimension ref="A1:O124"/>
  <sheetViews>
    <sheetView zoomScale="136" zoomScaleNormal="136" workbookViewId="0">
      <selection activeCell="A19" sqref="A19:J21"/>
    </sheetView>
  </sheetViews>
  <sheetFormatPr baseColWidth="10" defaultColWidth="11" defaultRowHeight="16" x14ac:dyDescent="0.2"/>
  <cols>
    <col min="1" max="1" width="19.6640625" customWidth="1"/>
    <col min="2" max="3" width="18.83203125" customWidth="1"/>
    <col min="4" max="4" width="19.1640625" bestFit="1" customWidth="1"/>
    <col min="5" max="5" width="19.33203125" customWidth="1"/>
    <col min="6" max="6" width="21.5" bestFit="1" customWidth="1"/>
    <col min="7" max="7" width="21.1640625" customWidth="1"/>
    <col min="8" max="8" width="52.83203125" bestFit="1" customWidth="1"/>
    <col min="9" max="9" width="19.6640625" customWidth="1"/>
    <col min="10" max="10" width="23" customWidth="1"/>
    <col min="11" max="11" width="41" bestFit="1" customWidth="1"/>
    <col min="12" max="12" width="12.33203125" style="35" bestFit="1" customWidth="1"/>
  </cols>
  <sheetData>
    <row r="1" spans="1:15" s="39" customFormat="1" ht="18" customHeight="1" x14ac:dyDescent="0.2">
      <c r="A1" s="39" t="s">
        <v>167</v>
      </c>
      <c r="B1" s="39" t="s">
        <v>168</v>
      </c>
      <c r="C1" s="39" t="s">
        <v>169</v>
      </c>
      <c r="D1" s="39" t="s">
        <v>170</v>
      </c>
      <c r="E1" s="39" t="s">
        <v>171</v>
      </c>
      <c r="F1" s="39" t="s">
        <v>172</v>
      </c>
      <c r="G1" s="39" t="s">
        <v>173</v>
      </c>
      <c r="H1" s="39" t="s">
        <v>174</v>
      </c>
      <c r="I1" s="39" t="s">
        <v>175</v>
      </c>
      <c r="J1" s="39" t="s">
        <v>176</v>
      </c>
      <c r="K1" s="39" t="s">
        <v>177</v>
      </c>
      <c r="L1" s="39" t="s">
        <v>178</v>
      </c>
      <c r="M1" s="40" t="s">
        <v>179</v>
      </c>
      <c r="N1" s="40"/>
      <c r="O1" s="40"/>
    </row>
    <row r="2" spans="1:15" x14ac:dyDescent="0.2">
      <c r="A2" t="s">
        <v>32</v>
      </c>
      <c r="B2" t="s">
        <v>180</v>
      </c>
      <c r="C2" t="s">
        <v>181</v>
      </c>
      <c r="D2" t="s">
        <v>182</v>
      </c>
      <c r="E2" t="s">
        <v>183</v>
      </c>
      <c r="F2" t="s">
        <v>33</v>
      </c>
      <c r="G2" t="s">
        <v>15</v>
      </c>
      <c r="H2" t="s">
        <v>184</v>
      </c>
      <c r="I2" t="s">
        <v>43</v>
      </c>
      <c r="J2" s="41" t="s">
        <v>185</v>
      </c>
      <c r="L2"/>
      <c r="M2" t="s">
        <v>186</v>
      </c>
      <c r="N2" s="42"/>
      <c r="O2" s="42"/>
    </row>
    <row r="3" spans="1:15" x14ac:dyDescent="0.2">
      <c r="A3" t="s">
        <v>44</v>
      </c>
      <c r="B3" t="s">
        <v>187</v>
      </c>
      <c r="C3" t="s">
        <v>188</v>
      </c>
      <c r="D3" t="s">
        <v>189</v>
      </c>
      <c r="F3" t="s">
        <v>33</v>
      </c>
      <c r="G3" t="s">
        <v>15</v>
      </c>
      <c r="I3" t="s">
        <v>43</v>
      </c>
      <c r="J3" s="41" t="s">
        <v>190</v>
      </c>
      <c r="L3"/>
      <c r="M3" t="s">
        <v>191</v>
      </c>
      <c r="N3" s="30"/>
    </row>
    <row r="4" spans="1:15" x14ac:dyDescent="0.2">
      <c r="A4" t="s">
        <v>52</v>
      </c>
      <c r="B4" t="s">
        <v>192</v>
      </c>
      <c r="C4" t="s">
        <v>193</v>
      </c>
      <c r="D4" t="s">
        <v>194</v>
      </c>
      <c r="F4" t="s">
        <v>33</v>
      </c>
      <c r="G4" t="s">
        <v>15</v>
      </c>
      <c r="I4" t="s">
        <v>43</v>
      </c>
      <c r="J4" s="41" t="s">
        <v>195</v>
      </c>
      <c r="L4"/>
      <c r="M4" t="s">
        <v>196</v>
      </c>
      <c r="N4" s="30"/>
    </row>
    <row r="5" spans="1:15" x14ac:dyDescent="0.2">
      <c r="A5" t="s">
        <v>75</v>
      </c>
      <c r="B5" t="s">
        <v>197</v>
      </c>
      <c r="C5" t="s">
        <v>198</v>
      </c>
      <c r="D5" t="s">
        <v>199</v>
      </c>
      <c r="F5" t="s">
        <v>33</v>
      </c>
      <c r="G5" t="s">
        <v>15</v>
      </c>
      <c r="I5" t="s">
        <v>200</v>
      </c>
      <c r="J5" s="41" t="s">
        <v>201</v>
      </c>
      <c r="L5"/>
      <c r="M5" t="s">
        <v>202</v>
      </c>
      <c r="N5" s="30"/>
    </row>
    <row r="6" spans="1:15" x14ac:dyDescent="0.2">
      <c r="A6" t="s">
        <v>83</v>
      </c>
      <c r="B6" t="s">
        <v>203</v>
      </c>
      <c r="C6" t="s">
        <v>204</v>
      </c>
      <c r="D6" t="s">
        <v>199</v>
      </c>
      <c r="E6" t="s">
        <v>205</v>
      </c>
      <c r="F6" t="s">
        <v>206</v>
      </c>
      <c r="G6" t="s">
        <v>15</v>
      </c>
      <c r="J6" s="41" t="s">
        <v>207</v>
      </c>
      <c r="L6"/>
      <c r="M6" t="s">
        <v>208</v>
      </c>
      <c r="N6" s="30"/>
    </row>
    <row r="7" spans="1:15" x14ac:dyDescent="0.2">
      <c r="A7" t="s">
        <v>88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I7" t="s">
        <v>215</v>
      </c>
      <c r="J7" s="41" t="s">
        <v>216</v>
      </c>
      <c r="L7"/>
      <c r="M7" t="s">
        <v>217</v>
      </c>
      <c r="N7" s="30"/>
    </row>
    <row r="8" spans="1:15" x14ac:dyDescent="0.2">
      <c r="A8" s="43" t="s">
        <v>92</v>
      </c>
      <c r="B8" s="43" t="s">
        <v>218</v>
      </c>
      <c r="C8" s="43" t="s">
        <v>219</v>
      </c>
      <c r="D8" s="43" t="s">
        <v>199</v>
      </c>
      <c r="E8" s="43" t="s">
        <v>220</v>
      </c>
      <c r="F8" s="43" t="s">
        <v>91</v>
      </c>
      <c r="G8" s="43" t="s">
        <v>15</v>
      </c>
      <c r="H8" s="43"/>
      <c r="I8" s="43"/>
      <c r="J8" s="43"/>
      <c r="N8" s="30"/>
    </row>
    <row r="9" spans="1:15" x14ac:dyDescent="0.2">
      <c r="A9" s="43" t="s">
        <v>96</v>
      </c>
      <c r="B9" s="43" t="s">
        <v>221</v>
      </c>
      <c r="C9" s="43" t="s">
        <v>222</v>
      </c>
      <c r="D9" s="43" t="s">
        <v>223</v>
      </c>
      <c r="E9" s="43" t="s">
        <v>224</v>
      </c>
      <c r="F9" s="43" t="s">
        <v>33</v>
      </c>
      <c r="G9" s="43" t="s">
        <v>15</v>
      </c>
      <c r="H9" s="43"/>
      <c r="I9" s="43" t="s">
        <v>43</v>
      </c>
      <c r="J9" s="41" t="s">
        <v>225</v>
      </c>
      <c r="M9" t="s">
        <v>226</v>
      </c>
      <c r="N9" s="44"/>
    </row>
    <row r="10" spans="1:15" x14ac:dyDescent="0.2">
      <c r="A10" s="43" t="s">
        <v>100</v>
      </c>
      <c r="B10" s="43" t="s">
        <v>227</v>
      </c>
      <c r="C10" s="43" t="s">
        <v>228</v>
      </c>
      <c r="D10" s="43" t="s">
        <v>223</v>
      </c>
      <c r="E10" s="43" t="s">
        <v>229</v>
      </c>
      <c r="F10" s="43" t="s">
        <v>230</v>
      </c>
      <c r="G10" s="43" t="s">
        <v>15</v>
      </c>
      <c r="H10" s="43" t="s">
        <v>231</v>
      </c>
      <c r="I10" s="43" t="s">
        <v>232</v>
      </c>
      <c r="J10" s="41" t="s">
        <v>233</v>
      </c>
      <c r="M10" s="44"/>
    </row>
    <row r="11" spans="1:15" x14ac:dyDescent="0.2">
      <c r="A11" s="43" t="s">
        <v>133</v>
      </c>
      <c r="B11" s="43" t="s">
        <v>209</v>
      </c>
      <c r="C11" s="43" t="s">
        <v>234</v>
      </c>
      <c r="D11" s="43" t="s">
        <v>223</v>
      </c>
      <c r="E11" t="s">
        <v>235</v>
      </c>
      <c r="F11" s="43" t="s">
        <v>236</v>
      </c>
      <c r="G11" s="43" t="s">
        <v>15</v>
      </c>
      <c r="H11" s="43"/>
      <c r="I11" s="43" t="s">
        <v>237</v>
      </c>
      <c r="J11" s="41" t="s">
        <v>238</v>
      </c>
      <c r="L11" s="43" t="s">
        <v>239</v>
      </c>
      <c r="M11" t="s">
        <v>240</v>
      </c>
    </row>
    <row r="12" spans="1:15" x14ac:dyDescent="0.2">
      <c r="A12" s="43" t="s">
        <v>142</v>
      </c>
      <c r="B12" s="43" t="s">
        <v>143</v>
      </c>
      <c r="C12" s="43" t="s">
        <v>241</v>
      </c>
      <c r="D12" s="43" t="s">
        <v>242</v>
      </c>
      <c r="E12" s="43" t="s">
        <v>243</v>
      </c>
      <c r="F12" s="43" t="s">
        <v>244</v>
      </c>
      <c r="G12" s="43" t="s">
        <v>15</v>
      </c>
      <c r="H12" s="43"/>
      <c r="I12" s="43" t="s">
        <v>245</v>
      </c>
      <c r="J12" s="41" t="s">
        <v>246</v>
      </c>
    </row>
    <row r="13" spans="1:15" ht="17" customHeight="1" x14ac:dyDescent="0.2">
      <c r="A13" s="43" t="s">
        <v>150</v>
      </c>
      <c r="B13" s="43" t="s">
        <v>247</v>
      </c>
      <c r="C13" s="43" t="s">
        <v>248</v>
      </c>
      <c r="D13" s="43" t="s">
        <v>249</v>
      </c>
      <c r="E13" s="43" t="s">
        <v>250</v>
      </c>
      <c r="F13" s="43" t="s">
        <v>91</v>
      </c>
      <c r="G13" s="43" t="s">
        <v>15</v>
      </c>
      <c r="H13" s="43"/>
      <c r="I13" s="43" t="s">
        <v>43</v>
      </c>
      <c r="J13" s="45" t="s">
        <v>251</v>
      </c>
    </row>
    <row r="14" spans="1:15" x14ac:dyDescent="0.2">
      <c r="A14" s="43" t="s">
        <v>151</v>
      </c>
      <c r="B14" s="43" t="s">
        <v>252</v>
      </c>
      <c r="C14" s="43" t="s">
        <v>253</v>
      </c>
      <c r="D14" s="43" t="s">
        <v>2</v>
      </c>
      <c r="E14" s="43" t="s">
        <v>254</v>
      </c>
      <c r="F14" s="43" t="s">
        <v>255</v>
      </c>
      <c r="G14" s="43" t="s">
        <v>15</v>
      </c>
      <c r="H14" s="43"/>
      <c r="I14" s="43" t="s">
        <v>256</v>
      </c>
      <c r="J14" s="45" t="s">
        <v>257</v>
      </c>
      <c r="M14" t="s">
        <v>258</v>
      </c>
    </row>
    <row r="15" spans="1:15" x14ac:dyDescent="0.2">
      <c r="A15" s="43" t="s">
        <v>163</v>
      </c>
      <c r="B15" s="43" t="s">
        <v>164</v>
      </c>
      <c r="C15" s="43" t="s">
        <v>259</v>
      </c>
      <c r="D15" s="43" t="s">
        <v>182</v>
      </c>
      <c r="E15" s="43" t="s">
        <v>260</v>
      </c>
      <c r="F15" s="43" t="s">
        <v>261</v>
      </c>
      <c r="G15" s="43" t="s">
        <v>165</v>
      </c>
      <c r="H15" s="43"/>
      <c r="I15" s="43" t="s">
        <v>237</v>
      </c>
      <c r="J15" s="43"/>
    </row>
    <row r="16" spans="1:15" x14ac:dyDescent="0.2">
      <c r="A16" s="43" t="s">
        <v>153</v>
      </c>
      <c r="B16" s="43" t="s">
        <v>262</v>
      </c>
      <c r="C16" s="43" t="s">
        <v>263</v>
      </c>
      <c r="D16" s="43" t="s">
        <v>242</v>
      </c>
      <c r="E16" s="43"/>
      <c r="F16" s="43" t="s">
        <v>261</v>
      </c>
      <c r="G16" s="43" t="s">
        <v>15</v>
      </c>
      <c r="H16" s="43"/>
      <c r="I16" s="43" t="s">
        <v>237</v>
      </c>
      <c r="J16" s="45" t="s">
        <v>264</v>
      </c>
    </row>
    <row r="17" spans="1:13" x14ac:dyDescent="0.2">
      <c r="A17" s="43" t="s">
        <v>155</v>
      </c>
      <c r="B17" s="43" t="s">
        <v>248</v>
      </c>
      <c r="C17" s="43" t="s">
        <v>265</v>
      </c>
      <c r="D17" s="43" t="s">
        <v>266</v>
      </c>
      <c r="E17" s="43" t="s">
        <v>267</v>
      </c>
      <c r="F17" s="43" t="s">
        <v>91</v>
      </c>
      <c r="G17" s="43" t="s">
        <v>15</v>
      </c>
      <c r="H17" s="43"/>
      <c r="I17" s="43" t="s">
        <v>237</v>
      </c>
      <c r="J17" s="41" t="s">
        <v>264</v>
      </c>
      <c r="M17" t="s">
        <v>268</v>
      </c>
    </row>
    <row r="18" spans="1:13" x14ac:dyDescent="0.2">
      <c r="A18" s="43" t="s">
        <v>158</v>
      </c>
      <c r="B18" s="43" t="s">
        <v>269</v>
      </c>
      <c r="C18" s="43" t="s">
        <v>270</v>
      </c>
      <c r="D18" s="46"/>
      <c r="E18" s="43"/>
      <c r="F18" s="43" t="s">
        <v>271</v>
      </c>
      <c r="G18" s="43" t="s">
        <v>15</v>
      </c>
      <c r="H18" s="43"/>
      <c r="I18" s="43" t="s">
        <v>272</v>
      </c>
      <c r="J18" s="43"/>
      <c r="M18" t="s">
        <v>273</v>
      </c>
    </row>
    <row r="19" spans="1:13" x14ac:dyDescent="0.2">
      <c r="A19" s="43" t="s">
        <v>284</v>
      </c>
      <c r="B19" s="43" t="s">
        <v>285</v>
      </c>
      <c r="C19" s="43" t="s">
        <v>306</v>
      </c>
      <c r="D19" s="43" t="s">
        <v>307</v>
      </c>
      <c r="E19" s="43" t="s">
        <v>286</v>
      </c>
      <c r="F19" s="43" t="s">
        <v>33</v>
      </c>
      <c r="G19" s="43" t="s">
        <v>15</v>
      </c>
      <c r="H19" s="43"/>
      <c r="I19" s="43" t="s">
        <v>308</v>
      </c>
      <c r="J19" s="41" t="s">
        <v>309</v>
      </c>
      <c r="M19" t="s">
        <v>274</v>
      </c>
    </row>
    <row r="20" spans="1:13" x14ac:dyDescent="0.2">
      <c r="A20" s="43" t="s">
        <v>287</v>
      </c>
      <c r="B20" s="43" t="s">
        <v>288</v>
      </c>
      <c r="C20" s="43" t="s">
        <v>310</v>
      </c>
      <c r="D20" s="43" t="s">
        <v>249</v>
      </c>
      <c r="E20" s="43" t="s">
        <v>311</v>
      </c>
      <c r="F20" s="43" t="s">
        <v>84</v>
      </c>
      <c r="G20" s="43" t="s">
        <v>15</v>
      </c>
      <c r="H20" s="43"/>
      <c r="I20" s="43" t="s">
        <v>215</v>
      </c>
      <c r="J20" s="41" t="s">
        <v>312</v>
      </c>
    </row>
    <row r="21" spans="1:13" x14ac:dyDescent="0.2">
      <c r="A21" s="43" t="s">
        <v>300</v>
      </c>
      <c r="B21" s="43" t="s">
        <v>301</v>
      </c>
      <c r="C21" s="43" t="s">
        <v>313</v>
      </c>
      <c r="D21" s="43" t="s">
        <v>182</v>
      </c>
      <c r="E21" s="43" t="s">
        <v>314</v>
      </c>
      <c r="F21" s="43" t="s">
        <v>89</v>
      </c>
      <c r="G21" s="43" t="s">
        <v>15</v>
      </c>
      <c r="H21" s="43"/>
      <c r="I21" s="43" t="s">
        <v>43</v>
      </c>
      <c r="J21" s="41" t="s">
        <v>315</v>
      </c>
    </row>
    <row r="22" spans="1:13" x14ac:dyDescent="0.2">
      <c r="A22" s="43"/>
      <c r="B22" s="43"/>
      <c r="C22" s="43"/>
      <c r="D22" s="43"/>
      <c r="E22" s="46"/>
      <c r="F22" s="43"/>
      <c r="G22" s="43"/>
      <c r="H22" s="43"/>
      <c r="I22" s="43"/>
      <c r="J22" s="43"/>
    </row>
    <row r="23" spans="1:13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3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3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3" x14ac:dyDescent="0.2">
      <c r="A26" s="43"/>
      <c r="B26" s="43"/>
      <c r="C26" s="43"/>
      <c r="D26" s="43"/>
      <c r="E26" s="43"/>
      <c r="F26" s="43"/>
      <c r="G26" s="43"/>
      <c r="H26" s="44"/>
      <c r="I26" s="43"/>
      <c r="J26" s="43"/>
    </row>
    <row r="27" spans="1:13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3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3" x14ac:dyDescent="0.2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3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3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3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3"/>
      <c r="B38" s="43"/>
      <c r="C38" s="43"/>
      <c r="D38" s="46"/>
      <c r="E38" s="43"/>
      <c r="F38" s="43"/>
      <c r="G38" s="43"/>
      <c r="H38" s="43"/>
      <c r="I38" s="43"/>
      <c r="J38" s="43"/>
    </row>
    <row r="39" spans="1:10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2">
      <c r="A40" s="43"/>
      <c r="B40" s="43"/>
      <c r="C40" s="43"/>
      <c r="D40" s="43"/>
      <c r="F40" s="43"/>
      <c r="G40" s="43"/>
      <c r="H40" s="43"/>
      <c r="I40" s="43"/>
      <c r="J40" s="43"/>
    </row>
    <row r="41" spans="1:10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</row>
    <row r="44" spans="1:10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 spans="1:10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 spans="1:10" x14ac:dyDescent="0.2">
      <c r="A48" s="43"/>
      <c r="B48" s="43"/>
      <c r="C48" s="43"/>
      <c r="D48" s="43"/>
      <c r="E48" s="44"/>
      <c r="F48" s="43"/>
      <c r="G48" s="43"/>
      <c r="H48" s="43"/>
      <c r="I48" s="43"/>
      <c r="J48" s="43"/>
    </row>
    <row r="49" spans="1:10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</row>
    <row r="52" spans="1:10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</row>
    <row r="53" spans="1:10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</row>
    <row r="54" spans="1:10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 spans="1:10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</row>
    <row r="62" spans="1:10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</row>
    <row r="63" spans="1:10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</row>
    <row r="64" spans="1:10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</row>
    <row r="65" spans="1:10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</row>
    <row r="66" spans="1:10" x14ac:dyDescent="0.2">
      <c r="A66" s="43"/>
      <c r="B66" s="43"/>
      <c r="C66" s="43"/>
      <c r="D66" s="43"/>
      <c r="E66" s="43"/>
      <c r="F66" s="43"/>
      <c r="G66" s="43"/>
      <c r="H66" s="43"/>
      <c r="I66" s="43"/>
      <c r="J66" s="43"/>
    </row>
    <row r="67" spans="1:10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</row>
    <row r="68" spans="1:10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</row>
    <row r="69" spans="1:10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</row>
    <row r="70" spans="1:10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</row>
    <row r="71" spans="1:10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</row>
    <row r="72" spans="1:10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 spans="1:10" x14ac:dyDescent="0.2">
      <c r="A73" s="43"/>
      <c r="B73" s="43"/>
      <c r="C73" s="43"/>
      <c r="D73" s="47"/>
      <c r="E73" s="43"/>
      <c r="F73" s="43"/>
      <c r="G73" s="43"/>
      <c r="H73" s="43"/>
      <c r="I73" s="43"/>
      <c r="J73" s="43"/>
    </row>
    <row r="74" spans="1:10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</row>
    <row r="75" spans="1:10" x14ac:dyDescent="0.2">
      <c r="A75" s="43"/>
      <c r="B75" s="43"/>
      <c r="C75" s="43"/>
      <c r="E75" s="43"/>
      <c r="F75" s="43"/>
      <c r="G75" s="43"/>
      <c r="H75" s="43"/>
      <c r="I75" s="43"/>
      <c r="J75" s="43"/>
    </row>
    <row r="76" spans="1:10" x14ac:dyDescent="0.2">
      <c r="A76" s="43"/>
      <c r="B76" s="43"/>
      <c r="C76" s="43"/>
      <c r="E76" s="43"/>
      <c r="F76" s="43"/>
      <c r="G76" s="43"/>
      <c r="H76" s="43"/>
      <c r="I76" s="43"/>
      <c r="J76" s="43"/>
    </row>
    <row r="77" spans="1:10" x14ac:dyDescent="0.2">
      <c r="A77" s="43"/>
      <c r="B77" s="43"/>
      <c r="C77" s="43"/>
      <c r="E77" s="43"/>
      <c r="F77" s="43"/>
      <c r="G77" s="43"/>
      <c r="H77" s="43"/>
      <c r="I77" s="43"/>
      <c r="J77" s="43"/>
    </row>
    <row r="78" spans="1:10" x14ac:dyDescent="0.2">
      <c r="A78" s="43"/>
      <c r="B78" s="43"/>
      <c r="C78" s="43"/>
      <c r="E78" s="43"/>
      <c r="F78" s="43"/>
      <c r="G78" s="43"/>
      <c r="H78" s="43"/>
      <c r="I78" s="43"/>
      <c r="J78" s="43"/>
    </row>
    <row r="79" spans="1:10" x14ac:dyDescent="0.2">
      <c r="A79" s="43"/>
      <c r="B79" s="43"/>
      <c r="C79" s="43"/>
      <c r="E79" s="43"/>
      <c r="F79" s="43"/>
      <c r="G79" s="43"/>
      <c r="H79" s="43"/>
      <c r="I79" s="43"/>
      <c r="J79" s="43"/>
    </row>
    <row r="80" spans="1:10" x14ac:dyDescent="0.2">
      <c r="A80" s="43"/>
      <c r="B80" s="43"/>
      <c r="C80" s="43"/>
      <c r="E80" s="43"/>
      <c r="F80" s="43"/>
      <c r="G80" s="43"/>
      <c r="H80" s="43"/>
      <c r="I80" s="43"/>
      <c r="J80" s="43"/>
    </row>
    <row r="81" spans="1:10" x14ac:dyDescent="0.2">
      <c r="A81" s="43"/>
      <c r="B81" s="43"/>
      <c r="C81" s="43"/>
      <c r="E81" s="43"/>
      <c r="F81" s="43"/>
      <c r="G81" s="43"/>
      <c r="H81" s="43"/>
      <c r="I81" s="43"/>
      <c r="J81" s="43"/>
    </row>
    <row r="82" spans="1:10" x14ac:dyDescent="0.2">
      <c r="A82" s="43"/>
      <c r="B82" s="43"/>
      <c r="C82" s="43"/>
      <c r="E82" s="43"/>
      <c r="F82" s="43"/>
      <c r="G82" s="43"/>
      <c r="H82" s="43"/>
      <c r="I82" s="43"/>
      <c r="J82" s="43"/>
    </row>
    <row r="83" spans="1:10" x14ac:dyDescent="0.2">
      <c r="A83" s="43"/>
      <c r="B83" s="43"/>
      <c r="C83" s="43"/>
      <c r="E83" s="43"/>
      <c r="F83" s="43"/>
      <c r="G83" s="43"/>
      <c r="H83" s="43"/>
      <c r="I83" s="43"/>
      <c r="J83" s="43"/>
    </row>
    <row r="84" spans="1:10" x14ac:dyDescent="0.2">
      <c r="A84" s="43"/>
      <c r="B84" s="43"/>
      <c r="C84" s="43"/>
      <c r="E84" s="43"/>
      <c r="F84" s="43"/>
      <c r="G84" s="43"/>
      <c r="H84" s="43"/>
      <c r="I84" s="43"/>
      <c r="J84" s="43"/>
    </row>
    <row r="85" spans="1:10" x14ac:dyDescent="0.2">
      <c r="A85" s="43"/>
      <c r="B85" s="43"/>
      <c r="C85" s="43"/>
      <c r="E85" s="43"/>
      <c r="F85" s="43"/>
      <c r="G85" s="43"/>
      <c r="H85" s="43"/>
      <c r="I85" s="43"/>
      <c r="J85" s="43"/>
    </row>
    <row r="86" spans="1:10" x14ac:dyDescent="0.2">
      <c r="A86" s="43"/>
      <c r="B86" s="43"/>
      <c r="C86" s="43"/>
      <c r="E86" s="43"/>
      <c r="F86" s="43"/>
      <c r="G86" s="43"/>
      <c r="H86" s="43"/>
      <c r="I86" s="43"/>
      <c r="J86" s="43"/>
    </row>
    <row r="87" spans="1:10" x14ac:dyDescent="0.2">
      <c r="A87" s="43"/>
      <c r="B87" s="43"/>
      <c r="C87" s="43"/>
      <c r="E87" s="43"/>
      <c r="F87" s="43"/>
      <c r="G87" s="43"/>
      <c r="H87" s="43"/>
      <c r="I87" s="43"/>
      <c r="J87" s="43"/>
    </row>
    <row r="88" spans="1:10" x14ac:dyDescent="0.2">
      <c r="A88" s="43"/>
      <c r="B88" s="43"/>
      <c r="C88" s="43"/>
      <c r="E88" s="43"/>
      <c r="F88" s="43"/>
      <c r="G88" s="43"/>
      <c r="H88" s="43"/>
      <c r="I88" s="43"/>
      <c r="J88" s="43"/>
    </row>
    <row r="89" spans="1:10" x14ac:dyDescent="0.2">
      <c r="A89" s="43"/>
      <c r="B89" s="43"/>
      <c r="C89" s="43"/>
      <c r="E89" s="43"/>
      <c r="F89" s="43"/>
      <c r="G89" s="43"/>
      <c r="H89" s="43"/>
      <c r="I89" s="43"/>
      <c r="J89" s="43"/>
    </row>
    <row r="90" spans="1:10" x14ac:dyDescent="0.2">
      <c r="A90" s="43"/>
      <c r="B90" s="43"/>
      <c r="C90" s="43"/>
      <c r="E90" s="43"/>
      <c r="F90" s="43"/>
      <c r="G90" s="43"/>
      <c r="H90" s="43"/>
      <c r="I90" s="43"/>
      <c r="J90" s="43"/>
    </row>
    <row r="91" spans="1:10" x14ac:dyDescent="0.2">
      <c r="A91" s="43"/>
      <c r="B91" s="43"/>
      <c r="C91" s="43"/>
      <c r="E91" s="43"/>
      <c r="F91" s="43"/>
      <c r="G91" s="43"/>
      <c r="H91" s="43"/>
      <c r="I91" s="43"/>
      <c r="J91" s="43"/>
    </row>
    <row r="92" spans="1:10" x14ac:dyDescent="0.2">
      <c r="A92" s="43"/>
      <c r="B92" s="43"/>
      <c r="C92" s="43"/>
      <c r="E92" s="43"/>
      <c r="F92" s="43"/>
      <c r="G92" s="43"/>
      <c r="H92" s="43"/>
      <c r="I92" s="43"/>
      <c r="J92" s="43"/>
    </row>
    <row r="93" spans="1:10" x14ac:dyDescent="0.2">
      <c r="A93" s="43"/>
      <c r="B93" s="43"/>
      <c r="C93" s="43"/>
      <c r="E93" s="43"/>
      <c r="F93" s="43"/>
      <c r="G93" s="43"/>
      <c r="H93" s="43"/>
      <c r="I93" s="43"/>
      <c r="J93" s="43"/>
    </row>
    <row r="94" spans="1:10" x14ac:dyDescent="0.2">
      <c r="A94" s="43"/>
      <c r="B94" s="43"/>
      <c r="C94" s="43"/>
      <c r="E94" s="43"/>
      <c r="F94" s="43"/>
      <c r="G94" s="43"/>
      <c r="H94" s="43"/>
      <c r="I94" s="43"/>
      <c r="J94" s="43"/>
    </row>
    <row r="95" spans="1:10" x14ac:dyDescent="0.2">
      <c r="A95" s="43"/>
      <c r="B95" s="43"/>
      <c r="C95" s="43"/>
      <c r="E95" s="43"/>
      <c r="F95" s="43"/>
      <c r="G95" s="43"/>
      <c r="H95" s="43"/>
      <c r="I95" s="43"/>
      <c r="J95" s="43"/>
    </row>
    <row r="96" spans="1:10" x14ac:dyDescent="0.2">
      <c r="A96" s="43"/>
      <c r="B96" s="43"/>
      <c r="C96" s="43"/>
      <c r="E96" s="43"/>
      <c r="F96" s="43"/>
      <c r="G96" s="43"/>
      <c r="H96" s="43"/>
      <c r="I96" s="43"/>
      <c r="J96" s="43"/>
    </row>
    <row r="97" spans="1:10" x14ac:dyDescent="0.2">
      <c r="A97" s="43"/>
      <c r="B97" s="43"/>
      <c r="C97" s="43"/>
      <c r="E97" s="43"/>
      <c r="F97" s="43"/>
      <c r="G97" s="43"/>
      <c r="H97" s="43"/>
      <c r="I97" s="43"/>
      <c r="J97" s="43"/>
    </row>
    <row r="98" spans="1:10" x14ac:dyDescent="0.2">
      <c r="A98" s="43"/>
      <c r="B98" s="43"/>
      <c r="C98" s="43"/>
      <c r="E98" s="43"/>
      <c r="F98" s="43"/>
      <c r="G98" s="43"/>
      <c r="H98" s="43"/>
      <c r="I98" s="43"/>
      <c r="J98" s="43"/>
    </row>
    <row r="99" spans="1:10" x14ac:dyDescent="0.2">
      <c r="A99" s="43"/>
      <c r="B99" s="43"/>
      <c r="C99" s="43"/>
      <c r="E99" s="43"/>
      <c r="F99" s="43"/>
      <c r="G99" s="43"/>
      <c r="H99" s="43"/>
      <c r="I99" s="43"/>
      <c r="J99" s="43"/>
    </row>
    <row r="100" spans="1:10" x14ac:dyDescent="0.2">
      <c r="A100" s="43"/>
      <c r="B100" s="43"/>
      <c r="C100" s="43"/>
      <c r="E100" s="43"/>
      <c r="F100" s="43"/>
      <c r="G100" s="43"/>
      <c r="H100" s="43"/>
      <c r="I100" s="43"/>
      <c r="J100" s="43"/>
    </row>
    <row r="101" spans="1:10" x14ac:dyDescent="0.2">
      <c r="A101" s="43"/>
      <c r="B101" s="43"/>
      <c r="C101" s="43"/>
      <c r="E101" s="43"/>
      <c r="F101" s="43"/>
      <c r="G101" s="43"/>
      <c r="H101" s="43"/>
      <c r="I101" s="43"/>
      <c r="J101" s="43"/>
    </row>
    <row r="102" spans="1:10" x14ac:dyDescent="0.2">
      <c r="A102" s="43"/>
      <c r="B102" s="43"/>
      <c r="C102" s="43"/>
      <c r="E102" s="43"/>
      <c r="F102" s="43"/>
      <c r="G102" s="43"/>
      <c r="H102" s="43"/>
      <c r="I102" s="43"/>
      <c r="J102" s="43"/>
    </row>
    <row r="103" spans="1:10" x14ac:dyDescent="0.2">
      <c r="A103" s="43"/>
      <c r="B103" s="43"/>
      <c r="C103" s="43"/>
      <c r="E103" s="43"/>
      <c r="F103" s="43"/>
      <c r="G103" s="43"/>
      <c r="H103" s="43"/>
      <c r="I103" s="43"/>
      <c r="J103" s="43"/>
    </row>
    <row r="104" spans="1:10" x14ac:dyDescent="0.2">
      <c r="A104" s="43"/>
      <c r="B104" s="43"/>
      <c r="C104" s="43"/>
      <c r="E104" s="43"/>
      <c r="F104" s="43"/>
      <c r="G104" s="43"/>
      <c r="H104" s="43"/>
      <c r="I104" s="43"/>
      <c r="J104" s="43"/>
    </row>
    <row r="105" spans="1:10" x14ac:dyDescent="0.2">
      <c r="A105" s="43"/>
      <c r="B105" s="43"/>
      <c r="C105" s="43"/>
      <c r="E105" s="43"/>
      <c r="F105" s="43"/>
      <c r="G105" s="43"/>
      <c r="H105" s="43"/>
      <c r="I105" s="43"/>
      <c r="J105" s="43"/>
    </row>
    <row r="106" spans="1:10" x14ac:dyDescent="0.2">
      <c r="A106" s="43"/>
      <c r="B106" s="43"/>
      <c r="C106" s="43"/>
      <c r="E106" s="43"/>
      <c r="F106" s="43"/>
      <c r="G106" s="43"/>
      <c r="H106" s="43"/>
      <c r="I106" s="43"/>
      <c r="J106" s="43"/>
    </row>
    <row r="107" spans="1:10" x14ac:dyDescent="0.2">
      <c r="A107" s="43"/>
      <c r="B107" s="43"/>
      <c r="C107" s="43"/>
      <c r="E107" s="43"/>
      <c r="F107" s="43"/>
      <c r="G107" s="43"/>
      <c r="H107" s="43"/>
      <c r="I107" s="43"/>
      <c r="J107" s="43"/>
    </row>
    <row r="108" spans="1:10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</row>
    <row r="110" spans="1:10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</row>
    <row r="111" spans="1:10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</row>
    <row r="112" spans="1:10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</row>
    <row r="113" spans="1:10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</row>
    <row r="114" spans="1:10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</row>
    <row r="115" spans="1:10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</row>
    <row r="116" spans="1:10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</row>
    <row r="117" spans="1:10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</row>
    <row r="118" spans="1:10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</row>
    <row r="119" spans="1:10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</row>
    <row r="120" spans="1:10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</row>
    <row r="121" spans="1:10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</row>
    <row r="122" spans="1:10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</row>
    <row r="123" spans="1:10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</row>
    <row r="124" spans="1:10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</row>
  </sheetData>
  <autoFilter ref="A1:O14" xr:uid="{B35F04AB-311C-7F40-B988-311ADE5E5F3C}"/>
  <hyperlinks>
    <hyperlink ref="J6" r:id="rId1" xr:uid="{7BF1DB72-48AB-CA49-8577-EB8AE0AF7CA5}"/>
    <hyperlink ref="J7" r:id="rId2" xr:uid="{F98B4B0D-5842-E849-BB3C-791C4844FE20}"/>
    <hyperlink ref="J2" r:id="rId3" xr:uid="{E13CDF3C-6B8B-4B48-B6A9-B006D384A866}"/>
    <hyperlink ref="J5" r:id="rId4" xr:uid="{96F9E51B-D766-FE43-B763-340E99401288}"/>
    <hyperlink ref="J10" r:id="rId5" xr:uid="{B006A955-5A70-7B44-A25E-F7C9D407FEF4}"/>
    <hyperlink ref="J4" r:id="rId6" xr:uid="{D358DB1A-002F-4345-87D4-074AA868A6F0}"/>
    <hyperlink ref="J9" r:id="rId7" xr:uid="{46ABAE70-F28D-7549-8393-15DB5FAFC92D}"/>
    <hyperlink ref="J14" r:id="rId8" xr:uid="{32B74B5C-1135-0E4B-AD54-D2FCB306293F}"/>
    <hyperlink ref="J17" r:id="rId9" xr:uid="{B3464AE3-D03F-6840-85B2-F44CEE2054BE}"/>
    <hyperlink ref="J16" r:id="rId10" xr:uid="{DA2AD87D-3FF1-D94F-9992-116630AA9EDB}"/>
    <hyperlink ref="J13" r:id="rId11" xr:uid="{F70B6995-511C-0E43-90E3-869C7BC73DB3}"/>
    <hyperlink ref="J11" r:id="rId12" xr:uid="{FED1E887-C210-4E4C-A80B-6D8C49D084FC}"/>
    <hyperlink ref="J12" r:id="rId13" xr:uid="{96FDC5CE-7410-D446-B364-A4992E6129DF}"/>
    <hyperlink ref="J3" r:id="rId14" xr:uid="{B43087C1-7028-C548-B0F1-883FDCFB6B4C}"/>
    <hyperlink ref="J19" r:id="rId15" xr:uid="{AB97263C-128A-5B45-AB04-F978D86C761C}"/>
    <hyperlink ref="J20" r:id="rId16" xr:uid="{B4F1D5E9-0025-7B44-8C28-4478EC936134}"/>
    <hyperlink ref="J21" r:id="rId17" xr:uid="{4DEB603F-9AAE-FC49-9B11-FEA2FE26C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EEC0-F762-E14A-AB46-A24C343C644F}">
  <dimension ref="A1:AQ711"/>
  <sheetViews>
    <sheetView zoomScale="149" zoomScaleNormal="149" workbookViewId="0">
      <pane xSplit="10" ySplit="1" topLeftCell="M61" activePane="bottomRight" state="frozen"/>
      <selection pane="topRight" activeCell="K1" sqref="K1"/>
      <selection pane="bottomLeft" activeCell="A2" sqref="A2"/>
      <selection pane="bottomRight" activeCell="B75" sqref="B75"/>
    </sheetView>
  </sheetViews>
  <sheetFormatPr baseColWidth="10" defaultColWidth="11" defaultRowHeight="16" x14ac:dyDescent="0.2"/>
  <cols>
    <col min="2" max="2" width="10.83203125" customWidth="1"/>
    <col min="3" max="3" width="13.33203125" bestFit="1" customWidth="1"/>
    <col min="4" max="4" width="10" bestFit="1" customWidth="1"/>
    <col min="5" max="5" width="11.83203125" bestFit="1" customWidth="1"/>
    <col min="6" max="6" width="15.5" customWidth="1"/>
    <col min="7" max="7" width="15.5" bestFit="1" customWidth="1"/>
    <col min="8" max="8" width="14.6640625" bestFit="1" customWidth="1"/>
    <col min="9" max="9" width="18.33203125" bestFit="1" customWidth="1"/>
    <col min="10" max="10" width="16.5" customWidth="1"/>
    <col min="11" max="11" width="17.5" bestFit="1" customWidth="1"/>
    <col min="12" max="12" width="13.1640625" customWidth="1"/>
    <col min="13" max="13" width="11.33203125" customWidth="1"/>
    <col min="17" max="18" width="11" customWidth="1"/>
    <col min="19" max="19" width="15" bestFit="1" customWidth="1"/>
    <col min="20" max="20" width="18.83203125" customWidth="1"/>
    <col min="21" max="21" width="22.6640625" customWidth="1"/>
    <col min="22" max="24" width="17" customWidth="1"/>
    <col min="26" max="26" width="13.5" customWidth="1"/>
    <col min="27" max="27" width="17" customWidth="1"/>
    <col min="28" max="28" width="17" bestFit="1" customWidth="1"/>
    <col min="29" max="33" width="17" customWidth="1"/>
    <col min="35" max="35" width="15.33203125" customWidth="1"/>
    <col min="37" max="37" width="12.1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/>
      <c r="AI1" s="1"/>
      <c r="AJ1" s="1"/>
      <c r="AK1" s="1"/>
      <c r="AL1" s="1"/>
      <c r="AM1" s="1"/>
      <c r="AN1" s="1"/>
    </row>
    <row r="2" spans="1:40" x14ac:dyDescent="0.2">
      <c r="A2" s="1" t="s">
        <v>32</v>
      </c>
      <c r="B2" s="1" t="s">
        <v>180</v>
      </c>
      <c r="C2" s="1" t="s">
        <v>33</v>
      </c>
      <c r="D2" s="1"/>
      <c r="E2" s="1" t="s">
        <v>34</v>
      </c>
      <c r="F2" s="1" t="s">
        <v>34</v>
      </c>
      <c r="G2" s="1" t="s">
        <v>35</v>
      </c>
      <c r="H2" s="1" t="s">
        <v>35</v>
      </c>
      <c r="I2" s="1" t="s">
        <v>36</v>
      </c>
      <c r="J2" s="1" t="s">
        <v>36</v>
      </c>
      <c r="K2" s="1" t="s">
        <v>37</v>
      </c>
      <c r="L2" s="1">
        <v>0.5</v>
      </c>
      <c r="M2" s="1">
        <v>0</v>
      </c>
      <c r="N2" s="1">
        <v>1</v>
      </c>
      <c r="O2" s="1"/>
      <c r="P2" s="3">
        <v>97.177570093457902</v>
      </c>
      <c r="Q2" s="3">
        <v>95.233644859812998</v>
      </c>
      <c r="R2" s="3">
        <v>98.971962616822395</v>
      </c>
      <c r="S2" s="1" t="b">
        <v>0</v>
      </c>
      <c r="T2" s="4" t="s">
        <v>38</v>
      </c>
      <c r="U2" s="1" t="s">
        <v>39</v>
      </c>
      <c r="V2" s="1"/>
      <c r="W2" s="1"/>
      <c r="X2" s="1"/>
      <c r="Y2" s="1"/>
      <c r="Z2" s="1">
        <v>0</v>
      </c>
      <c r="AA2" s="1" t="b">
        <v>0</v>
      </c>
      <c r="AB2" s="1" t="s">
        <v>40</v>
      </c>
      <c r="AC2" s="1" t="s">
        <v>41</v>
      </c>
      <c r="AD2" s="1" t="s">
        <v>42</v>
      </c>
      <c r="AE2" s="3">
        <v>1.9439252336449044</v>
      </c>
      <c r="AF2" s="3">
        <v>1.7943925233644933</v>
      </c>
      <c r="AG2" s="3">
        <v>0.95365248903300959</v>
      </c>
      <c r="AH2" s="1">
        <v>-0.01</v>
      </c>
      <c r="AI2" s="1">
        <v>92.58</v>
      </c>
      <c r="AJ2" s="1"/>
      <c r="AK2" s="1"/>
      <c r="AL2" s="1"/>
      <c r="AM2" s="1"/>
      <c r="AN2" s="1"/>
    </row>
    <row r="3" spans="1:40" x14ac:dyDescent="0.2">
      <c r="A3" s="1" t="s">
        <v>32</v>
      </c>
      <c r="B3" s="1" t="s">
        <v>180</v>
      </c>
      <c r="C3" s="1" t="s">
        <v>33</v>
      </c>
      <c r="D3" s="1"/>
      <c r="E3" s="1" t="s">
        <v>34</v>
      </c>
      <c r="F3" s="1" t="s">
        <v>34</v>
      </c>
      <c r="G3" s="1" t="s">
        <v>35</v>
      </c>
      <c r="H3" s="1" t="s">
        <v>35</v>
      </c>
      <c r="I3" s="1" t="s">
        <v>36</v>
      </c>
      <c r="J3" s="1" t="s">
        <v>36</v>
      </c>
      <c r="K3" s="1" t="s">
        <v>37</v>
      </c>
      <c r="L3" s="1">
        <v>1.5</v>
      </c>
      <c r="M3" s="1">
        <v>1</v>
      </c>
      <c r="N3" s="1">
        <v>2</v>
      </c>
      <c r="O3" s="1"/>
      <c r="P3" s="3">
        <v>90.897196261682197</v>
      </c>
      <c r="Q3" s="3">
        <v>87.158878504672799</v>
      </c>
      <c r="R3" s="3">
        <v>94.037383177570007</v>
      </c>
      <c r="S3" s="1" t="b">
        <v>0</v>
      </c>
      <c r="T3" s="4" t="s">
        <v>38</v>
      </c>
      <c r="U3" s="1" t="s">
        <v>39</v>
      </c>
      <c r="V3" s="1"/>
      <c r="W3" s="1"/>
      <c r="X3" s="1"/>
      <c r="Y3" s="1"/>
      <c r="Z3" s="1">
        <v>0</v>
      </c>
      <c r="AA3" s="1" t="b">
        <v>0</v>
      </c>
      <c r="AB3" s="1"/>
      <c r="AC3" s="1" t="s">
        <v>41</v>
      </c>
      <c r="AD3" s="1" t="s">
        <v>42</v>
      </c>
      <c r="AE3" s="3">
        <v>3.7383177570093977</v>
      </c>
      <c r="AF3" s="3">
        <v>3.14018691588781</v>
      </c>
      <c r="AG3" s="3">
        <v>1.7547205798207164</v>
      </c>
      <c r="AH3" s="1">
        <v>1.26</v>
      </c>
      <c r="AI3" s="1">
        <v>87.22</v>
      </c>
      <c r="AJ3" s="1"/>
      <c r="AK3" s="1"/>
      <c r="AL3" s="1"/>
      <c r="AM3" s="1"/>
      <c r="AN3" s="1"/>
    </row>
    <row r="4" spans="1:40" x14ac:dyDescent="0.2">
      <c r="A4" s="1" t="s">
        <v>32</v>
      </c>
      <c r="B4" s="1" t="s">
        <v>180</v>
      </c>
      <c r="C4" s="1" t="s">
        <v>33</v>
      </c>
      <c r="D4" s="1"/>
      <c r="E4" s="1" t="s">
        <v>34</v>
      </c>
      <c r="F4" s="1" t="s">
        <v>34</v>
      </c>
      <c r="G4" s="1" t="s">
        <v>35</v>
      </c>
      <c r="H4" s="1" t="s">
        <v>35</v>
      </c>
      <c r="I4" s="1" t="s">
        <v>36</v>
      </c>
      <c r="J4" s="1" t="s">
        <v>36</v>
      </c>
      <c r="K4" s="1" t="s">
        <v>37</v>
      </c>
      <c r="L4" s="1">
        <v>2.5</v>
      </c>
      <c r="M4" s="1">
        <v>2</v>
      </c>
      <c r="N4" s="1">
        <v>3</v>
      </c>
      <c r="O4" s="1"/>
      <c r="P4" s="3">
        <v>87.158878504672799</v>
      </c>
      <c r="Q4" s="3">
        <v>81.327102803738299</v>
      </c>
      <c r="R4" s="3">
        <v>91.794392523364394</v>
      </c>
      <c r="S4" s="1" t="b">
        <v>0</v>
      </c>
      <c r="T4" s="4" t="s">
        <v>38</v>
      </c>
      <c r="U4" s="1" t="s">
        <v>39</v>
      </c>
      <c r="V4" s="1"/>
      <c r="W4" s="1"/>
      <c r="X4" s="1"/>
      <c r="Y4" s="1"/>
      <c r="Z4" s="1">
        <v>0</v>
      </c>
      <c r="AA4" s="1" t="b">
        <v>0</v>
      </c>
      <c r="AB4" s="1"/>
      <c r="AC4" s="1" t="s">
        <v>41</v>
      </c>
      <c r="AD4" s="1" t="s">
        <v>42</v>
      </c>
      <c r="AE4" s="3">
        <v>5.8317757009345002</v>
      </c>
      <c r="AF4" s="3">
        <v>4.6355140186915946</v>
      </c>
      <c r="AG4" s="3">
        <v>2.6702269692923712</v>
      </c>
      <c r="AH4" s="1">
        <v>2.5099999999999998</v>
      </c>
      <c r="AI4" s="1">
        <v>77.11</v>
      </c>
      <c r="AJ4" s="1"/>
      <c r="AK4" s="1"/>
      <c r="AL4" s="1"/>
      <c r="AM4" s="1"/>
      <c r="AN4" s="1"/>
    </row>
    <row r="5" spans="1:40" x14ac:dyDescent="0.2">
      <c r="A5" s="1" t="s">
        <v>32</v>
      </c>
      <c r="B5" s="1" t="s">
        <v>180</v>
      </c>
      <c r="C5" s="1" t="s">
        <v>33</v>
      </c>
      <c r="D5" s="1"/>
      <c r="E5" s="1" t="s">
        <v>34</v>
      </c>
      <c r="F5" s="1" t="s">
        <v>34</v>
      </c>
      <c r="G5" s="1" t="s">
        <v>35</v>
      </c>
      <c r="H5" s="1" t="s">
        <v>35</v>
      </c>
      <c r="I5" s="1" t="s">
        <v>36</v>
      </c>
      <c r="J5" s="1" t="s">
        <v>36</v>
      </c>
      <c r="K5" s="1" t="s">
        <v>37</v>
      </c>
      <c r="L5" s="1">
        <v>3.5</v>
      </c>
      <c r="M5" s="1">
        <v>3</v>
      </c>
      <c r="N5" s="1">
        <v>4</v>
      </c>
      <c r="O5" s="1"/>
      <c r="P5" s="3">
        <v>78.785046728971906</v>
      </c>
      <c r="Q5" s="3">
        <v>69.065420560747597</v>
      </c>
      <c r="R5" s="3">
        <v>87.009345794392502</v>
      </c>
      <c r="S5" s="1" t="b">
        <v>0</v>
      </c>
      <c r="T5" s="4" t="s">
        <v>38</v>
      </c>
      <c r="U5" s="1" t="s">
        <v>39</v>
      </c>
      <c r="V5" s="1"/>
      <c r="W5" s="1"/>
      <c r="X5" s="1"/>
      <c r="Y5" s="1"/>
      <c r="Z5" s="1">
        <v>0</v>
      </c>
      <c r="AA5" s="1" t="b">
        <v>0</v>
      </c>
      <c r="AB5" s="1"/>
      <c r="AC5" s="1" t="s">
        <v>41</v>
      </c>
      <c r="AD5" s="1" t="s">
        <v>42</v>
      </c>
      <c r="AE5" s="3">
        <v>9.719626168224309</v>
      </c>
      <c r="AF5" s="3">
        <v>8.2242990654205954</v>
      </c>
      <c r="AG5" s="3">
        <v>4.577531947358394</v>
      </c>
      <c r="AH5" s="1">
        <v>3.77</v>
      </c>
      <c r="AI5" s="1">
        <v>59.18</v>
      </c>
      <c r="AJ5" s="1"/>
      <c r="AK5" s="1"/>
      <c r="AL5" s="1"/>
      <c r="AM5" s="1"/>
      <c r="AN5" s="1"/>
    </row>
    <row r="6" spans="1:40" x14ac:dyDescent="0.2">
      <c r="A6" s="1" t="s">
        <v>32</v>
      </c>
      <c r="B6" s="1" t="s">
        <v>180</v>
      </c>
      <c r="C6" s="1" t="s">
        <v>33</v>
      </c>
      <c r="D6" s="1"/>
      <c r="E6" s="1" t="s">
        <v>34</v>
      </c>
      <c r="F6" s="1" t="s">
        <v>34</v>
      </c>
      <c r="G6" s="1" t="s">
        <v>35</v>
      </c>
      <c r="H6" s="1" t="s">
        <v>35</v>
      </c>
      <c r="I6" s="1" t="s">
        <v>36</v>
      </c>
      <c r="J6" s="1" t="s">
        <v>36</v>
      </c>
      <c r="K6" s="1" t="s">
        <v>37</v>
      </c>
      <c r="L6" s="1">
        <v>5</v>
      </c>
      <c r="M6" s="1">
        <v>4</v>
      </c>
      <c r="N6" s="1">
        <v>100</v>
      </c>
      <c r="O6" s="1"/>
      <c r="P6" s="3">
        <v>63.981308411214897</v>
      </c>
      <c r="Q6" s="3">
        <v>45.2897196261682</v>
      </c>
      <c r="R6" s="3">
        <v>79.981308411214897</v>
      </c>
      <c r="S6" s="1" t="b">
        <v>0</v>
      </c>
      <c r="T6" s="4" t="s">
        <v>38</v>
      </c>
      <c r="U6" s="1" t="s">
        <v>39</v>
      </c>
      <c r="V6" s="1"/>
      <c r="W6" s="1"/>
      <c r="X6" s="1"/>
      <c r="Y6" s="1"/>
      <c r="Z6" s="1">
        <v>0</v>
      </c>
      <c r="AA6" s="1" t="b">
        <v>0</v>
      </c>
      <c r="AB6" s="1"/>
      <c r="AC6" s="1" t="s">
        <v>41</v>
      </c>
      <c r="AD6" s="1" t="s">
        <v>42</v>
      </c>
      <c r="AE6" s="3">
        <v>18.691588785046697</v>
      </c>
      <c r="AF6" s="3">
        <v>16</v>
      </c>
      <c r="AG6" s="3">
        <v>8.8498950982261988</v>
      </c>
      <c r="AH6" s="1">
        <v>5.01</v>
      </c>
      <c r="AI6" s="1">
        <v>52.58</v>
      </c>
      <c r="AJ6" s="1"/>
      <c r="AK6" s="1"/>
      <c r="AL6" s="1"/>
      <c r="AM6" s="1"/>
      <c r="AN6" s="1"/>
    </row>
    <row r="7" spans="1:40" x14ac:dyDescent="0.2">
      <c r="A7" s="1" t="s">
        <v>32</v>
      </c>
      <c r="B7" s="1" t="s">
        <v>180</v>
      </c>
      <c r="C7" s="1" t="s">
        <v>33</v>
      </c>
      <c r="D7" s="1"/>
      <c r="E7" s="1" t="s">
        <v>34</v>
      </c>
      <c r="F7" s="1" t="s">
        <v>34</v>
      </c>
      <c r="G7" s="1" t="s">
        <v>43</v>
      </c>
      <c r="H7" s="1" t="s">
        <v>43</v>
      </c>
      <c r="I7" s="1" t="s">
        <v>36</v>
      </c>
      <c r="J7" s="1" t="s">
        <v>36</v>
      </c>
      <c r="K7" s="1" t="s">
        <v>37</v>
      </c>
      <c r="L7" s="1">
        <v>0.5</v>
      </c>
      <c r="M7" s="1">
        <v>0</v>
      </c>
      <c r="N7" s="1">
        <v>1</v>
      </c>
      <c r="O7" s="1"/>
      <c r="P7" s="3">
        <v>92.392523364485896</v>
      </c>
      <c r="Q7" s="3">
        <v>85.214953271027994</v>
      </c>
      <c r="R7" s="3">
        <v>98.074766355140099</v>
      </c>
      <c r="S7" s="1" t="b">
        <v>0</v>
      </c>
      <c r="T7" s="4" t="s">
        <v>38</v>
      </c>
      <c r="U7" s="1" t="s">
        <v>39</v>
      </c>
      <c r="V7" s="1"/>
      <c r="W7" s="1"/>
      <c r="X7" s="1"/>
      <c r="Y7" s="1"/>
      <c r="Z7" s="1">
        <v>0</v>
      </c>
      <c r="AA7" s="1" t="b">
        <v>0</v>
      </c>
      <c r="AB7" s="1"/>
      <c r="AC7" s="1" t="s">
        <v>41</v>
      </c>
      <c r="AD7" s="1" t="s">
        <v>42</v>
      </c>
      <c r="AE7" s="3">
        <v>7.1775700934579021</v>
      </c>
      <c r="AF7" s="3">
        <v>5.6822429906542027</v>
      </c>
      <c r="AG7" s="3">
        <v>3.2805645622734962</v>
      </c>
      <c r="AH7" s="1">
        <v>-0.05</v>
      </c>
      <c r="AI7" s="1">
        <v>97.32</v>
      </c>
      <c r="AJ7" s="1"/>
      <c r="AK7" s="1"/>
      <c r="AL7" s="1"/>
      <c r="AM7" s="1"/>
      <c r="AN7" s="1"/>
    </row>
    <row r="8" spans="1:40" x14ac:dyDescent="0.2">
      <c r="A8" s="1" t="s">
        <v>32</v>
      </c>
      <c r="B8" s="1" t="s">
        <v>180</v>
      </c>
      <c r="C8" s="1" t="s">
        <v>33</v>
      </c>
      <c r="D8" s="1"/>
      <c r="E8" s="1" t="s">
        <v>34</v>
      </c>
      <c r="F8" s="1" t="s">
        <v>34</v>
      </c>
      <c r="G8" s="1" t="s">
        <v>43</v>
      </c>
      <c r="H8" s="1" t="s">
        <v>43</v>
      </c>
      <c r="I8" s="1" t="s">
        <v>36</v>
      </c>
      <c r="J8" s="1" t="s">
        <v>36</v>
      </c>
      <c r="K8" s="1" t="s">
        <v>37</v>
      </c>
      <c r="L8" s="1">
        <v>1.5</v>
      </c>
      <c r="M8" s="1">
        <v>1</v>
      </c>
      <c r="N8" s="1">
        <v>2</v>
      </c>
      <c r="O8" s="1"/>
      <c r="P8" s="3">
        <v>86.859813084112105</v>
      </c>
      <c r="Q8" s="3">
        <v>81.177570093457902</v>
      </c>
      <c r="R8" s="3">
        <v>91.943925233644805</v>
      </c>
      <c r="S8" s="1" t="b">
        <v>0</v>
      </c>
      <c r="T8" s="4" t="s">
        <v>38</v>
      </c>
      <c r="U8" s="1" t="s">
        <v>39</v>
      </c>
      <c r="V8" s="1"/>
      <c r="W8" s="1"/>
      <c r="X8" s="1"/>
      <c r="Y8" s="1"/>
      <c r="Z8" s="1">
        <v>0</v>
      </c>
      <c r="AA8" s="1" t="b">
        <v>0</v>
      </c>
      <c r="AB8" s="1"/>
      <c r="AC8" s="1" t="s">
        <v>41</v>
      </c>
      <c r="AD8" s="1" t="s">
        <v>42</v>
      </c>
      <c r="AE8" s="3">
        <v>5.6822429906542027</v>
      </c>
      <c r="AF8" s="3">
        <v>5.0841121495327002</v>
      </c>
      <c r="AG8" s="3">
        <v>2.7465191684150261</v>
      </c>
      <c r="AH8" s="1">
        <v>1.24</v>
      </c>
      <c r="AI8" s="1">
        <v>90.93</v>
      </c>
      <c r="AJ8" s="1"/>
      <c r="AK8" s="1"/>
      <c r="AL8" s="1"/>
      <c r="AM8" s="1"/>
      <c r="AN8" s="1"/>
    </row>
    <row r="9" spans="1:40" x14ac:dyDescent="0.2">
      <c r="A9" s="1" t="s">
        <v>32</v>
      </c>
      <c r="B9" s="1" t="s">
        <v>180</v>
      </c>
      <c r="C9" s="1" t="s">
        <v>33</v>
      </c>
      <c r="D9" s="1"/>
      <c r="E9" s="1" t="s">
        <v>34</v>
      </c>
      <c r="F9" s="1" t="s">
        <v>34</v>
      </c>
      <c r="G9" s="1" t="s">
        <v>43</v>
      </c>
      <c r="H9" s="1" t="s">
        <v>43</v>
      </c>
      <c r="I9" s="1" t="s">
        <v>36</v>
      </c>
      <c r="J9" s="1" t="s">
        <v>36</v>
      </c>
      <c r="K9" s="1" t="s">
        <v>37</v>
      </c>
      <c r="L9" s="1">
        <v>2.5</v>
      </c>
      <c r="M9" s="1">
        <v>2</v>
      </c>
      <c r="N9" s="1">
        <v>3</v>
      </c>
      <c r="O9" s="1"/>
      <c r="P9" s="3">
        <v>76.691588785046704</v>
      </c>
      <c r="Q9" s="3">
        <v>70.261682242990602</v>
      </c>
      <c r="R9" s="3">
        <v>82.971962616822395</v>
      </c>
      <c r="S9" s="1" t="b">
        <v>0</v>
      </c>
      <c r="T9" s="4" t="s">
        <v>38</v>
      </c>
      <c r="U9" s="1" t="s">
        <v>39</v>
      </c>
      <c r="V9" s="1"/>
      <c r="W9" s="1"/>
      <c r="X9" s="1"/>
      <c r="Y9" s="1"/>
      <c r="Z9" s="1">
        <v>0</v>
      </c>
      <c r="AA9" s="1" t="b">
        <v>0</v>
      </c>
      <c r="AB9" s="1"/>
      <c r="AC9" s="1" t="s">
        <v>41</v>
      </c>
      <c r="AD9" s="1" t="s">
        <v>42</v>
      </c>
      <c r="AE9" s="3">
        <v>6.4299065420561021</v>
      </c>
      <c r="AF9" s="3">
        <v>6.280373831775691</v>
      </c>
      <c r="AG9" s="3">
        <v>3.2424184627121924</v>
      </c>
      <c r="AH9" s="1">
        <v>2.48</v>
      </c>
      <c r="AI9" s="1">
        <v>87.22</v>
      </c>
      <c r="AJ9" s="1"/>
      <c r="AK9" s="1"/>
      <c r="AL9" s="1"/>
      <c r="AM9" s="1"/>
      <c r="AN9" s="1"/>
    </row>
    <row r="10" spans="1:40" x14ac:dyDescent="0.2">
      <c r="A10" s="1" t="s">
        <v>32</v>
      </c>
      <c r="B10" s="1" t="s">
        <v>180</v>
      </c>
      <c r="C10" s="1" t="s">
        <v>33</v>
      </c>
      <c r="D10" s="1"/>
      <c r="E10" s="1" t="s">
        <v>34</v>
      </c>
      <c r="F10" s="1" t="s">
        <v>34</v>
      </c>
      <c r="G10" s="1" t="s">
        <v>43</v>
      </c>
      <c r="H10" s="1" t="s">
        <v>43</v>
      </c>
      <c r="I10" s="1" t="s">
        <v>36</v>
      </c>
      <c r="J10" s="1" t="s">
        <v>36</v>
      </c>
      <c r="K10" s="1" t="s">
        <v>37</v>
      </c>
      <c r="L10" s="1">
        <v>3.5</v>
      </c>
      <c r="M10" s="1">
        <v>3</v>
      </c>
      <c r="N10" s="1">
        <v>4</v>
      </c>
      <c r="O10" s="1"/>
      <c r="P10" s="3">
        <v>59.196261682242898</v>
      </c>
      <c r="Q10" s="3">
        <v>48.130841121495301</v>
      </c>
      <c r="R10" s="3">
        <v>69.065420560747597</v>
      </c>
      <c r="S10" s="1" t="b">
        <v>0</v>
      </c>
      <c r="T10" s="4" t="s">
        <v>38</v>
      </c>
      <c r="U10" s="1" t="s">
        <v>39</v>
      </c>
      <c r="V10" s="1"/>
      <c r="W10" s="1"/>
      <c r="X10" s="1"/>
      <c r="Y10" s="1"/>
      <c r="Z10" s="1">
        <v>0</v>
      </c>
      <c r="AA10" s="1" t="b">
        <v>0</v>
      </c>
      <c r="AB10" s="1"/>
      <c r="AC10" s="1" t="s">
        <v>41</v>
      </c>
      <c r="AD10" s="1" t="s">
        <v>42</v>
      </c>
      <c r="AE10" s="3">
        <v>11.065420560747597</v>
      </c>
      <c r="AF10" s="3">
        <v>9.8691588785046989</v>
      </c>
      <c r="AG10" s="3">
        <v>5.3404539385847691</v>
      </c>
      <c r="AH10" s="1">
        <v>3.73</v>
      </c>
      <c r="AI10" s="1">
        <v>78.760000000000005</v>
      </c>
      <c r="AJ10" s="1"/>
      <c r="AK10" s="1"/>
      <c r="AL10" s="1"/>
      <c r="AM10" s="1"/>
      <c r="AN10" s="1"/>
    </row>
    <row r="11" spans="1:40" x14ac:dyDescent="0.2">
      <c r="A11" s="1" t="s">
        <v>32</v>
      </c>
      <c r="B11" s="1" t="s">
        <v>180</v>
      </c>
      <c r="C11" s="1" t="s">
        <v>33</v>
      </c>
      <c r="D11" s="1"/>
      <c r="E11" s="1" t="s">
        <v>34</v>
      </c>
      <c r="F11" s="1" t="s">
        <v>34</v>
      </c>
      <c r="G11" s="1" t="s">
        <v>43</v>
      </c>
      <c r="H11" s="1" t="s">
        <v>43</v>
      </c>
      <c r="I11" s="1" t="s">
        <v>36</v>
      </c>
      <c r="J11" s="1" t="s">
        <v>36</v>
      </c>
      <c r="K11" s="1" t="s">
        <v>37</v>
      </c>
      <c r="L11" s="1">
        <v>5</v>
      </c>
      <c r="M11" s="1">
        <v>4</v>
      </c>
      <c r="N11" s="1">
        <v>100</v>
      </c>
      <c r="O11" s="1"/>
      <c r="P11" s="3">
        <v>52.616822429906499</v>
      </c>
      <c r="Q11" s="3">
        <v>39.158878504672799</v>
      </c>
      <c r="R11" s="3">
        <v>65.177570093457902</v>
      </c>
      <c r="S11" s="1" t="b">
        <v>0</v>
      </c>
      <c r="T11" s="4" t="s">
        <v>38</v>
      </c>
      <c r="U11" s="1" t="s">
        <v>39</v>
      </c>
      <c r="V11" s="1"/>
      <c r="W11" s="1"/>
      <c r="X11" s="1"/>
      <c r="Y11" s="1"/>
      <c r="Z11" s="1">
        <v>0</v>
      </c>
      <c r="AA11" s="1" t="b">
        <v>0</v>
      </c>
      <c r="AB11" s="1"/>
      <c r="AC11" s="1" t="s">
        <v>41</v>
      </c>
      <c r="AD11" s="1" t="s">
        <v>42</v>
      </c>
      <c r="AE11" s="3">
        <v>13.4579439252337</v>
      </c>
      <c r="AF11" s="3">
        <v>12.560747663551403</v>
      </c>
      <c r="AG11" s="3">
        <v>6.6374213236696695</v>
      </c>
      <c r="AH11" s="1">
        <v>4.99</v>
      </c>
      <c r="AI11" s="1">
        <v>64.33</v>
      </c>
      <c r="AJ11" s="1"/>
      <c r="AK11" s="1"/>
      <c r="AL11" s="1"/>
      <c r="AM11" s="1"/>
      <c r="AN11" s="1"/>
    </row>
    <row r="12" spans="1:40" ht="64.5" customHeight="1" x14ac:dyDescent="0.2">
      <c r="A12" s="1" t="s">
        <v>44</v>
      </c>
      <c r="B12" s="1" t="s">
        <v>187</v>
      </c>
      <c r="C12" s="1" t="s">
        <v>33</v>
      </c>
      <c r="D12" s="1"/>
      <c r="E12" s="5" t="s">
        <v>45</v>
      </c>
      <c r="F12" s="5" t="s">
        <v>46</v>
      </c>
      <c r="G12" s="1" t="s">
        <v>43</v>
      </c>
      <c r="H12" s="1" t="s">
        <v>43</v>
      </c>
      <c r="I12" s="1" t="s">
        <v>36</v>
      </c>
      <c r="J12" s="1" t="s">
        <v>36</v>
      </c>
      <c r="K12" s="1"/>
      <c r="L12" s="1">
        <v>5.75</v>
      </c>
      <c r="M12" s="1">
        <v>5</v>
      </c>
      <c r="N12" s="1">
        <v>6.5</v>
      </c>
      <c r="O12" s="1"/>
      <c r="P12" s="1">
        <v>50</v>
      </c>
      <c r="Q12" s="1">
        <v>45</v>
      </c>
      <c r="R12" s="1">
        <v>55</v>
      </c>
      <c r="S12" s="1" t="b">
        <v>1</v>
      </c>
      <c r="T12" s="51" t="s">
        <v>47</v>
      </c>
      <c r="U12" s="1" t="s">
        <v>39</v>
      </c>
      <c r="V12" s="1">
        <v>55</v>
      </c>
      <c r="W12" s="1">
        <v>50</v>
      </c>
      <c r="X12" s="1">
        <v>60</v>
      </c>
      <c r="Y12" s="1"/>
      <c r="Z12" s="1">
        <v>1</v>
      </c>
      <c r="AA12" s="1" t="b">
        <v>0</v>
      </c>
      <c r="AB12" s="1">
        <v>1</v>
      </c>
      <c r="AC12" s="1"/>
      <c r="AD12" s="1" t="s">
        <v>42</v>
      </c>
      <c r="AE12" s="3">
        <v>5</v>
      </c>
      <c r="AF12" s="3">
        <v>5</v>
      </c>
      <c r="AG12" s="3">
        <v>2.5510204081632653</v>
      </c>
      <c r="AH12" s="1"/>
      <c r="AI12" s="1"/>
      <c r="AJ12" s="1"/>
      <c r="AK12" s="1"/>
      <c r="AL12" s="1"/>
      <c r="AM12" s="1"/>
      <c r="AN12" s="1"/>
    </row>
    <row r="13" spans="1:40" ht="17" customHeight="1" x14ac:dyDescent="0.2">
      <c r="A13" s="1" t="s">
        <v>44</v>
      </c>
      <c r="B13" s="1" t="s">
        <v>187</v>
      </c>
      <c r="C13" s="1" t="s">
        <v>33</v>
      </c>
      <c r="D13" s="1"/>
      <c r="E13" s="5" t="s">
        <v>45</v>
      </c>
      <c r="F13" s="5" t="s">
        <v>46</v>
      </c>
      <c r="G13" s="1" t="s">
        <v>43</v>
      </c>
      <c r="H13" s="1" t="s">
        <v>43</v>
      </c>
      <c r="I13" s="1" t="s">
        <v>36</v>
      </c>
      <c r="J13" s="1" t="s">
        <v>36</v>
      </c>
      <c r="K13" s="1"/>
      <c r="L13" s="1">
        <v>5.25</v>
      </c>
      <c r="M13" s="1">
        <v>4.5</v>
      </c>
      <c r="N13" s="1">
        <v>6</v>
      </c>
      <c r="O13" s="1"/>
      <c r="P13" s="1">
        <v>47</v>
      </c>
      <c r="Q13" s="1">
        <v>42</v>
      </c>
      <c r="R13" s="1">
        <v>52</v>
      </c>
      <c r="S13" s="1" t="b">
        <v>1</v>
      </c>
      <c r="T13" s="51"/>
      <c r="U13" s="1" t="s">
        <v>39</v>
      </c>
      <c r="V13" s="1">
        <v>52</v>
      </c>
      <c r="W13" s="1">
        <v>48</v>
      </c>
      <c r="X13" s="1">
        <v>57</v>
      </c>
      <c r="Y13" s="1"/>
      <c r="Z13" s="1">
        <v>1</v>
      </c>
      <c r="AA13" s="1" t="b">
        <v>0</v>
      </c>
      <c r="AB13" s="1">
        <v>1</v>
      </c>
      <c r="AC13" s="1"/>
      <c r="AD13" s="1" t="s">
        <v>42</v>
      </c>
      <c r="AE13" s="3">
        <v>5</v>
      </c>
      <c r="AF13" s="3">
        <v>5</v>
      </c>
      <c r="AG13" s="3">
        <v>2.5510204081632653</v>
      </c>
      <c r="AH13" s="1"/>
      <c r="AI13" s="1"/>
      <c r="AJ13" s="1"/>
      <c r="AK13" s="1"/>
      <c r="AL13" s="1"/>
      <c r="AM13" s="1"/>
      <c r="AN13" s="1"/>
    </row>
    <row r="14" spans="1:40" ht="17" customHeight="1" x14ac:dyDescent="0.2">
      <c r="A14" s="1" t="s">
        <v>44</v>
      </c>
      <c r="B14" s="1" t="s">
        <v>187</v>
      </c>
      <c r="C14" s="1" t="s">
        <v>33</v>
      </c>
      <c r="D14" s="1"/>
      <c r="E14" s="5" t="s">
        <v>45</v>
      </c>
      <c r="F14" s="5" t="s">
        <v>46</v>
      </c>
      <c r="G14" s="1" t="s">
        <v>43</v>
      </c>
      <c r="H14" s="1" t="s">
        <v>43</v>
      </c>
      <c r="I14" s="1" t="s">
        <v>36</v>
      </c>
      <c r="J14" s="1" t="s">
        <v>36</v>
      </c>
      <c r="K14" s="1"/>
      <c r="L14" s="1">
        <v>4.75</v>
      </c>
      <c r="M14" s="1">
        <v>4</v>
      </c>
      <c r="N14" s="1">
        <v>5.5</v>
      </c>
      <c r="O14" s="1"/>
      <c r="P14" s="1">
        <v>57.999999999999993</v>
      </c>
      <c r="Q14" s="1">
        <v>55</v>
      </c>
      <c r="R14" s="1">
        <v>62</v>
      </c>
      <c r="S14" s="1" t="b">
        <v>1</v>
      </c>
      <c r="T14" s="51"/>
      <c r="U14" s="1" t="s">
        <v>39</v>
      </c>
      <c r="V14" s="1">
        <v>62</v>
      </c>
      <c r="W14" s="1">
        <v>59</v>
      </c>
      <c r="X14" s="1">
        <v>65</v>
      </c>
      <c r="Y14" s="1"/>
      <c r="Z14" s="1">
        <v>1</v>
      </c>
      <c r="AA14" s="1" t="b">
        <v>0</v>
      </c>
      <c r="AB14" s="1">
        <v>1</v>
      </c>
      <c r="AC14" s="1"/>
      <c r="AD14" s="1" t="s">
        <v>42</v>
      </c>
      <c r="AE14" s="3">
        <v>2.9999999999999929</v>
      </c>
      <c r="AF14" s="3">
        <v>4.0000000000000071</v>
      </c>
      <c r="AG14" s="3">
        <v>1.7857142857142858</v>
      </c>
      <c r="AH14" s="1"/>
      <c r="AI14" s="1"/>
      <c r="AJ14" s="1"/>
      <c r="AK14" s="1"/>
      <c r="AL14" s="1"/>
      <c r="AM14" s="1"/>
      <c r="AN14" s="1"/>
    </row>
    <row r="15" spans="1:40" ht="17" customHeight="1" x14ac:dyDescent="0.2">
      <c r="A15" s="1" t="s">
        <v>44</v>
      </c>
      <c r="B15" s="1" t="s">
        <v>187</v>
      </c>
      <c r="C15" s="1" t="s">
        <v>33</v>
      </c>
      <c r="D15" s="1"/>
      <c r="E15" s="5" t="s">
        <v>45</v>
      </c>
      <c r="F15" s="5" t="s">
        <v>46</v>
      </c>
      <c r="G15" s="1" t="s">
        <v>43</v>
      </c>
      <c r="H15" s="1" t="s">
        <v>43</v>
      </c>
      <c r="I15" s="1" t="s">
        <v>36</v>
      </c>
      <c r="J15" s="1" t="s">
        <v>36</v>
      </c>
      <c r="K15" s="1"/>
      <c r="L15" s="1">
        <v>4.25</v>
      </c>
      <c r="M15" s="1">
        <v>3.5</v>
      </c>
      <c r="N15" s="1">
        <v>5</v>
      </c>
      <c r="O15" s="1"/>
      <c r="P15" s="1">
        <v>62</v>
      </c>
      <c r="Q15" s="1">
        <v>59</v>
      </c>
      <c r="R15" s="1">
        <v>64</v>
      </c>
      <c r="S15" s="1" t="b">
        <v>1</v>
      </c>
      <c r="T15" s="51"/>
      <c r="U15" s="1" t="s">
        <v>39</v>
      </c>
      <c r="V15" s="1">
        <v>66</v>
      </c>
      <c r="W15" s="1">
        <v>63</v>
      </c>
      <c r="X15" s="1">
        <v>68</v>
      </c>
      <c r="Y15" s="1"/>
      <c r="Z15" s="1">
        <v>1</v>
      </c>
      <c r="AA15" s="1" t="b">
        <v>0</v>
      </c>
      <c r="AB15" s="1">
        <v>1</v>
      </c>
      <c r="AC15" s="1"/>
      <c r="AD15" s="1" t="s">
        <v>42</v>
      </c>
      <c r="AE15" s="3">
        <v>3</v>
      </c>
      <c r="AF15" s="3">
        <v>2</v>
      </c>
      <c r="AG15" s="3">
        <v>1.2755102040816326</v>
      </c>
      <c r="AH15" s="1"/>
      <c r="AI15" s="1"/>
      <c r="AJ15" s="1"/>
      <c r="AK15" s="1"/>
      <c r="AL15" s="1"/>
      <c r="AM15" s="1"/>
      <c r="AN15" s="1"/>
    </row>
    <row r="16" spans="1:40" ht="17" customHeight="1" x14ac:dyDescent="0.2">
      <c r="A16" s="1" t="s">
        <v>44</v>
      </c>
      <c r="B16" s="1" t="s">
        <v>187</v>
      </c>
      <c r="C16" s="1" t="s">
        <v>33</v>
      </c>
      <c r="D16" s="1"/>
      <c r="E16" s="5" t="s">
        <v>45</v>
      </c>
      <c r="F16" s="5" t="s">
        <v>46</v>
      </c>
      <c r="G16" s="1" t="s">
        <v>43</v>
      </c>
      <c r="H16" s="1" t="s">
        <v>43</v>
      </c>
      <c r="I16" s="1" t="s">
        <v>36</v>
      </c>
      <c r="J16" s="1" t="s">
        <v>36</v>
      </c>
      <c r="K16" s="1"/>
      <c r="L16" s="1">
        <v>3.75</v>
      </c>
      <c r="M16" s="1">
        <v>3</v>
      </c>
      <c r="N16" s="1">
        <v>4.5</v>
      </c>
      <c r="O16" s="1"/>
      <c r="P16" s="1">
        <v>68</v>
      </c>
      <c r="Q16" s="1">
        <v>65</v>
      </c>
      <c r="R16" s="1">
        <v>70</v>
      </c>
      <c r="S16" s="1" t="b">
        <v>1</v>
      </c>
      <c r="T16" s="51"/>
      <c r="U16" s="1" t="s">
        <v>39</v>
      </c>
      <c r="V16" s="1">
        <v>70</v>
      </c>
      <c r="W16" s="1">
        <v>68</v>
      </c>
      <c r="X16" s="1">
        <v>73</v>
      </c>
      <c r="Y16" s="1"/>
      <c r="Z16" s="1">
        <v>1</v>
      </c>
      <c r="AA16" s="1" t="b">
        <v>0</v>
      </c>
      <c r="AB16" s="1">
        <v>1</v>
      </c>
      <c r="AC16" s="1"/>
      <c r="AD16" s="1" t="s">
        <v>42</v>
      </c>
      <c r="AE16" s="3">
        <v>3</v>
      </c>
      <c r="AF16" s="3">
        <v>2</v>
      </c>
      <c r="AG16" s="3">
        <v>1.2755102040816326</v>
      </c>
      <c r="AH16" s="1"/>
      <c r="AI16" s="1"/>
      <c r="AJ16" s="1"/>
      <c r="AK16" s="1"/>
      <c r="AL16" s="1"/>
      <c r="AM16" s="1"/>
      <c r="AN16" s="1"/>
    </row>
    <row r="17" spans="1:40" ht="17" customHeight="1" x14ac:dyDescent="0.2">
      <c r="A17" s="1" t="s">
        <v>44</v>
      </c>
      <c r="B17" s="1" t="s">
        <v>187</v>
      </c>
      <c r="C17" s="1" t="s">
        <v>33</v>
      </c>
      <c r="D17" s="1"/>
      <c r="E17" s="5" t="s">
        <v>45</v>
      </c>
      <c r="F17" s="5" t="s">
        <v>46</v>
      </c>
      <c r="G17" s="1" t="s">
        <v>43</v>
      </c>
      <c r="H17" s="1" t="s">
        <v>43</v>
      </c>
      <c r="I17" s="1" t="s">
        <v>36</v>
      </c>
      <c r="J17" s="1" t="s">
        <v>36</v>
      </c>
      <c r="K17" s="1"/>
      <c r="L17" s="1">
        <v>3</v>
      </c>
      <c r="M17" s="1">
        <v>2</v>
      </c>
      <c r="N17" s="1">
        <v>4</v>
      </c>
      <c r="O17" s="1"/>
      <c r="P17" s="1">
        <v>74</v>
      </c>
      <c r="Q17" s="1">
        <v>71</v>
      </c>
      <c r="R17" s="1">
        <v>77</v>
      </c>
      <c r="S17" s="1" t="b">
        <v>1</v>
      </c>
      <c r="T17" s="51"/>
      <c r="U17" s="1" t="s">
        <v>39</v>
      </c>
      <c r="V17" s="1">
        <v>77</v>
      </c>
      <c r="W17" s="1">
        <v>74</v>
      </c>
      <c r="X17" s="1">
        <v>80</v>
      </c>
      <c r="Y17" s="1"/>
      <c r="Z17" s="1">
        <v>1</v>
      </c>
      <c r="AA17" s="1" t="b">
        <v>0</v>
      </c>
      <c r="AB17" s="1">
        <v>1</v>
      </c>
      <c r="AC17" s="1"/>
      <c r="AD17" s="1" t="s">
        <v>42</v>
      </c>
      <c r="AE17" s="3">
        <v>3</v>
      </c>
      <c r="AF17" s="3">
        <v>3</v>
      </c>
      <c r="AG17" s="3">
        <v>1.5306122448979591</v>
      </c>
      <c r="AH17" s="1"/>
      <c r="AI17" s="1"/>
      <c r="AJ17" s="1"/>
      <c r="AK17" s="1"/>
      <c r="AL17" s="1"/>
      <c r="AM17" s="1"/>
      <c r="AN17" s="1"/>
    </row>
    <row r="18" spans="1:40" ht="17" customHeight="1" x14ac:dyDescent="0.2">
      <c r="A18" s="1" t="s">
        <v>44</v>
      </c>
      <c r="B18" s="1" t="s">
        <v>187</v>
      </c>
      <c r="C18" s="1" t="s">
        <v>33</v>
      </c>
      <c r="D18" s="1"/>
      <c r="E18" s="5" t="s">
        <v>45</v>
      </c>
      <c r="F18" s="5" t="s">
        <v>46</v>
      </c>
      <c r="G18" s="1" t="s">
        <v>43</v>
      </c>
      <c r="H18" s="1" t="s">
        <v>43</v>
      </c>
      <c r="I18" s="1" t="s">
        <v>36</v>
      </c>
      <c r="J18" s="1" t="s">
        <v>36</v>
      </c>
      <c r="K18" s="1"/>
      <c r="L18" s="1">
        <v>2</v>
      </c>
      <c r="M18" s="1">
        <v>1</v>
      </c>
      <c r="N18" s="1">
        <v>3</v>
      </c>
      <c r="O18" s="1"/>
      <c r="P18" s="1">
        <v>73</v>
      </c>
      <c r="Q18" s="1">
        <v>67</v>
      </c>
      <c r="R18" s="1">
        <v>78</v>
      </c>
      <c r="S18" s="1" t="b">
        <v>1</v>
      </c>
      <c r="T18" s="51"/>
      <c r="U18" s="1" t="s">
        <v>39</v>
      </c>
      <c r="V18" s="1">
        <v>80</v>
      </c>
      <c r="W18" s="1">
        <v>75</v>
      </c>
      <c r="X18" s="1">
        <v>84</v>
      </c>
      <c r="Y18" s="1"/>
      <c r="Z18" s="1">
        <v>1</v>
      </c>
      <c r="AA18" s="1" t="b">
        <v>0</v>
      </c>
      <c r="AB18" s="1">
        <v>1</v>
      </c>
      <c r="AC18" s="1"/>
      <c r="AD18" s="1" t="s">
        <v>42</v>
      </c>
      <c r="AE18" s="3">
        <v>6</v>
      </c>
      <c r="AF18" s="3">
        <v>5</v>
      </c>
      <c r="AG18" s="3">
        <v>2.806122448979592</v>
      </c>
      <c r="AH18" s="1"/>
      <c r="AI18" s="1"/>
      <c r="AJ18" s="1"/>
      <c r="AK18" s="1"/>
      <c r="AL18" s="1"/>
      <c r="AM18" s="1"/>
      <c r="AN18" s="1"/>
    </row>
    <row r="19" spans="1:40" ht="17" customHeight="1" x14ac:dyDescent="0.2">
      <c r="A19" s="1" t="s">
        <v>44</v>
      </c>
      <c r="B19" s="1" t="s">
        <v>187</v>
      </c>
      <c r="C19" s="1" t="s">
        <v>33</v>
      </c>
      <c r="D19" s="1"/>
      <c r="E19" s="5" t="s">
        <v>48</v>
      </c>
      <c r="F19" s="1" t="s">
        <v>49</v>
      </c>
      <c r="G19" s="1" t="s">
        <v>43</v>
      </c>
      <c r="H19" s="1" t="s">
        <v>43</v>
      </c>
      <c r="I19" s="1" t="s">
        <v>36</v>
      </c>
      <c r="J19" s="1" t="s">
        <v>36</v>
      </c>
      <c r="K19" s="1"/>
      <c r="L19" s="1">
        <v>5.75</v>
      </c>
      <c r="M19" s="1">
        <v>5</v>
      </c>
      <c r="N19" s="1">
        <v>6.5</v>
      </c>
      <c r="O19" s="1"/>
      <c r="P19" s="1">
        <v>57.999999999999993</v>
      </c>
      <c r="Q19" s="1">
        <v>54</v>
      </c>
      <c r="R19" s="1">
        <v>62</v>
      </c>
      <c r="S19" s="1" t="b">
        <v>1</v>
      </c>
      <c r="T19" s="51"/>
      <c r="U19" s="1" t="s">
        <v>39</v>
      </c>
      <c r="V19" s="1">
        <v>57</v>
      </c>
      <c r="W19" s="1">
        <v>53</v>
      </c>
      <c r="X19" s="1">
        <v>61</v>
      </c>
      <c r="Y19" s="1"/>
      <c r="Z19" s="1">
        <v>1</v>
      </c>
      <c r="AA19" s="1" t="b">
        <v>0</v>
      </c>
      <c r="AB19" s="1">
        <v>1</v>
      </c>
      <c r="AC19" s="1"/>
      <c r="AD19" s="1" t="s">
        <v>42</v>
      </c>
      <c r="AE19" s="3">
        <v>3.9999999999999929</v>
      </c>
      <c r="AF19" s="3">
        <v>4.0000000000000071</v>
      </c>
      <c r="AG19" s="3">
        <v>2.0408163265306123</v>
      </c>
      <c r="AH19" s="1"/>
      <c r="AI19" s="1"/>
      <c r="AJ19" s="1"/>
      <c r="AK19" s="1"/>
      <c r="AL19" s="1"/>
      <c r="AM19" s="1"/>
      <c r="AN19" s="1"/>
    </row>
    <row r="20" spans="1:40" ht="17" customHeight="1" x14ac:dyDescent="0.2">
      <c r="A20" s="1" t="s">
        <v>44</v>
      </c>
      <c r="B20" s="1" t="s">
        <v>187</v>
      </c>
      <c r="C20" s="1" t="s">
        <v>33</v>
      </c>
      <c r="D20" s="1"/>
      <c r="E20" s="5" t="s">
        <v>48</v>
      </c>
      <c r="F20" s="1" t="s">
        <v>49</v>
      </c>
      <c r="G20" s="1" t="s">
        <v>43</v>
      </c>
      <c r="H20" s="1" t="s">
        <v>43</v>
      </c>
      <c r="I20" s="1" t="s">
        <v>36</v>
      </c>
      <c r="J20" s="1" t="s">
        <v>36</v>
      </c>
      <c r="K20" s="1"/>
      <c r="L20" s="1">
        <v>5.25</v>
      </c>
      <c r="M20" s="1">
        <v>4.5</v>
      </c>
      <c r="N20" s="1">
        <v>6</v>
      </c>
      <c r="O20" s="1"/>
      <c r="P20" s="1">
        <v>61</v>
      </c>
      <c r="Q20" s="1">
        <v>58</v>
      </c>
      <c r="R20" s="1">
        <v>65</v>
      </c>
      <c r="S20" s="1" t="b">
        <v>1</v>
      </c>
      <c r="T20" s="51"/>
      <c r="U20" s="1" t="s">
        <v>39</v>
      </c>
      <c r="V20" s="1">
        <v>61</v>
      </c>
      <c r="W20" s="1">
        <v>57</v>
      </c>
      <c r="X20" s="1">
        <v>64</v>
      </c>
      <c r="Y20" s="1"/>
      <c r="Z20" s="1">
        <v>1</v>
      </c>
      <c r="AA20" s="1" t="b">
        <v>0</v>
      </c>
      <c r="AB20" s="1">
        <v>1</v>
      </c>
      <c r="AC20" s="1"/>
      <c r="AD20" s="1" t="s">
        <v>42</v>
      </c>
      <c r="AE20" s="3">
        <v>3</v>
      </c>
      <c r="AF20" s="3">
        <v>4</v>
      </c>
      <c r="AG20" s="3">
        <v>1.7857142857142858</v>
      </c>
      <c r="AH20" s="1"/>
      <c r="AI20" s="1"/>
      <c r="AJ20" s="1"/>
      <c r="AK20" s="1"/>
      <c r="AL20" s="1"/>
      <c r="AM20" s="1"/>
      <c r="AN20" s="1"/>
    </row>
    <row r="21" spans="1:40" ht="17" customHeight="1" x14ac:dyDescent="0.2">
      <c r="A21" s="1" t="s">
        <v>44</v>
      </c>
      <c r="B21" s="1" t="s">
        <v>187</v>
      </c>
      <c r="C21" s="1" t="s">
        <v>33</v>
      </c>
      <c r="D21" s="1"/>
      <c r="E21" s="5" t="s">
        <v>48</v>
      </c>
      <c r="F21" s="1" t="s">
        <v>49</v>
      </c>
      <c r="G21" s="1" t="s">
        <v>43</v>
      </c>
      <c r="H21" s="1" t="s">
        <v>43</v>
      </c>
      <c r="I21" s="1" t="s">
        <v>36</v>
      </c>
      <c r="J21" s="1" t="s">
        <v>36</v>
      </c>
      <c r="K21" s="1"/>
      <c r="L21" s="1">
        <v>4.75</v>
      </c>
      <c r="M21" s="1">
        <v>4</v>
      </c>
      <c r="N21" s="1">
        <v>5.5</v>
      </c>
      <c r="O21" s="1"/>
      <c r="P21" s="1">
        <v>63</v>
      </c>
      <c r="Q21" s="1">
        <v>59</v>
      </c>
      <c r="R21" s="1">
        <v>66</v>
      </c>
      <c r="S21" s="1" t="b">
        <v>1</v>
      </c>
      <c r="T21" s="51"/>
      <c r="U21" s="1" t="s">
        <v>39</v>
      </c>
      <c r="V21" s="1">
        <v>63</v>
      </c>
      <c r="W21" s="1">
        <v>59</v>
      </c>
      <c r="X21" s="1">
        <v>66</v>
      </c>
      <c r="Y21" s="1"/>
      <c r="Z21" s="1">
        <v>1</v>
      </c>
      <c r="AA21" s="1" t="b">
        <v>0</v>
      </c>
      <c r="AB21" s="1">
        <v>1</v>
      </c>
      <c r="AC21" s="1"/>
      <c r="AD21" s="1" t="s">
        <v>42</v>
      </c>
      <c r="AE21" s="3">
        <v>4</v>
      </c>
      <c r="AF21" s="3">
        <v>3</v>
      </c>
      <c r="AG21" s="3">
        <v>1.7857142857142858</v>
      </c>
      <c r="AH21" s="1"/>
      <c r="AI21" s="1"/>
      <c r="AJ21" s="1"/>
      <c r="AK21" s="1"/>
      <c r="AL21" s="1"/>
      <c r="AM21" s="1"/>
      <c r="AN21" s="1"/>
    </row>
    <row r="22" spans="1:40" ht="17" customHeight="1" x14ac:dyDescent="0.2">
      <c r="A22" s="1" t="s">
        <v>44</v>
      </c>
      <c r="B22" s="1" t="s">
        <v>187</v>
      </c>
      <c r="C22" s="1" t="s">
        <v>33</v>
      </c>
      <c r="D22" s="1"/>
      <c r="E22" s="5" t="s">
        <v>48</v>
      </c>
      <c r="F22" s="1" t="s">
        <v>49</v>
      </c>
      <c r="G22" s="1" t="s">
        <v>43</v>
      </c>
      <c r="H22" s="1" t="s">
        <v>43</v>
      </c>
      <c r="I22" s="1" t="s">
        <v>36</v>
      </c>
      <c r="J22" s="1" t="s">
        <v>36</v>
      </c>
      <c r="K22" s="1"/>
      <c r="L22" s="1">
        <v>4.25</v>
      </c>
      <c r="M22" s="1">
        <v>3.5</v>
      </c>
      <c r="N22" s="1">
        <v>5</v>
      </c>
      <c r="O22" s="1"/>
      <c r="P22" s="1">
        <v>67</v>
      </c>
      <c r="Q22" s="1">
        <v>63</v>
      </c>
      <c r="R22" s="1">
        <v>70</v>
      </c>
      <c r="S22" s="1" t="b">
        <v>1</v>
      </c>
      <c r="T22" s="51"/>
      <c r="U22" s="1" t="s">
        <v>39</v>
      </c>
      <c r="V22" s="1">
        <v>66</v>
      </c>
      <c r="W22" s="1">
        <v>63</v>
      </c>
      <c r="X22" s="1">
        <v>70</v>
      </c>
      <c r="Y22" s="1"/>
      <c r="Z22" s="1">
        <v>1</v>
      </c>
      <c r="AA22" s="1" t="b">
        <v>0</v>
      </c>
      <c r="AB22" s="1">
        <v>1</v>
      </c>
      <c r="AC22" s="1"/>
      <c r="AD22" s="1" t="s">
        <v>42</v>
      </c>
      <c r="AE22" s="3">
        <v>4</v>
      </c>
      <c r="AF22" s="3">
        <v>3</v>
      </c>
      <c r="AG22" s="3">
        <v>1.7857142857142858</v>
      </c>
      <c r="AH22" s="1"/>
      <c r="AI22" s="1"/>
      <c r="AJ22" s="1"/>
      <c r="AK22" s="1"/>
      <c r="AL22" s="1"/>
      <c r="AM22" s="1"/>
      <c r="AN22" s="1"/>
    </row>
    <row r="23" spans="1:40" ht="17" customHeight="1" x14ac:dyDescent="0.2">
      <c r="A23" s="1" t="s">
        <v>44</v>
      </c>
      <c r="B23" s="1" t="s">
        <v>187</v>
      </c>
      <c r="C23" s="1" t="s">
        <v>33</v>
      </c>
      <c r="D23" s="1"/>
      <c r="E23" s="5" t="s">
        <v>48</v>
      </c>
      <c r="F23" s="1" t="s">
        <v>49</v>
      </c>
      <c r="G23" s="1" t="s">
        <v>43</v>
      </c>
      <c r="H23" s="1" t="s">
        <v>43</v>
      </c>
      <c r="I23" s="1" t="s">
        <v>36</v>
      </c>
      <c r="J23" s="1" t="s">
        <v>36</v>
      </c>
      <c r="K23" s="1"/>
      <c r="L23" s="1">
        <v>3.75</v>
      </c>
      <c r="M23" s="1">
        <v>3</v>
      </c>
      <c r="N23" s="1">
        <v>4.5</v>
      </c>
      <c r="O23" s="1"/>
      <c r="P23" s="1">
        <v>74</v>
      </c>
      <c r="Q23" s="1">
        <v>70</v>
      </c>
      <c r="R23" s="1">
        <v>77</v>
      </c>
      <c r="S23" s="1" t="b">
        <v>1</v>
      </c>
      <c r="T23" s="51"/>
      <c r="U23" s="1" t="s">
        <v>39</v>
      </c>
      <c r="V23" s="1">
        <v>73</v>
      </c>
      <c r="W23" s="1">
        <v>70</v>
      </c>
      <c r="X23" s="1">
        <v>77</v>
      </c>
      <c r="Y23" s="1"/>
      <c r="Z23" s="1">
        <v>1</v>
      </c>
      <c r="AA23" s="1" t="b">
        <v>0</v>
      </c>
      <c r="AB23" s="1">
        <v>1</v>
      </c>
      <c r="AC23" s="1"/>
      <c r="AD23" s="1" t="s">
        <v>42</v>
      </c>
      <c r="AE23" s="3">
        <v>4</v>
      </c>
      <c r="AF23" s="3">
        <v>3</v>
      </c>
      <c r="AG23" s="3">
        <v>1.7857142857142858</v>
      </c>
      <c r="AH23" s="1"/>
      <c r="AI23" s="1"/>
      <c r="AJ23" s="1"/>
      <c r="AK23" s="1"/>
      <c r="AL23" s="1"/>
      <c r="AM23" s="1"/>
      <c r="AN23" s="1"/>
    </row>
    <row r="24" spans="1:40" ht="17" customHeight="1" x14ac:dyDescent="0.2">
      <c r="A24" s="1" t="s">
        <v>44</v>
      </c>
      <c r="B24" s="1" t="s">
        <v>187</v>
      </c>
      <c r="C24" s="1" t="s">
        <v>33</v>
      </c>
      <c r="D24" s="1"/>
      <c r="E24" s="5" t="s">
        <v>48</v>
      </c>
      <c r="F24" s="1" t="s">
        <v>49</v>
      </c>
      <c r="G24" s="1" t="s">
        <v>43</v>
      </c>
      <c r="H24" s="1" t="s">
        <v>43</v>
      </c>
      <c r="I24" s="1" t="s">
        <v>36</v>
      </c>
      <c r="J24" s="1" t="s">
        <v>36</v>
      </c>
      <c r="K24" s="1"/>
      <c r="L24" s="1">
        <v>3</v>
      </c>
      <c r="M24" s="1">
        <v>2</v>
      </c>
      <c r="N24" s="1">
        <v>4</v>
      </c>
      <c r="O24" s="1"/>
      <c r="P24" s="1">
        <v>78</v>
      </c>
      <c r="Q24" s="1">
        <v>73</v>
      </c>
      <c r="R24" s="1">
        <v>82</v>
      </c>
      <c r="S24" s="1" t="b">
        <v>1</v>
      </c>
      <c r="T24" s="51"/>
      <c r="U24" s="1" t="s">
        <v>39</v>
      </c>
      <c r="V24" s="1">
        <v>79</v>
      </c>
      <c r="W24" s="1">
        <v>74</v>
      </c>
      <c r="X24" s="1">
        <v>82</v>
      </c>
      <c r="Y24" s="1"/>
      <c r="Z24" s="1">
        <v>1</v>
      </c>
      <c r="AA24" s="1" t="b">
        <v>0</v>
      </c>
      <c r="AB24" s="1">
        <v>1</v>
      </c>
      <c r="AC24" s="1"/>
      <c r="AD24" s="1" t="s">
        <v>42</v>
      </c>
      <c r="AE24" s="3">
        <v>5</v>
      </c>
      <c r="AF24" s="3">
        <v>4</v>
      </c>
      <c r="AG24" s="3">
        <v>2.295918367346939</v>
      </c>
      <c r="AH24" s="1"/>
      <c r="AI24" s="1"/>
      <c r="AJ24" s="1"/>
      <c r="AK24" s="1"/>
      <c r="AL24" s="1"/>
      <c r="AM24" s="1"/>
      <c r="AN24" s="1"/>
    </row>
    <row r="25" spans="1:40" ht="17" customHeight="1" x14ac:dyDescent="0.2">
      <c r="A25" s="1" t="s">
        <v>44</v>
      </c>
      <c r="B25" s="1" t="s">
        <v>187</v>
      </c>
      <c r="C25" s="1" t="s">
        <v>33</v>
      </c>
      <c r="D25" s="1"/>
      <c r="E25" s="5" t="s">
        <v>48</v>
      </c>
      <c r="F25" s="1" t="s">
        <v>49</v>
      </c>
      <c r="G25" s="1" t="s">
        <v>43</v>
      </c>
      <c r="H25" s="1" t="s">
        <v>43</v>
      </c>
      <c r="I25" s="1" t="s">
        <v>36</v>
      </c>
      <c r="J25" s="1" t="s">
        <v>36</v>
      </c>
      <c r="K25" s="1"/>
      <c r="L25" s="1">
        <v>2</v>
      </c>
      <c r="M25" s="1">
        <v>1</v>
      </c>
      <c r="N25" s="1">
        <v>3</v>
      </c>
      <c r="O25" s="1"/>
      <c r="P25" s="1">
        <v>80</v>
      </c>
      <c r="Q25" s="1">
        <v>71</v>
      </c>
      <c r="R25" s="1">
        <v>86</v>
      </c>
      <c r="S25" s="1" t="b">
        <v>1</v>
      </c>
      <c r="T25" s="51"/>
      <c r="U25" s="1" t="s">
        <v>39</v>
      </c>
      <c r="V25" s="1">
        <v>83</v>
      </c>
      <c r="W25" s="1">
        <v>75</v>
      </c>
      <c r="X25" s="1">
        <v>88</v>
      </c>
      <c r="Y25" s="1"/>
      <c r="Z25" s="1">
        <v>1</v>
      </c>
      <c r="AA25" s="1" t="b">
        <v>0</v>
      </c>
      <c r="AB25" s="1">
        <v>1</v>
      </c>
      <c r="AC25" s="1"/>
      <c r="AD25" s="1" t="s">
        <v>42</v>
      </c>
      <c r="AE25" s="3">
        <v>9</v>
      </c>
      <c r="AF25" s="3">
        <v>6</v>
      </c>
      <c r="AG25" s="3">
        <v>3.8265306122448979</v>
      </c>
      <c r="AH25" s="1"/>
      <c r="AI25" s="1"/>
      <c r="AJ25" s="1"/>
      <c r="AK25" s="1"/>
      <c r="AL25" s="1"/>
      <c r="AM25" s="1"/>
      <c r="AN25" s="1"/>
    </row>
    <row r="26" spans="1:40" ht="17" customHeight="1" x14ac:dyDescent="0.2">
      <c r="A26" s="1" t="s">
        <v>44</v>
      </c>
      <c r="B26" s="1" t="s">
        <v>187</v>
      </c>
      <c r="C26" s="1" t="s">
        <v>33</v>
      </c>
      <c r="D26" s="1"/>
      <c r="E26" s="5" t="s">
        <v>50</v>
      </c>
      <c r="F26" s="5" t="s">
        <v>51</v>
      </c>
      <c r="G26" s="1" t="s">
        <v>43</v>
      </c>
      <c r="H26" s="1" t="s">
        <v>43</v>
      </c>
      <c r="I26" s="1" t="s">
        <v>36</v>
      </c>
      <c r="J26" s="1" t="s">
        <v>36</v>
      </c>
      <c r="K26" s="1"/>
      <c r="L26" s="1">
        <v>5.75</v>
      </c>
      <c r="M26" s="1">
        <v>5</v>
      </c>
      <c r="N26" s="1">
        <v>6.5</v>
      </c>
      <c r="O26" s="1"/>
      <c r="P26" s="1">
        <v>56.999999999999993</v>
      </c>
      <c r="Q26" s="1">
        <v>52</v>
      </c>
      <c r="R26" s="1">
        <v>62</v>
      </c>
      <c r="S26" s="1" t="b">
        <v>1</v>
      </c>
      <c r="T26" s="51"/>
      <c r="U26" s="1" t="s">
        <v>39</v>
      </c>
      <c r="V26" s="1">
        <v>57</v>
      </c>
      <c r="W26" s="1">
        <v>52</v>
      </c>
      <c r="X26" s="1">
        <v>62</v>
      </c>
      <c r="Y26" s="1"/>
      <c r="Z26" s="1">
        <v>1</v>
      </c>
      <c r="AA26" s="1" t="b">
        <v>0</v>
      </c>
      <c r="AB26" s="1">
        <v>1</v>
      </c>
      <c r="AC26" s="1"/>
      <c r="AD26" s="1" t="s">
        <v>42</v>
      </c>
      <c r="AE26" s="3">
        <v>4.9999999999999929</v>
      </c>
      <c r="AF26" s="3">
        <v>5.0000000000000071</v>
      </c>
      <c r="AG26" s="3">
        <v>2.5510204081632653</v>
      </c>
      <c r="AH26" s="1"/>
      <c r="AI26" s="1"/>
      <c r="AJ26" s="1"/>
      <c r="AK26" s="1"/>
      <c r="AL26" s="1"/>
      <c r="AM26" s="1"/>
      <c r="AN26" s="1"/>
    </row>
    <row r="27" spans="1:40" ht="17" customHeight="1" x14ac:dyDescent="0.2">
      <c r="A27" s="1" t="s">
        <v>44</v>
      </c>
      <c r="B27" s="1" t="s">
        <v>187</v>
      </c>
      <c r="C27" s="1" t="s">
        <v>33</v>
      </c>
      <c r="D27" s="1"/>
      <c r="E27" s="5" t="s">
        <v>50</v>
      </c>
      <c r="F27" s="5" t="s">
        <v>51</v>
      </c>
      <c r="G27" s="1" t="s">
        <v>43</v>
      </c>
      <c r="H27" s="1" t="s">
        <v>43</v>
      </c>
      <c r="I27" s="1" t="s">
        <v>36</v>
      </c>
      <c r="J27" s="1" t="s">
        <v>36</v>
      </c>
      <c r="K27" s="1"/>
      <c r="L27" s="1">
        <v>5.25</v>
      </c>
      <c r="M27" s="1">
        <v>4.5</v>
      </c>
      <c r="N27" s="1">
        <v>6</v>
      </c>
      <c r="O27" s="1"/>
      <c r="P27" s="1">
        <v>63</v>
      </c>
      <c r="Q27" s="1">
        <v>57</v>
      </c>
      <c r="R27" s="1">
        <v>67</v>
      </c>
      <c r="S27" s="1" t="b">
        <v>1</v>
      </c>
      <c r="T27" s="51"/>
      <c r="U27" s="1" t="s">
        <v>39</v>
      </c>
      <c r="V27" s="1">
        <v>63</v>
      </c>
      <c r="W27" s="1">
        <v>58</v>
      </c>
      <c r="X27" s="1">
        <v>67</v>
      </c>
      <c r="Y27" s="1"/>
      <c r="Z27" s="1">
        <v>1</v>
      </c>
      <c r="AA27" s="1" t="b">
        <v>0</v>
      </c>
      <c r="AB27" s="1">
        <v>1</v>
      </c>
      <c r="AC27" s="1"/>
      <c r="AD27" s="1" t="s">
        <v>42</v>
      </c>
      <c r="AE27" s="3">
        <v>6</v>
      </c>
      <c r="AF27" s="3">
        <v>4</v>
      </c>
      <c r="AG27" s="3">
        <v>2.5510204081632653</v>
      </c>
      <c r="AH27" s="1"/>
      <c r="AI27" s="1"/>
      <c r="AJ27" s="1"/>
      <c r="AK27" s="1"/>
      <c r="AL27" s="1"/>
      <c r="AM27" s="1"/>
      <c r="AN27" s="1"/>
    </row>
    <row r="28" spans="1:40" ht="17" customHeight="1" x14ac:dyDescent="0.2">
      <c r="A28" s="1" t="s">
        <v>44</v>
      </c>
      <c r="B28" s="1" t="s">
        <v>187</v>
      </c>
      <c r="C28" s="1" t="s">
        <v>33</v>
      </c>
      <c r="D28" s="1"/>
      <c r="E28" s="5" t="s">
        <v>50</v>
      </c>
      <c r="F28" s="5" t="s">
        <v>51</v>
      </c>
      <c r="G28" s="1" t="s">
        <v>43</v>
      </c>
      <c r="H28" s="1" t="s">
        <v>43</v>
      </c>
      <c r="I28" s="1" t="s">
        <v>36</v>
      </c>
      <c r="J28" s="1" t="s">
        <v>36</v>
      </c>
      <c r="K28" s="1"/>
      <c r="L28" s="1">
        <v>4.75</v>
      </c>
      <c r="M28" s="1">
        <v>4</v>
      </c>
      <c r="N28" s="1">
        <v>5.5</v>
      </c>
      <c r="O28" s="1"/>
      <c r="P28" s="1">
        <v>65</v>
      </c>
      <c r="Q28" s="1">
        <v>57</v>
      </c>
      <c r="R28" s="1">
        <v>71</v>
      </c>
      <c r="S28" s="1" t="b">
        <v>1</v>
      </c>
      <c r="T28" s="51"/>
      <c r="U28" s="1" t="s">
        <v>39</v>
      </c>
      <c r="V28" s="1">
        <v>67</v>
      </c>
      <c r="W28" s="1">
        <v>59</v>
      </c>
      <c r="X28" s="1">
        <v>73</v>
      </c>
      <c r="Y28" s="1"/>
      <c r="Z28" s="1">
        <v>1</v>
      </c>
      <c r="AA28" s="1" t="b">
        <v>0</v>
      </c>
      <c r="AB28" s="1">
        <v>1</v>
      </c>
      <c r="AC28" s="1"/>
      <c r="AD28" s="1" t="s">
        <v>42</v>
      </c>
      <c r="AE28" s="3">
        <v>8</v>
      </c>
      <c r="AF28" s="3">
        <v>6</v>
      </c>
      <c r="AG28" s="3">
        <v>3.5714285714285716</v>
      </c>
      <c r="AH28" s="1"/>
      <c r="AI28" s="1"/>
      <c r="AJ28" s="1"/>
      <c r="AK28" s="1"/>
      <c r="AL28" s="1"/>
      <c r="AM28" s="1"/>
      <c r="AN28" s="1"/>
    </row>
    <row r="29" spans="1:40" ht="17" customHeight="1" x14ac:dyDescent="0.2">
      <c r="A29" s="1" t="s">
        <v>44</v>
      </c>
      <c r="B29" s="1" t="s">
        <v>187</v>
      </c>
      <c r="C29" s="1" t="s">
        <v>33</v>
      </c>
      <c r="D29" s="1"/>
      <c r="E29" s="5" t="s">
        <v>50</v>
      </c>
      <c r="F29" s="5" t="s">
        <v>51</v>
      </c>
      <c r="G29" s="1" t="s">
        <v>43</v>
      </c>
      <c r="H29" s="1" t="s">
        <v>43</v>
      </c>
      <c r="I29" s="1" t="s">
        <v>36</v>
      </c>
      <c r="J29" s="1" t="s">
        <v>36</v>
      </c>
      <c r="K29" s="1"/>
      <c r="L29" s="1">
        <v>4.25</v>
      </c>
      <c r="M29" s="1">
        <v>3.5</v>
      </c>
      <c r="N29" s="1">
        <v>5</v>
      </c>
      <c r="O29" s="1"/>
      <c r="P29" s="1">
        <v>73</v>
      </c>
      <c r="Q29" s="1">
        <v>66</v>
      </c>
      <c r="R29" s="1">
        <v>78</v>
      </c>
      <c r="S29" s="1" t="b">
        <v>1</v>
      </c>
      <c r="T29" s="51"/>
      <c r="U29" s="1" t="s">
        <v>39</v>
      </c>
      <c r="V29" s="1">
        <v>74</v>
      </c>
      <c r="W29" s="1">
        <v>68</v>
      </c>
      <c r="X29" s="1">
        <v>79</v>
      </c>
      <c r="Y29" s="1"/>
      <c r="Z29" s="1">
        <v>1</v>
      </c>
      <c r="AA29" s="1" t="b">
        <v>0</v>
      </c>
      <c r="AB29" s="1">
        <v>1</v>
      </c>
      <c r="AC29" s="1"/>
      <c r="AD29" s="1" t="s">
        <v>42</v>
      </c>
      <c r="AE29" s="3">
        <v>7</v>
      </c>
      <c r="AF29" s="3">
        <v>5</v>
      </c>
      <c r="AG29" s="3">
        <v>3.0612244897959182</v>
      </c>
      <c r="AH29" s="1"/>
      <c r="AI29" s="1"/>
      <c r="AJ29" s="1"/>
      <c r="AK29" s="1"/>
      <c r="AL29" s="1"/>
      <c r="AM29" s="1"/>
      <c r="AN29" s="1"/>
    </row>
    <row r="30" spans="1:40" ht="17" customHeight="1" x14ac:dyDescent="0.2">
      <c r="A30" s="1" t="s">
        <v>44</v>
      </c>
      <c r="B30" s="1" t="s">
        <v>187</v>
      </c>
      <c r="C30" s="1" t="s">
        <v>33</v>
      </c>
      <c r="D30" s="1"/>
      <c r="E30" s="5" t="s">
        <v>50</v>
      </c>
      <c r="F30" s="5" t="s">
        <v>51</v>
      </c>
      <c r="G30" s="1" t="s">
        <v>43</v>
      </c>
      <c r="H30" s="1" t="s">
        <v>43</v>
      </c>
      <c r="I30" s="1" t="s">
        <v>36</v>
      </c>
      <c r="J30" s="1" t="s">
        <v>36</v>
      </c>
      <c r="K30" s="1"/>
      <c r="L30" s="1">
        <v>3.75</v>
      </c>
      <c r="M30" s="1">
        <v>3</v>
      </c>
      <c r="N30" s="1">
        <v>4.5</v>
      </c>
      <c r="O30" s="1"/>
      <c r="P30" s="1">
        <v>72</v>
      </c>
      <c r="Q30" s="1">
        <v>64</v>
      </c>
      <c r="R30" s="1">
        <v>77</v>
      </c>
      <c r="S30" s="1" t="b">
        <v>1</v>
      </c>
      <c r="T30" s="51"/>
      <c r="U30" s="1" t="s">
        <v>39</v>
      </c>
      <c r="V30" s="1">
        <v>73</v>
      </c>
      <c r="W30" s="1">
        <v>67</v>
      </c>
      <c r="X30" s="1">
        <v>79</v>
      </c>
      <c r="Y30" s="1"/>
      <c r="Z30" s="1">
        <v>1</v>
      </c>
      <c r="AA30" s="1" t="b">
        <v>0</v>
      </c>
      <c r="AB30" s="1">
        <v>1</v>
      </c>
      <c r="AC30" s="1"/>
      <c r="AD30" s="1" t="s">
        <v>42</v>
      </c>
      <c r="AE30" s="3">
        <v>8</v>
      </c>
      <c r="AF30" s="3">
        <v>5</v>
      </c>
      <c r="AG30" s="3">
        <v>3.3163265306122449</v>
      </c>
      <c r="AH30" s="1"/>
      <c r="AI30" s="1"/>
      <c r="AJ30" s="1"/>
      <c r="AK30" s="1"/>
      <c r="AL30" s="1"/>
      <c r="AM30" s="1"/>
      <c r="AN30" s="1"/>
    </row>
    <row r="31" spans="1:40" ht="17" customHeight="1" x14ac:dyDescent="0.2">
      <c r="A31" s="1" t="s">
        <v>44</v>
      </c>
      <c r="B31" s="1" t="s">
        <v>187</v>
      </c>
      <c r="C31" s="1" t="s">
        <v>33</v>
      </c>
      <c r="D31" s="1"/>
      <c r="E31" s="5" t="s">
        <v>50</v>
      </c>
      <c r="F31" s="5" t="s">
        <v>51</v>
      </c>
      <c r="G31" s="1" t="s">
        <v>43</v>
      </c>
      <c r="H31" s="1" t="s">
        <v>43</v>
      </c>
      <c r="I31" s="1" t="s">
        <v>36</v>
      </c>
      <c r="J31" s="1" t="s">
        <v>36</v>
      </c>
      <c r="K31" s="1"/>
      <c r="L31" s="1">
        <v>3</v>
      </c>
      <c r="M31" s="1">
        <v>2</v>
      </c>
      <c r="N31" s="1">
        <v>4</v>
      </c>
      <c r="O31" s="1"/>
      <c r="P31" s="1">
        <v>73</v>
      </c>
      <c r="Q31" s="1">
        <v>63</v>
      </c>
      <c r="R31" s="1">
        <v>81</v>
      </c>
      <c r="S31" s="1" t="b">
        <v>1</v>
      </c>
      <c r="T31" s="51"/>
      <c r="U31" s="1" t="s">
        <v>39</v>
      </c>
      <c r="V31" s="1">
        <v>81</v>
      </c>
      <c r="W31" s="1">
        <v>73</v>
      </c>
      <c r="X31" s="1">
        <v>86</v>
      </c>
      <c r="Y31" s="1"/>
      <c r="Z31" s="1">
        <v>1</v>
      </c>
      <c r="AA31" s="1" t="b">
        <v>0</v>
      </c>
      <c r="AB31" s="1">
        <v>1</v>
      </c>
      <c r="AC31" s="1"/>
      <c r="AD31" s="1" t="s">
        <v>42</v>
      </c>
      <c r="AE31" s="3">
        <v>10</v>
      </c>
      <c r="AF31" s="3">
        <v>8</v>
      </c>
      <c r="AG31" s="3">
        <v>4.591836734693878</v>
      </c>
      <c r="AH31" s="1"/>
      <c r="AI31" s="1"/>
      <c r="AJ31" s="1"/>
      <c r="AK31" s="1"/>
      <c r="AL31" s="1"/>
      <c r="AM31" s="1"/>
      <c r="AN31" s="1"/>
    </row>
    <row r="32" spans="1:40" ht="17" customHeight="1" x14ac:dyDescent="0.2">
      <c r="A32" s="1" t="s">
        <v>44</v>
      </c>
      <c r="B32" s="1" t="s">
        <v>187</v>
      </c>
      <c r="C32" s="1" t="s">
        <v>33</v>
      </c>
      <c r="D32" s="1"/>
      <c r="E32" s="5" t="s">
        <v>50</v>
      </c>
      <c r="F32" s="5" t="s">
        <v>51</v>
      </c>
      <c r="G32" s="1" t="s">
        <v>43</v>
      </c>
      <c r="H32" s="1" t="s">
        <v>43</v>
      </c>
      <c r="I32" s="1" t="s">
        <v>36</v>
      </c>
      <c r="J32" s="1" t="s">
        <v>36</v>
      </c>
      <c r="K32" s="1"/>
      <c r="L32" s="1">
        <v>2</v>
      </c>
      <c r="M32" s="1">
        <v>1</v>
      </c>
      <c r="N32" s="1">
        <v>3</v>
      </c>
      <c r="O32" s="1"/>
      <c r="P32" s="1">
        <v>75</v>
      </c>
      <c r="Q32" s="1">
        <v>58</v>
      </c>
      <c r="R32" s="1">
        <v>85</v>
      </c>
      <c r="S32" s="1" t="b">
        <v>1</v>
      </c>
      <c r="T32" s="51"/>
      <c r="U32" s="1" t="s">
        <v>39</v>
      </c>
      <c r="V32" s="1">
        <v>82</v>
      </c>
      <c r="W32" s="1">
        <v>70</v>
      </c>
      <c r="X32" s="1">
        <v>89</v>
      </c>
      <c r="Y32" s="1"/>
      <c r="Z32" s="1">
        <v>1</v>
      </c>
      <c r="AA32" s="1" t="b">
        <v>0</v>
      </c>
      <c r="AB32" s="1">
        <v>1</v>
      </c>
      <c r="AC32" s="1"/>
      <c r="AD32" s="1" t="s">
        <v>42</v>
      </c>
      <c r="AE32" s="3">
        <v>17</v>
      </c>
      <c r="AF32" s="3">
        <v>10</v>
      </c>
      <c r="AG32" s="3">
        <v>6.8877551020408161</v>
      </c>
      <c r="AH32" s="1"/>
      <c r="AI32" s="1"/>
      <c r="AJ32" s="1"/>
      <c r="AK32" s="1"/>
      <c r="AL32" s="1"/>
      <c r="AM32" s="1"/>
      <c r="AN32" s="1"/>
    </row>
    <row r="33" spans="1:40" s="10" customFormat="1" ht="16" customHeight="1" x14ac:dyDescent="0.2">
      <c r="A33" s="3" t="s">
        <v>52</v>
      </c>
      <c r="B33" s="1" t="s">
        <v>192</v>
      </c>
      <c r="C33" s="3" t="s">
        <v>33</v>
      </c>
      <c r="D33" s="3"/>
      <c r="E33" s="6" t="s">
        <v>34</v>
      </c>
      <c r="F33" s="1" t="s">
        <v>34</v>
      </c>
      <c r="G33" s="3" t="s">
        <v>43</v>
      </c>
      <c r="H33" s="1" t="s">
        <v>43</v>
      </c>
      <c r="I33" s="1" t="s">
        <v>36</v>
      </c>
      <c r="J33" s="1" t="s">
        <v>36</v>
      </c>
      <c r="K33" s="1"/>
      <c r="L33" s="1">
        <v>5</v>
      </c>
      <c r="M33" s="1">
        <v>3</v>
      </c>
      <c r="N33" s="1">
        <v>7</v>
      </c>
      <c r="O33" s="1"/>
      <c r="P33" s="3">
        <v>92.35</v>
      </c>
      <c r="Q33" s="3">
        <v>91.600000000000009</v>
      </c>
      <c r="R33" s="3">
        <v>93</v>
      </c>
      <c r="S33" s="1" t="b">
        <v>0</v>
      </c>
      <c r="T33" s="52" t="s">
        <v>53</v>
      </c>
      <c r="U33" s="3"/>
      <c r="V33" s="3"/>
      <c r="W33" s="3"/>
      <c r="X33" s="3"/>
      <c r="Y33" s="1"/>
      <c r="Z33" s="1">
        <v>0</v>
      </c>
      <c r="AA33" s="1" t="b">
        <v>0</v>
      </c>
      <c r="AB33" s="3" t="s">
        <v>54</v>
      </c>
      <c r="AC33" s="3"/>
      <c r="AD33" s="1" t="s">
        <v>42</v>
      </c>
      <c r="AE33" s="3">
        <v>0.74999999999998579</v>
      </c>
      <c r="AF33" s="3">
        <v>0.65000000000000568</v>
      </c>
      <c r="AG33" s="3">
        <v>0.35714285714285499</v>
      </c>
      <c r="AH33" s="7" t="s">
        <v>55</v>
      </c>
      <c r="AI33" s="8"/>
      <c r="AJ33" s="9"/>
      <c r="AK33" s="9"/>
      <c r="AL33" s="3"/>
      <c r="AM33" s="3"/>
      <c r="AN33" s="3"/>
    </row>
    <row r="34" spans="1:40" s="10" customFormat="1" ht="16" customHeight="1" x14ac:dyDescent="0.2">
      <c r="A34" s="3" t="s">
        <v>52</v>
      </c>
      <c r="B34" s="1" t="s">
        <v>192</v>
      </c>
      <c r="C34" s="3" t="s">
        <v>33</v>
      </c>
      <c r="D34" s="3"/>
      <c r="E34" s="6" t="s">
        <v>56</v>
      </c>
      <c r="F34" s="5" t="s">
        <v>46</v>
      </c>
      <c r="G34" s="3" t="s">
        <v>43</v>
      </c>
      <c r="H34" s="1" t="s">
        <v>43</v>
      </c>
      <c r="I34" s="1" t="s">
        <v>36</v>
      </c>
      <c r="J34" s="1" t="s">
        <v>36</v>
      </c>
      <c r="K34" s="1"/>
      <c r="L34" s="1">
        <v>5</v>
      </c>
      <c r="M34" s="1">
        <v>3</v>
      </c>
      <c r="N34" s="1">
        <v>7</v>
      </c>
      <c r="O34" s="1"/>
      <c r="P34" s="3">
        <v>92.35</v>
      </c>
      <c r="Q34" s="3">
        <v>91.45</v>
      </c>
      <c r="R34" s="3">
        <v>93.15</v>
      </c>
      <c r="S34" s="1" t="b">
        <v>0</v>
      </c>
      <c r="T34" s="52"/>
      <c r="U34" s="3"/>
      <c r="V34" s="3"/>
      <c r="W34" s="3"/>
      <c r="X34" s="3"/>
      <c r="Y34" s="1"/>
      <c r="Z34" s="1">
        <v>0</v>
      </c>
      <c r="AA34" s="1" t="b">
        <v>0</v>
      </c>
      <c r="AB34" s="3" t="s">
        <v>54</v>
      </c>
      <c r="AC34" s="3"/>
      <c r="AD34" s="1" t="s">
        <v>42</v>
      </c>
      <c r="AE34" s="3">
        <v>0.89999999999999147</v>
      </c>
      <c r="AF34" s="3">
        <v>0.80000000000001137</v>
      </c>
      <c r="AG34" s="3">
        <v>0.43367346938775586</v>
      </c>
      <c r="AH34" s="7">
        <v>0.05</v>
      </c>
      <c r="AI34" s="11"/>
      <c r="AJ34" s="9"/>
      <c r="AK34" s="9"/>
      <c r="AL34" s="3"/>
      <c r="AM34" s="3"/>
      <c r="AN34" s="3"/>
    </row>
    <row r="35" spans="1:40" s="10" customFormat="1" ht="16" customHeight="1" x14ac:dyDescent="0.2">
      <c r="A35" s="3" t="s">
        <v>52</v>
      </c>
      <c r="B35" s="1" t="s">
        <v>192</v>
      </c>
      <c r="C35" s="3" t="s">
        <v>33</v>
      </c>
      <c r="D35" s="3"/>
      <c r="E35" s="6" t="s">
        <v>57</v>
      </c>
      <c r="F35" s="1" t="s">
        <v>49</v>
      </c>
      <c r="G35" s="3" t="s">
        <v>43</v>
      </c>
      <c r="H35" s="1" t="s">
        <v>43</v>
      </c>
      <c r="I35" s="1" t="s">
        <v>36</v>
      </c>
      <c r="J35" s="1" t="s">
        <v>36</v>
      </c>
      <c r="K35" s="1"/>
      <c r="L35" s="1">
        <v>5</v>
      </c>
      <c r="M35" s="1">
        <v>3</v>
      </c>
      <c r="N35" s="1">
        <v>7</v>
      </c>
      <c r="O35" s="1"/>
      <c r="P35" s="3">
        <v>92.55</v>
      </c>
      <c r="Q35" s="3">
        <v>91.05</v>
      </c>
      <c r="R35" s="3">
        <v>93.8</v>
      </c>
      <c r="S35" s="1" t="b">
        <v>0</v>
      </c>
      <c r="T35" s="52"/>
      <c r="U35" s="3"/>
      <c r="V35" s="3"/>
      <c r="W35" s="3"/>
      <c r="X35" s="3"/>
      <c r="Y35" s="1"/>
      <c r="Z35" s="1">
        <v>0</v>
      </c>
      <c r="AA35" s="1" t="b">
        <v>0</v>
      </c>
      <c r="AB35" s="3" t="s">
        <v>54</v>
      </c>
      <c r="AC35" s="3"/>
      <c r="AD35" s="1" t="s">
        <v>42</v>
      </c>
      <c r="AE35" s="3">
        <v>1.5</v>
      </c>
      <c r="AF35" s="3">
        <v>1.25</v>
      </c>
      <c r="AG35" s="3">
        <v>0.70153061224489799</v>
      </c>
      <c r="AH35" s="3"/>
      <c r="AI35" s="11"/>
      <c r="AJ35" s="9"/>
      <c r="AK35" s="9"/>
      <c r="AL35" s="3"/>
      <c r="AM35" s="3"/>
      <c r="AN35" s="3"/>
    </row>
    <row r="36" spans="1:40" s="10" customFormat="1" ht="16" customHeight="1" x14ac:dyDescent="0.2">
      <c r="A36" s="3" t="s">
        <v>52</v>
      </c>
      <c r="B36" s="1" t="s">
        <v>192</v>
      </c>
      <c r="C36" s="3" t="s">
        <v>33</v>
      </c>
      <c r="D36" s="3"/>
      <c r="E36" s="12" t="s">
        <v>58</v>
      </c>
      <c r="F36" s="5" t="s">
        <v>51</v>
      </c>
      <c r="G36" s="3" t="s">
        <v>43</v>
      </c>
      <c r="H36" s="1" t="s">
        <v>43</v>
      </c>
      <c r="I36" s="1" t="s">
        <v>36</v>
      </c>
      <c r="J36" s="1" t="s">
        <v>36</v>
      </c>
      <c r="K36" s="1"/>
      <c r="L36" s="1">
        <v>5</v>
      </c>
      <c r="M36" s="1">
        <v>3</v>
      </c>
      <c r="N36" s="1">
        <v>7</v>
      </c>
      <c r="O36" s="1"/>
      <c r="P36" s="3">
        <v>92.300000000000011</v>
      </c>
      <c r="Q36" s="3">
        <v>88.4</v>
      </c>
      <c r="R36" s="3">
        <v>94.85</v>
      </c>
      <c r="S36" s="1" t="b">
        <v>0</v>
      </c>
      <c r="T36" s="52"/>
      <c r="U36" s="3"/>
      <c r="V36" s="3"/>
      <c r="W36" s="3"/>
      <c r="X36" s="3"/>
      <c r="Y36" s="1"/>
      <c r="Z36" s="1">
        <v>0</v>
      </c>
      <c r="AA36" s="1" t="b">
        <v>0</v>
      </c>
      <c r="AB36" s="3" t="s">
        <v>54</v>
      </c>
      <c r="AC36" s="3"/>
      <c r="AD36" s="1" t="s">
        <v>42</v>
      </c>
      <c r="AE36" s="3">
        <v>3.9000000000000057</v>
      </c>
      <c r="AF36" s="3">
        <v>2.5499999999999829</v>
      </c>
      <c r="AG36" s="3">
        <v>1.6454081632653033</v>
      </c>
      <c r="AH36" s="3" t="s">
        <v>59</v>
      </c>
      <c r="AI36" s="11"/>
      <c r="AJ36" s="9"/>
      <c r="AK36" s="9"/>
      <c r="AL36" s="3"/>
      <c r="AM36" s="3"/>
      <c r="AN36" s="3"/>
    </row>
    <row r="37" spans="1:40" s="10" customFormat="1" ht="16" customHeight="1" x14ac:dyDescent="0.2">
      <c r="A37" s="3" t="s">
        <v>52</v>
      </c>
      <c r="B37" s="1" t="s">
        <v>192</v>
      </c>
      <c r="C37" s="3" t="s">
        <v>33</v>
      </c>
      <c r="D37" s="3"/>
      <c r="E37" s="6" t="s">
        <v>34</v>
      </c>
      <c r="F37" s="1" t="s">
        <v>34</v>
      </c>
      <c r="G37" s="3" t="s">
        <v>43</v>
      </c>
      <c r="H37" s="1" t="s">
        <v>43</v>
      </c>
      <c r="I37" s="1" t="s">
        <v>36</v>
      </c>
      <c r="J37" s="1" t="s">
        <v>36</v>
      </c>
      <c r="K37" s="1"/>
      <c r="L37" s="1">
        <v>5.5</v>
      </c>
      <c r="M37" s="1">
        <v>4</v>
      </c>
      <c r="N37" s="1">
        <v>7</v>
      </c>
      <c r="O37" s="1"/>
      <c r="P37" s="3">
        <v>86.7</v>
      </c>
      <c r="Q37" s="3">
        <v>80.727999999999994</v>
      </c>
      <c r="R37" s="3">
        <v>90.864500000000007</v>
      </c>
      <c r="S37" s="1" t="b">
        <v>0</v>
      </c>
      <c r="T37" s="52" t="s">
        <v>60</v>
      </c>
      <c r="U37" s="13"/>
      <c r="V37" s="13"/>
      <c r="W37" s="13"/>
      <c r="X37" s="13"/>
      <c r="Y37" s="1"/>
      <c r="Z37" s="1">
        <v>0</v>
      </c>
      <c r="AA37" s="1" t="b">
        <v>0</v>
      </c>
      <c r="AB37" s="13" t="s">
        <v>61</v>
      </c>
      <c r="AC37" s="13"/>
      <c r="AD37" s="1" t="s">
        <v>42</v>
      </c>
      <c r="AE37" s="3">
        <v>5.9720000000000084</v>
      </c>
      <c r="AF37" s="3">
        <v>4.1645000000000039</v>
      </c>
      <c r="AG37" s="3">
        <v>2.5858418367346969</v>
      </c>
      <c r="AH37" s="3"/>
      <c r="AI37" s="11"/>
      <c r="AJ37" s="9"/>
      <c r="AK37" s="9"/>
      <c r="AL37" s="3"/>
      <c r="AM37" s="3"/>
      <c r="AN37" s="3"/>
    </row>
    <row r="38" spans="1:40" s="10" customFormat="1" ht="34" customHeight="1" x14ac:dyDescent="0.2">
      <c r="A38" s="3" t="s">
        <v>52</v>
      </c>
      <c r="B38" s="1" t="s">
        <v>192</v>
      </c>
      <c r="C38" s="3" t="s">
        <v>33</v>
      </c>
      <c r="D38" s="3"/>
      <c r="E38" s="6" t="s">
        <v>34</v>
      </c>
      <c r="F38" s="1" t="s">
        <v>34</v>
      </c>
      <c r="G38" s="3" t="s">
        <v>43</v>
      </c>
      <c r="H38" s="1" t="s">
        <v>43</v>
      </c>
      <c r="I38" s="1" t="s">
        <v>36</v>
      </c>
      <c r="J38" s="1" t="s">
        <v>36</v>
      </c>
      <c r="K38" s="1"/>
      <c r="L38" s="1">
        <v>5.5</v>
      </c>
      <c r="M38" s="1">
        <v>4</v>
      </c>
      <c r="N38" s="1">
        <v>7</v>
      </c>
      <c r="O38" s="1"/>
      <c r="P38" s="3">
        <v>88.697499999999991</v>
      </c>
      <c r="Q38" s="3">
        <v>82.611999999999995</v>
      </c>
      <c r="R38" s="3">
        <v>92.656000000000006</v>
      </c>
      <c r="S38" s="1" t="b">
        <v>0</v>
      </c>
      <c r="T38" s="52"/>
      <c r="U38" s="13"/>
      <c r="V38" s="13"/>
      <c r="W38" s="13"/>
      <c r="X38" s="13"/>
      <c r="Y38" s="1"/>
      <c r="Z38" s="1">
        <v>0</v>
      </c>
      <c r="AA38" s="1" t="b">
        <v>0</v>
      </c>
      <c r="AB38" s="13" t="s">
        <v>62</v>
      </c>
      <c r="AC38" s="13"/>
      <c r="AD38" s="1" t="s">
        <v>42</v>
      </c>
      <c r="AE38" s="3">
        <v>6.0854999999999961</v>
      </c>
      <c r="AF38" s="3">
        <v>3.958500000000015</v>
      </c>
      <c r="AG38" s="3">
        <v>2.5622448979591868</v>
      </c>
      <c r="AH38" s="3"/>
      <c r="AI38" s="14" t="s">
        <v>63</v>
      </c>
      <c r="AJ38" s="15" t="s">
        <v>15</v>
      </c>
      <c r="AK38" s="15" t="s">
        <v>64</v>
      </c>
      <c r="AL38" s="3"/>
      <c r="AM38" s="3"/>
      <c r="AN38" s="3"/>
    </row>
    <row r="39" spans="1:40" s="10" customFormat="1" ht="16" customHeight="1" x14ac:dyDescent="0.2">
      <c r="A39" s="3" t="s">
        <v>52</v>
      </c>
      <c r="B39" s="1" t="s">
        <v>192</v>
      </c>
      <c r="C39" s="3" t="s">
        <v>33</v>
      </c>
      <c r="D39" s="3"/>
      <c r="E39" s="6" t="s">
        <v>34</v>
      </c>
      <c r="F39" s="1" t="s">
        <v>34</v>
      </c>
      <c r="G39" s="3" t="s">
        <v>43</v>
      </c>
      <c r="H39" s="1" t="s">
        <v>43</v>
      </c>
      <c r="I39" s="1" t="s">
        <v>36</v>
      </c>
      <c r="J39" s="1" t="s">
        <v>36</v>
      </c>
      <c r="K39" s="1"/>
      <c r="L39" s="1">
        <v>5.5</v>
      </c>
      <c r="M39" s="1">
        <v>4</v>
      </c>
      <c r="N39" s="1">
        <v>7</v>
      </c>
      <c r="O39" s="1"/>
      <c r="P39" s="3">
        <v>88.7</v>
      </c>
      <c r="Q39" s="3">
        <v>84.95</v>
      </c>
      <c r="R39" s="3">
        <v>91.5</v>
      </c>
      <c r="S39" s="1" t="b">
        <v>0</v>
      </c>
      <c r="T39" s="52"/>
      <c r="U39" s="13"/>
      <c r="V39" s="13"/>
      <c r="W39" s="13"/>
      <c r="X39" s="13"/>
      <c r="Y39" s="1"/>
      <c r="Z39" s="1">
        <v>0</v>
      </c>
      <c r="AA39" s="1" t="b">
        <v>0</v>
      </c>
      <c r="AB39" s="13" t="s">
        <v>65</v>
      </c>
      <c r="AC39" s="13"/>
      <c r="AD39" s="1" t="s">
        <v>42</v>
      </c>
      <c r="AE39" s="3">
        <v>3.75</v>
      </c>
      <c r="AF39" s="3">
        <v>2.7999999999999972</v>
      </c>
      <c r="AG39" s="3">
        <v>1.6709183673469381</v>
      </c>
      <c r="AH39" s="3"/>
      <c r="AI39" s="8" t="s">
        <v>66</v>
      </c>
      <c r="AJ39" s="16">
        <v>92.39</v>
      </c>
      <c r="AK39" s="3" t="s">
        <v>275</v>
      </c>
      <c r="AL39" s="9">
        <v>85.21</v>
      </c>
      <c r="AM39" s="3">
        <v>98.07</v>
      </c>
      <c r="AN39" s="3"/>
    </row>
    <row r="40" spans="1:40" s="10" customFormat="1" ht="16" customHeight="1" x14ac:dyDescent="0.2">
      <c r="A40" s="3" t="s">
        <v>52</v>
      </c>
      <c r="B40" s="1" t="s">
        <v>192</v>
      </c>
      <c r="C40" s="3" t="s">
        <v>33</v>
      </c>
      <c r="D40" s="3"/>
      <c r="E40" s="6" t="s">
        <v>34</v>
      </c>
      <c r="F40" s="1" t="s">
        <v>34</v>
      </c>
      <c r="G40" s="3" t="s">
        <v>43</v>
      </c>
      <c r="H40" s="1" t="s">
        <v>43</v>
      </c>
      <c r="I40" s="1" t="s">
        <v>36</v>
      </c>
      <c r="J40" s="1" t="s">
        <v>36</v>
      </c>
      <c r="K40" s="1"/>
      <c r="L40" s="1">
        <v>4.5</v>
      </c>
      <c r="M40" s="1">
        <v>3</v>
      </c>
      <c r="N40" s="1">
        <v>6</v>
      </c>
      <c r="O40" s="1"/>
      <c r="P40" s="3">
        <v>90.41</v>
      </c>
      <c r="Q40" s="3">
        <v>85.74</v>
      </c>
      <c r="R40" s="3">
        <v>93.522999999999996</v>
      </c>
      <c r="S40" s="1" t="b">
        <v>0</v>
      </c>
      <c r="T40" s="53" t="s">
        <v>67</v>
      </c>
      <c r="U40" s="13"/>
      <c r="V40" s="13"/>
      <c r="W40" s="13"/>
      <c r="X40" s="13"/>
      <c r="Y40" s="1"/>
      <c r="Z40" s="1">
        <v>0</v>
      </c>
      <c r="AA40" s="1" t="b">
        <v>0</v>
      </c>
      <c r="AB40" s="13" t="s">
        <v>68</v>
      </c>
      <c r="AC40" s="13"/>
      <c r="AD40" s="1" t="s">
        <v>42</v>
      </c>
      <c r="AE40" s="3">
        <v>4.6700000000000017</v>
      </c>
      <c r="AF40" s="3">
        <v>3.1129999999999995</v>
      </c>
      <c r="AG40" s="3">
        <v>1.9854591836734699</v>
      </c>
      <c r="AH40" s="3"/>
      <c r="AI40" s="11" t="s">
        <v>69</v>
      </c>
      <c r="AJ40" s="16">
        <v>86.86</v>
      </c>
      <c r="AK40" s="3" t="s">
        <v>276</v>
      </c>
      <c r="AL40" s="9">
        <v>81.180000000000007</v>
      </c>
      <c r="AM40" s="3">
        <v>91.94</v>
      </c>
      <c r="AN40" s="3"/>
    </row>
    <row r="41" spans="1:40" s="10" customFormat="1" ht="16" customHeight="1" x14ac:dyDescent="0.2">
      <c r="A41" s="3" t="s">
        <v>52</v>
      </c>
      <c r="B41" s="1" t="s">
        <v>192</v>
      </c>
      <c r="C41" s="3" t="s">
        <v>33</v>
      </c>
      <c r="D41" s="3"/>
      <c r="E41" s="6" t="s">
        <v>34</v>
      </c>
      <c r="F41" s="1" t="s">
        <v>34</v>
      </c>
      <c r="G41" s="3" t="s">
        <v>43</v>
      </c>
      <c r="H41" s="1" t="s">
        <v>43</v>
      </c>
      <c r="I41" s="1" t="s">
        <v>36</v>
      </c>
      <c r="J41" s="1" t="s">
        <v>36</v>
      </c>
      <c r="K41" s="1"/>
      <c r="L41" s="1">
        <v>4.5</v>
      </c>
      <c r="M41" s="1">
        <v>3</v>
      </c>
      <c r="N41" s="1">
        <v>6</v>
      </c>
      <c r="O41" s="1"/>
      <c r="P41" s="3">
        <v>90</v>
      </c>
      <c r="Q41" s="3">
        <v>86.8</v>
      </c>
      <c r="R41" s="3">
        <v>92.45</v>
      </c>
      <c r="S41" s="1" t="b">
        <v>0</v>
      </c>
      <c r="T41" s="53"/>
      <c r="U41" s="13"/>
      <c r="V41" s="13"/>
      <c r="W41" s="13"/>
      <c r="X41" s="13"/>
      <c r="Y41" s="1"/>
      <c r="Z41" s="1">
        <v>0</v>
      </c>
      <c r="AA41" s="1" t="b">
        <v>0</v>
      </c>
      <c r="AB41" s="13" t="s">
        <v>70</v>
      </c>
      <c r="AC41" s="13"/>
      <c r="AD41" s="1" t="s">
        <v>42</v>
      </c>
      <c r="AE41" s="3">
        <v>3.2000000000000028</v>
      </c>
      <c r="AF41" s="3">
        <v>2.4500000000000028</v>
      </c>
      <c r="AG41" s="3">
        <v>1.4413265306122465</v>
      </c>
      <c r="AH41" s="3"/>
      <c r="AI41" s="8" t="s">
        <v>71</v>
      </c>
      <c r="AJ41" s="16">
        <v>76.69</v>
      </c>
      <c r="AK41" s="3" t="s">
        <v>277</v>
      </c>
      <c r="AL41" s="9">
        <v>70.260000000000005</v>
      </c>
      <c r="AM41" s="3">
        <v>82.97</v>
      </c>
      <c r="AN41" s="3"/>
    </row>
    <row r="42" spans="1:40" s="10" customFormat="1" ht="16" customHeight="1" x14ac:dyDescent="0.2">
      <c r="A42" s="3" t="s">
        <v>52</v>
      </c>
      <c r="B42" s="1" t="s">
        <v>192</v>
      </c>
      <c r="C42" s="3" t="s">
        <v>33</v>
      </c>
      <c r="D42" s="3"/>
      <c r="E42" s="6" t="s">
        <v>34</v>
      </c>
      <c r="F42" s="1" t="s">
        <v>34</v>
      </c>
      <c r="G42" s="3" t="s">
        <v>43</v>
      </c>
      <c r="H42" s="1" t="s">
        <v>43</v>
      </c>
      <c r="I42" s="1" t="s">
        <v>36</v>
      </c>
      <c r="J42" s="1" t="s">
        <v>36</v>
      </c>
      <c r="K42" s="1"/>
      <c r="L42" s="1">
        <v>3.5</v>
      </c>
      <c r="M42" s="1">
        <v>2</v>
      </c>
      <c r="N42" s="1">
        <v>5</v>
      </c>
      <c r="O42" s="1"/>
      <c r="P42" s="3">
        <v>93.15</v>
      </c>
      <c r="Q42" s="3">
        <v>90.8</v>
      </c>
      <c r="R42" s="3">
        <v>94.899999999999991</v>
      </c>
      <c r="S42" s="1" t="b">
        <v>0</v>
      </c>
      <c r="T42" s="17" t="s">
        <v>72</v>
      </c>
      <c r="U42" s="13"/>
      <c r="V42" s="13"/>
      <c r="W42" s="13"/>
      <c r="X42" s="13"/>
      <c r="Y42" s="1"/>
      <c r="Z42" s="1">
        <v>0</v>
      </c>
      <c r="AA42" s="1" t="b">
        <v>0</v>
      </c>
      <c r="AB42" s="13" t="s">
        <v>73</v>
      </c>
      <c r="AC42" s="13"/>
      <c r="AD42" s="1" t="s">
        <v>42</v>
      </c>
      <c r="AE42" s="3">
        <v>2.3500000000000085</v>
      </c>
      <c r="AF42" s="3">
        <v>1.7499999999999858</v>
      </c>
      <c r="AG42" s="3">
        <v>1.0459183673469374</v>
      </c>
      <c r="AH42" s="3"/>
      <c r="AI42" s="11" t="s">
        <v>74</v>
      </c>
      <c r="AJ42" s="16">
        <v>59.2</v>
      </c>
      <c r="AK42" s="3" t="s">
        <v>278</v>
      </c>
      <c r="AL42" s="9">
        <v>48.13</v>
      </c>
      <c r="AM42" s="3">
        <v>69.069999999999993</v>
      </c>
      <c r="AN42" s="3"/>
    </row>
    <row r="43" spans="1:40" x14ac:dyDescent="0.2">
      <c r="A43" s="3" t="s">
        <v>75</v>
      </c>
      <c r="B43" s="1" t="s">
        <v>197</v>
      </c>
      <c r="C43" s="3" t="s">
        <v>33</v>
      </c>
      <c r="D43" s="3"/>
      <c r="E43" s="6" t="s">
        <v>34</v>
      </c>
      <c r="F43" s="1" t="s">
        <v>34</v>
      </c>
      <c r="G43" s="3" t="s">
        <v>76</v>
      </c>
      <c r="H43" s="1" t="s">
        <v>35</v>
      </c>
      <c r="I43" s="1" t="s">
        <v>36</v>
      </c>
      <c r="J43" s="1" t="s">
        <v>36</v>
      </c>
      <c r="K43" s="1"/>
      <c r="L43" s="1">
        <v>0.5</v>
      </c>
      <c r="M43" s="1">
        <v>0</v>
      </c>
      <c r="N43" s="1">
        <v>1</v>
      </c>
      <c r="O43" s="1"/>
      <c r="P43" s="18">
        <v>77.099999999999994</v>
      </c>
      <c r="Q43" s="1">
        <v>67.5</v>
      </c>
      <c r="R43" s="1">
        <v>83.8</v>
      </c>
      <c r="S43" s="1" t="b">
        <v>1</v>
      </c>
      <c r="T43" s="1"/>
      <c r="U43" s="1" t="s">
        <v>77</v>
      </c>
      <c r="V43" s="1"/>
      <c r="W43" s="1"/>
      <c r="X43" s="1"/>
      <c r="Y43" s="1"/>
      <c r="Z43" s="1">
        <v>0</v>
      </c>
      <c r="AA43" s="1" t="b">
        <v>0</v>
      </c>
      <c r="AB43" s="1">
        <v>111</v>
      </c>
      <c r="AC43" s="1"/>
      <c r="AD43" s="1" t="s">
        <v>42</v>
      </c>
      <c r="AE43" s="3">
        <v>9.5999999999999943</v>
      </c>
      <c r="AF43" s="3">
        <v>6.7000000000000028</v>
      </c>
      <c r="AG43" s="3">
        <v>4.158163265306122</v>
      </c>
      <c r="AH43" s="1"/>
      <c r="AI43" s="8" t="s">
        <v>78</v>
      </c>
      <c r="AJ43" s="16">
        <v>52.62</v>
      </c>
      <c r="AK43" s="3" t="s">
        <v>279</v>
      </c>
      <c r="AL43" s="1">
        <v>39.159999999999997</v>
      </c>
      <c r="AM43" s="1">
        <v>65.180000000000007</v>
      </c>
      <c r="AN43" s="1"/>
    </row>
    <row r="44" spans="1:40" x14ac:dyDescent="0.2">
      <c r="A44" s="3" t="s">
        <v>75</v>
      </c>
      <c r="B44" s="1" t="s">
        <v>197</v>
      </c>
      <c r="C44" s="3" t="s">
        <v>33</v>
      </c>
      <c r="D44" s="3"/>
      <c r="E44" s="6" t="s">
        <v>34</v>
      </c>
      <c r="F44" s="1" t="s">
        <v>34</v>
      </c>
      <c r="G44" s="3" t="s">
        <v>76</v>
      </c>
      <c r="H44" s="1" t="s">
        <v>35</v>
      </c>
      <c r="I44" s="1" t="s">
        <v>36</v>
      </c>
      <c r="J44" s="1" t="s">
        <v>36</v>
      </c>
      <c r="K44" s="1"/>
      <c r="L44" s="1">
        <v>1.5</v>
      </c>
      <c r="M44" s="1">
        <v>1</v>
      </c>
      <c r="N44" s="1">
        <v>2</v>
      </c>
      <c r="O44" s="1"/>
      <c r="P44" s="18">
        <v>88.6</v>
      </c>
      <c r="Q44" s="1">
        <v>79.2</v>
      </c>
      <c r="R44" s="1">
        <v>93.7</v>
      </c>
      <c r="S44" s="1" t="b">
        <v>1</v>
      </c>
      <c r="T44" s="1"/>
      <c r="U44" s="1" t="s">
        <v>77</v>
      </c>
      <c r="V44" s="1"/>
      <c r="W44" s="1"/>
      <c r="X44" s="1"/>
      <c r="Y44" s="1"/>
      <c r="Z44" s="1">
        <v>0</v>
      </c>
      <c r="AA44" s="1" t="b">
        <v>0</v>
      </c>
      <c r="AB44" s="1">
        <v>113</v>
      </c>
      <c r="AC44" s="1"/>
      <c r="AD44" s="1" t="s">
        <v>42</v>
      </c>
      <c r="AE44" s="3">
        <v>9.3999999999999915</v>
      </c>
      <c r="AF44" s="3">
        <v>5.1000000000000085</v>
      </c>
      <c r="AG44" s="3">
        <v>3.6989795918367347</v>
      </c>
      <c r="AH44" s="1"/>
      <c r="AI44" s="1"/>
      <c r="AJ44" s="1"/>
      <c r="AK44" s="1"/>
      <c r="AL44" s="1" t="s">
        <v>79</v>
      </c>
      <c r="AM44" s="1"/>
      <c r="AN44" s="1"/>
    </row>
    <row r="45" spans="1:40" x14ac:dyDescent="0.2">
      <c r="A45" s="3" t="s">
        <v>75</v>
      </c>
      <c r="B45" s="1" t="s">
        <v>197</v>
      </c>
      <c r="C45" s="3" t="s">
        <v>33</v>
      </c>
      <c r="D45" s="3"/>
      <c r="E45" s="6" t="s">
        <v>34</v>
      </c>
      <c r="F45" s="1" t="s">
        <v>34</v>
      </c>
      <c r="G45" s="3" t="s">
        <v>76</v>
      </c>
      <c r="H45" s="1" t="s">
        <v>35</v>
      </c>
      <c r="I45" s="1" t="s">
        <v>36</v>
      </c>
      <c r="J45" s="1" t="s">
        <v>36</v>
      </c>
      <c r="K45" s="1"/>
      <c r="L45" s="1">
        <v>2.5</v>
      </c>
      <c r="M45" s="1">
        <v>2</v>
      </c>
      <c r="N45" s="1">
        <v>3</v>
      </c>
      <c r="O45" s="1"/>
      <c r="P45" s="18">
        <v>80.7</v>
      </c>
      <c r="Q45" s="1">
        <v>63.2</v>
      </c>
      <c r="R45" s="1">
        <v>89.9</v>
      </c>
      <c r="S45" s="1" t="b">
        <v>1</v>
      </c>
      <c r="T45" s="1"/>
      <c r="U45" s="1" t="s">
        <v>77</v>
      </c>
      <c r="V45" s="1"/>
      <c r="W45" s="1"/>
      <c r="X45" s="1"/>
      <c r="Y45" s="1"/>
      <c r="Z45" s="1">
        <v>0</v>
      </c>
      <c r="AA45" s="1" t="b">
        <v>0</v>
      </c>
      <c r="AB45" s="1">
        <v>115</v>
      </c>
      <c r="AC45" s="1"/>
      <c r="AD45" s="1" t="s">
        <v>42</v>
      </c>
      <c r="AE45" s="3">
        <v>17.5</v>
      </c>
      <c r="AF45" s="3">
        <v>9.2000000000000028</v>
      </c>
      <c r="AG45" s="3">
        <v>6.8112244897959195</v>
      </c>
      <c r="AH45" s="1"/>
      <c r="AI45" s="1"/>
      <c r="AJ45" s="1"/>
      <c r="AK45" s="1"/>
      <c r="AL45" s="1" t="s">
        <v>79</v>
      </c>
      <c r="AM45" s="1"/>
      <c r="AN45" s="1"/>
    </row>
    <row r="46" spans="1:40" x14ac:dyDescent="0.2">
      <c r="A46" s="3" t="s">
        <v>75</v>
      </c>
      <c r="B46" s="1" t="s">
        <v>197</v>
      </c>
      <c r="C46" s="3" t="s">
        <v>33</v>
      </c>
      <c r="D46" s="3"/>
      <c r="E46" s="6" t="s">
        <v>34</v>
      </c>
      <c r="F46" s="1" t="s">
        <v>34</v>
      </c>
      <c r="G46" s="3" t="s">
        <v>76</v>
      </c>
      <c r="H46" s="1" t="s">
        <v>35</v>
      </c>
      <c r="I46" s="1" t="s">
        <v>36</v>
      </c>
      <c r="J46" s="1" t="s">
        <v>36</v>
      </c>
      <c r="K46" s="1"/>
      <c r="L46" s="1">
        <v>3.5</v>
      </c>
      <c r="M46" s="1">
        <v>3</v>
      </c>
      <c r="N46" s="1">
        <v>4</v>
      </c>
      <c r="O46" s="1"/>
      <c r="P46" s="18">
        <v>60.7</v>
      </c>
      <c r="Q46" s="1">
        <v>21.1</v>
      </c>
      <c r="R46" s="1">
        <v>80.400000000000006</v>
      </c>
      <c r="S46" s="1" t="b">
        <v>1</v>
      </c>
      <c r="T46" s="1"/>
      <c r="U46" s="1" t="s">
        <v>77</v>
      </c>
      <c r="V46" s="1"/>
      <c r="W46" s="1"/>
      <c r="X46" s="1"/>
      <c r="Y46" s="1"/>
      <c r="Z46" s="1">
        <v>0</v>
      </c>
      <c r="AA46" s="1" t="b">
        <v>0</v>
      </c>
      <c r="AB46" s="1">
        <v>117</v>
      </c>
      <c r="AC46" s="1"/>
      <c r="AD46" s="1" t="s">
        <v>42</v>
      </c>
      <c r="AE46" s="3">
        <v>39.6</v>
      </c>
      <c r="AF46" s="3">
        <v>19.700000000000003</v>
      </c>
      <c r="AG46" s="3">
        <v>15.127551020408164</v>
      </c>
      <c r="AH46" s="1"/>
      <c r="AI46" s="1"/>
      <c r="AJ46" s="1"/>
      <c r="AK46" s="1"/>
      <c r="AL46" s="1" t="s">
        <v>79</v>
      </c>
      <c r="AM46" s="1"/>
      <c r="AN46" s="1"/>
    </row>
    <row r="47" spans="1:40" x14ac:dyDescent="0.2">
      <c r="A47" s="3" t="s">
        <v>75</v>
      </c>
      <c r="B47" s="1" t="s">
        <v>197</v>
      </c>
      <c r="C47" s="3" t="s">
        <v>33</v>
      </c>
      <c r="D47" s="3"/>
      <c r="E47" s="6" t="s">
        <v>34</v>
      </c>
      <c r="F47" s="1" t="s">
        <v>34</v>
      </c>
      <c r="G47" s="3" t="s">
        <v>76</v>
      </c>
      <c r="H47" s="1" t="s">
        <v>35</v>
      </c>
      <c r="I47" s="1" t="s">
        <v>36</v>
      </c>
      <c r="J47" s="1" t="s">
        <v>36</v>
      </c>
      <c r="K47" s="1"/>
      <c r="L47" s="1">
        <v>4.5</v>
      </c>
      <c r="M47" s="1">
        <v>4</v>
      </c>
      <c r="N47" s="1">
        <v>5</v>
      </c>
      <c r="O47" s="1"/>
      <c r="P47" s="18">
        <v>33.299999999999997</v>
      </c>
      <c r="Q47" s="1">
        <v>-48</v>
      </c>
      <c r="R47" s="1">
        <v>70</v>
      </c>
      <c r="S47" s="1" t="b">
        <v>1</v>
      </c>
      <c r="T47" s="1"/>
      <c r="U47" s="1" t="s">
        <v>77</v>
      </c>
      <c r="V47" s="1"/>
      <c r="W47" s="1"/>
      <c r="X47" s="1"/>
      <c r="Y47" s="1"/>
      <c r="Z47" s="1">
        <v>0</v>
      </c>
      <c r="AA47" s="1" t="b">
        <v>0</v>
      </c>
      <c r="AB47" s="1">
        <v>119</v>
      </c>
      <c r="AC47" s="1"/>
      <c r="AD47" s="1" t="s">
        <v>42</v>
      </c>
      <c r="AE47" s="3">
        <v>81.3</v>
      </c>
      <c r="AF47" s="3">
        <v>36.700000000000003</v>
      </c>
      <c r="AG47" s="3">
        <v>30.102040816326532</v>
      </c>
      <c r="AH47" s="1"/>
      <c r="AI47" s="1"/>
      <c r="AJ47" s="1"/>
      <c r="AK47" s="1"/>
      <c r="AL47" s="1" t="s">
        <v>79</v>
      </c>
      <c r="AM47" s="1"/>
      <c r="AN47" s="1"/>
    </row>
    <row r="48" spans="1:40" ht="59" customHeight="1" x14ac:dyDescent="0.2">
      <c r="A48" s="3" t="s">
        <v>75</v>
      </c>
      <c r="B48" s="1" t="s">
        <v>197</v>
      </c>
      <c r="C48" s="3" t="s">
        <v>33</v>
      </c>
      <c r="D48" s="3"/>
      <c r="E48" s="6" t="s">
        <v>34</v>
      </c>
      <c r="F48" s="1" t="s">
        <v>34</v>
      </c>
      <c r="G48" s="3" t="s">
        <v>76</v>
      </c>
      <c r="H48" s="1" t="s">
        <v>35</v>
      </c>
      <c r="I48" s="1" t="s">
        <v>36</v>
      </c>
      <c r="J48" s="1" t="s">
        <v>36</v>
      </c>
      <c r="K48" s="1"/>
      <c r="L48" s="19">
        <v>6</v>
      </c>
      <c r="M48" s="1">
        <v>5</v>
      </c>
      <c r="N48" s="1">
        <v>100</v>
      </c>
      <c r="O48" s="1"/>
      <c r="P48" s="18">
        <v>80</v>
      </c>
      <c r="Q48" s="1">
        <v>-71</v>
      </c>
      <c r="R48" s="1">
        <v>97</v>
      </c>
      <c r="S48" s="1" t="b">
        <v>1</v>
      </c>
      <c r="T48" s="20" t="s">
        <v>80</v>
      </c>
      <c r="U48" s="1" t="s">
        <v>77</v>
      </c>
      <c r="V48" s="1"/>
      <c r="W48" s="1"/>
      <c r="X48" s="1"/>
      <c r="Y48" s="1"/>
      <c r="Z48" s="1">
        <v>0</v>
      </c>
      <c r="AA48" s="1" t="b">
        <v>0</v>
      </c>
      <c r="AB48" s="1">
        <v>121</v>
      </c>
      <c r="AC48" s="1"/>
      <c r="AD48" s="1" t="s">
        <v>42</v>
      </c>
      <c r="AE48" s="3">
        <v>151</v>
      </c>
      <c r="AF48" s="3">
        <v>17</v>
      </c>
      <c r="AG48" s="3">
        <v>42.857142857142861</v>
      </c>
      <c r="AH48" s="1"/>
      <c r="AI48" s="1"/>
      <c r="AJ48" s="1"/>
      <c r="AK48" s="1"/>
      <c r="AL48" s="1" t="s">
        <v>79</v>
      </c>
      <c r="AM48" s="1"/>
      <c r="AN48" s="1"/>
    </row>
    <row r="49" spans="1:40" ht="51" customHeight="1" x14ac:dyDescent="0.2">
      <c r="A49" s="3" t="s">
        <v>75</v>
      </c>
      <c r="B49" s="1" t="s">
        <v>197</v>
      </c>
      <c r="C49" s="3" t="s">
        <v>33</v>
      </c>
      <c r="D49" s="3"/>
      <c r="E49" s="6" t="s">
        <v>34</v>
      </c>
      <c r="F49" s="1" t="s">
        <v>34</v>
      </c>
      <c r="G49" s="3" t="s">
        <v>81</v>
      </c>
      <c r="H49" s="1" t="s">
        <v>35</v>
      </c>
      <c r="I49" s="1" t="s">
        <v>36</v>
      </c>
      <c r="J49" s="1" t="s">
        <v>36</v>
      </c>
      <c r="K49" s="1"/>
      <c r="L49" s="1">
        <v>0.5</v>
      </c>
      <c r="M49" s="1">
        <v>0</v>
      </c>
      <c r="N49" s="1">
        <v>1</v>
      </c>
      <c r="O49" s="1"/>
      <c r="P49" s="18">
        <v>74.3</v>
      </c>
      <c r="Q49" s="1">
        <v>67.900000000000006</v>
      </c>
      <c r="R49" s="1">
        <v>79.5</v>
      </c>
      <c r="S49" s="1" t="b">
        <v>0</v>
      </c>
      <c r="T49" s="20" t="s">
        <v>82</v>
      </c>
      <c r="U49" s="1" t="s">
        <v>77</v>
      </c>
      <c r="V49" s="1"/>
      <c r="W49" s="1"/>
      <c r="X49" s="1"/>
      <c r="Y49" s="1"/>
      <c r="Z49" s="1">
        <v>0</v>
      </c>
      <c r="AA49" s="1" t="b">
        <v>0</v>
      </c>
      <c r="AB49" s="1">
        <v>128</v>
      </c>
      <c r="AC49" s="1"/>
      <c r="AD49" s="1" t="s">
        <v>42</v>
      </c>
      <c r="AE49" s="3">
        <v>6.3999999999999915</v>
      </c>
      <c r="AF49" s="3">
        <v>5.2000000000000028</v>
      </c>
      <c r="AG49" s="3">
        <v>2.9591836734693864</v>
      </c>
      <c r="AH49" s="1"/>
      <c r="AI49" s="1"/>
      <c r="AJ49" s="1"/>
      <c r="AK49" s="1"/>
      <c r="AL49" s="1" t="s">
        <v>79</v>
      </c>
      <c r="AM49" s="1"/>
      <c r="AN49" s="1"/>
    </row>
    <row r="50" spans="1:40" x14ac:dyDescent="0.2">
      <c r="A50" s="3" t="s">
        <v>75</v>
      </c>
      <c r="B50" s="1" t="s">
        <v>197</v>
      </c>
      <c r="C50" s="3" t="s">
        <v>33</v>
      </c>
      <c r="D50" s="3"/>
      <c r="E50" s="6" t="s">
        <v>34</v>
      </c>
      <c r="F50" s="1" t="s">
        <v>34</v>
      </c>
      <c r="G50" s="3" t="s">
        <v>81</v>
      </c>
      <c r="H50" s="1" t="s">
        <v>35</v>
      </c>
      <c r="I50" s="1" t="s">
        <v>36</v>
      </c>
      <c r="J50" s="1" t="s">
        <v>36</v>
      </c>
      <c r="K50" s="1"/>
      <c r="L50" s="1">
        <v>1.5</v>
      </c>
      <c r="M50" s="1">
        <v>1</v>
      </c>
      <c r="N50" s="1">
        <v>2</v>
      </c>
      <c r="O50" s="1"/>
      <c r="P50" s="18">
        <v>63.9</v>
      </c>
      <c r="Q50" s="1">
        <v>52.6</v>
      </c>
      <c r="R50" s="1">
        <v>72.5</v>
      </c>
      <c r="S50" s="1" t="b">
        <v>0</v>
      </c>
      <c r="T50" s="20"/>
      <c r="U50" s="1" t="s">
        <v>77</v>
      </c>
      <c r="V50" s="1"/>
      <c r="W50" s="1"/>
      <c r="X50" s="1"/>
      <c r="Y50" s="1"/>
      <c r="Z50" s="1">
        <v>0</v>
      </c>
      <c r="AA50" s="1" t="b">
        <v>0</v>
      </c>
      <c r="AB50" s="1">
        <v>130</v>
      </c>
      <c r="AC50" s="1"/>
      <c r="AD50" s="1" t="s">
        <v>42</v>
      </c>
      <c r="AE50" s="3">
        <v>11.299999999999997</v>
      </c>
      <c r="AF50" s="3">
        <v>8.6000000000000014</v>
      </c>
      <c r="AG50" s="3">
        <v>5.0765306122448974</v>
      </c>
      <c r="AH50" s="1"/>
      <c r="AI50" s="1"/>
      <c r="AJ50" s="1"/>
      <c r="AK50" s="1"/>
      <c r="AL50" s="1" t="s">
        <v>79</v>
      </c>
      <c r="AM50" s="1"/>
      <c r="AN50" s="1"/>
    </row>
    <row r="51" spans="1:40" x14ac:dyDescent="0.2">
      <c r="A51" s="3" t="s">
        <v>75</v>
      </c>
      <c r="B51" s="1" t="s">
        <v>197</v>
      </c>
      <c r="C51" s="3" t="s">
        <v>33</v>
      </c>
      <c r="D51" s="3"/>
      <c r="E51" s="6" t="s">
        <v>34</v>
      </c>
      <c r="F51" s="1" t="s">
        <v>34</v>
      </c>
      <c r="G51" s="3" t="s">
        <v>81</v>
      </c>
      <c r="H51" s="1" t="s">
        <v>35</v>
      </c>
      <c r="I51" s="1" t="s">
        <v>36</v>
      </c>
      <c r="J51" s="1" t="s">
        <v>36</v>
      </c>
      <c r="K51" s="1"/>
      <c r="L51" s="1">
        <v>2.5</v>
      </c>
      <c r="M51" s="1">
        <v>2</v>
      </c>
      <c r="N51" s="1">
        <v>3</v>
      </c>
      <c r="O51" s="1"/>
      <c r="P51" s="18">
        <v>56</v>
      </c>
      <c r="Q51" s="1">
        <v>37.299999999999997</v>
      </c>
      <c r="R51" s="1">
        <v>69.099999999999994</v>
      </c>
      <c r="S51" s="1" t="b">
        <v>0</v>
      </c>
      <c r="T51" s="1"/>
      <c r="U51" s="1" t="s">
        <v>77</v>
      </c>
      <c r="V51" s="1"/>
      <c r="W51" s="1"/>
      <c r="X51" s="1"/>
      <c r="Y51" s="1"/>
      <c r="Z51" s="1">
        <v>0</v>
      </c>
      <c r="AA51" s="1" t="b">
        <v>0</v>
      </c>
      <c r="AB51" s="1">
        <v>132</v>
      </c>
      <c r="AC51" s="1"/>
      <c r="AD51" s="1" t="s">
        <v>42</v>
      </c>
      <c r="AE51" s="3">
        <v>18.700000000000003</v>
      </c>
      <c r="AF51" s="3">
        <v>13.099999999999994</v>
      </c>
      <c r="AG51" s="3">
        <v>8.112244897959183</v>
      </c>
      <c r="AH51" s="1"/>
      <c r="AI51" s="1"/>
      <c r="AJ51" s="1"/>
      <c r="AK51" s="1"/>
      <c r="AL51" s="1" t="s">
        <v>79</v>
      </c>
      <c r="AM51" s="1"/>
      <c r="AN51" s="1"/>
    </row>
    <row r="52" spans="1:40" x14ac:dyDescent="0.2">
      <c r="A52" s="3" t="s">
        <v>75</v>
      </c>
      <c r="B52" s="1" t="s">
        <v>197</v>
      </c>
      <c r="C52" s="3" t="s">
        <v>33</v>
      </c>
      <c r="D52" s="3"/>
      <c r="E52" s="6" t="s">
        <v>34</v>
      </c>
      <c r="F52" s="1" t="s">
        <v>34</v>
      </c>
      <c r="G52" s="3" t="s">
        <v>81</v>
      </c>
      <c r="H52" s="1" t="s">
        <v>35</v>
      </c>
      <c r="I52" s="1" t="s">
        <v>36</v>
      </c>
      <c r="J52" s="1" t="s">
        <v>36</v>
      </c>
      <c r="K52" s="1"/>
      <c r="L52" s="1">
        <v>3.5</v>
      </c>
      <c r="M52" s="1">
        <v>3</v>
      </c>
      <c r="N52" s="1">
        <v>4</v>
      </c>
      <c r="O52" s="1"/>
      <c r="P52" s="18">
        <v>37.5</v>
      </c>
      <c r="Q52" s="1">
        <v>-37</v>
      </c>
      <c r="R52" s="1">
        <v>71</v>
      </c>
      <c r="S52" s="1" t="b">
        <v>0</v>
      </c>
      <c r="T52" s="1"/>
      <c r="U52" s="1" t="s">
        <v>77</v>
      </c>
      <c r="V52" s="1"/>
      <c r="W52" s="1"/>
      <c r="X52" s="1"/>
      <c r="Y52" s="1"/>
      <c r="Z52" s="1">
        <v>0</v>
      </c>
      <c r="AA52" s="1" t="b">
        <v>0</v>
      </c>
      <c r="AB52" s="1">
        <v>134</v>
      </c>
      <c r="AC52" s="1"/>
      <c r="AD52" s="1" t="s">
        <v>42</v>
      </c>
      <c r="AE52" s="3">
        <v>74.5</v>
      </c>
      <c r="AF52" s="3">
        <v>33.5</v>
      </c>
      <c r="AG52" s="3">
        <v>27.551020408163264</v>
      </c>
      <c r="AH52" s="1"/>
      <c r="AI52" s="1"/>
      <c r="AJ52" s="1"/>
      <c r="AK52" s="1"/>
      <c r="AL52" s="1" t="s">
        <v>79</v>
      </c>
      <c r="AM52" s="1"/>
      <c r="AN52" s="1"/>
    </row>
    <row r="53" spans="1:40" x14ac:dyDescent="0.2">
      <c r="A53" s="3" t="s">
        <v>75</v>
      </c>
      <c r="B53" s="1" t="s">
        <v>197</v>
      </c>
      <c r="C53" s="3" t="s">
        <v>33</v>
      </c>
      <c r="D53" s="3"/>
      <c r="E53" s="6" t="s">
        <v>34</v>
      </c>
      <c r="F53" s="1" t="s">
        <v>34</v>
      </c>
      <c r="G53" s="3" t="s">
        <v>81</v>
      </c>
      <c r="H53" s="1" t="s">
        <v>35</v>
      </c>
      <c r="I53" s="1" t="s">
        <v>36</v>
      </c>
      <c r="J53" s="1" t="s">
        <v>36</v>
      </c>
      <c r="K53" s="1"/>
      <c r="L53" s="1">
        <v>4.5</v>
      </c>
      <c r="M53" s="1">
        <v>4</v>
      </c>
      <c r="N53" s="1">
        <v>5</v>
      </c>
      <c r="O53" s="1"/>
      <c r="P53" s="18">
        <v>54.5</v>
      </c>
      <c r="Q53" s="1">
        <v>-30</v>
      </c>
      <c r="R53" s="1">
        <v>84</v>
      </c>
      <c r="S53" s="1" t="b">
        <v>0</v>
      </c>
      <c r="T53" s="1"/>
      <c r="U53" s="1" t="s">
        <v>77</v>
      </c>
      <c r="V53" s="1"/>
      <c r="W53" s="1"/>
      <c r="X53" s="1"/>
      <c r="Y53" s="1"/>
      <c r="Z53" s="1">
        <v>0</v>
      </c>
      <c r="AA53" s="1" t="b">
        <v>0</v>
      </c>
      <c r="AB53" s="1">
        <v>136</v>
      </c>
      <c r="AC53" s="1"/>
      <c r="AD53" s="1" t="s">
        <v>42</v>
      </c>
      <c r="AE53" s="3">
        <v>84.5</v>
      </c>
      <c r="AF53" s="3">
        <v>29.5</v>
      </c>
      <c r="AG53" s="3">
        <v>29.081632653061224</v>
      </c>
      <c r="AH53" s="1"/>
      <c r="AI53" s="1"/>
      <c r="AJ53" s="1"/>
      <c r="AK53" s="1"/>
      <c r="AL53" s="1" t="s">
        <v>79</v>
      </c>
      <c r="AM53" s="1"/>
      <c r="AN53" s="1"/>
    </row>
    <row r="54" spans="1:40" x14ac:dyDescent="0.2">
      <c r="A54" s="3" t="s">
        <v>75</v>
      </c>
      <c r="B54" s="1" t="s">
        <v>197</v>
      </c>
      <c r="C54" s="3" t="s">
        <v>33</v>
      </c>
      <c r="D54" s="3"/>
      <c r="E54" s="6" t="s">
        <v>34</v>
      </c>
      <c r="F54" s="1" t="s">
        <v>34</v>
      </c>
      <c r="G54" s="3" t="s">
        <v>81</v>
      </c>
      <c r="H54" s="1" t="s">
        <v>35</v>
      </c>
      <c r="I54" s="1" t="s">
        <v>36</v>
      </c>
      <c r="J54" s="1" t="s">
        <v>36</v>
      </c>
      <c r="K54" s="1"/>
      <c r="L54" s="19">
        <v>6</v>
      </c>
      <c r="M54" s="1">
        <v>5</v>
      </c>
      <c r="N54" s="1">
        <v>100</v>
      </c>
      <c r="O54" s="1"/>
      <c r="P54" s="18">
        <v>40</v>
      </c>
      <c r="Q54" s="1">
        <v>-151.1</v>
      </c>
      <c r="R54" s="1">
        <v>85.7</v>
      </c>
      <c r="S54" s="1" t="b">
        <v>0</v>
      </c>
      <c r="T54" s="1"/>
      <c r="U54" s="1" t="s">
        <v>77</v>
      </c>
      <c r="V54" s="1"/>
      <c r="W54" s="1"/>
      <c r="X54" s="1"/>
      <c r="Y54" s="1"/>
      <c r="Z54" s="1">
        <v>0</v>
      </c>
      <c r="AA54" s="1" t="b">
        <v>0</v>
      </c>
      <c r="AB54" s="1">
        <v>138</v>
      </c>
      <c r="AC54" s="1"/>
      <c r="AD54" s="1" t="s">
        <v>42</v>
      </c>
      <c r="AE54" s="3">
        <v>191.1</v>
      </c>
      <c r="AF54" s="3">
        <v>45.7</v>
      </c>
      <c r="AG54" s="3">
        <v>60.408163265306129</v>
      </c>
      <c r="AH54" s="1"/>
      <c r="AI54" s="1"/>
      <c r="AJ54" s="1"/>
      <c r="AK54" s="1"/>
      <c r="AL54" s="1" t="s">
        <v>79</v>
      </c>
      <c r="AM54" s="1"/>
      <c r="AN54" s="1"/>
    </row>
    <row r="55" spans="1:40" x14ac:dyDescent="0.2">
      <c r="A55" s="3" t="s">
        <v>75</v>
      </c>
      <c r="B55" s="1" t="s">
        <v>197</v>
      </c>
      <c r="C55" s="3" t="s">
        <v>33</v>
      </c>
      <c r="D55" s="3"/>
      <c r="E55" s="6" t="s">
        <v>34</v>
      </c>
      <c r="F55" s="1" t="s">
        <v>34</v>
      </c>
      <c r="G55" s="3" t="s">
        <v>43</v>
      </c>
      <c r="H55" s="1" t="s">
        <v>43</v>
      </c>
      <c r="I55" s="1" t="s">
        <v>36</v>
      </c>
      <c r="J55" s="1" t="s">
        <v>36</v>
      </c>
      <c r="K55" s="1"/>
      <c r="L55" s="1">
        <v>0.5</v>
      </c>
      <c r="M55" s="1">
        <v>0</v>
      </c>
      <c r="N55" s="1">
        <v>1</v>
      </c>
      <c r="O55" s="1"/>
      <c r="P55" s="18">
        <v>87.6</v>
      </c>
      <c r="Q55" s="1">
        <v>79.7</v>
      </c>
      <c r="R55" s="1">
        <v>92.3</v>
      </c>
      <c r="S55" s="1" t="b">
        <v>1</v>
      </c>
      <c r="T55" s="1"/>
      <c r="U55" s="1" t="s">
        <v>77</v>
      </c>
      <c r="V55" s="1"/>
      <c r="W55" s="1"/>
      <c r="X55" s="1"/>
      <c r="Y55" s="1"/>
      <c r="Z55" s="1">
        <v>0</v>
      </c>
      <c r="AA55" s="1" t="b">
        <v>0</v>
      </c>
      <c r="AB55" s="1">
        <v>145</v>
      </c>
      <c r="AC55" s="1"/>
      <c r="AD55" s="1" t="s">
        <v>42</v>
      </c>
      <c r="AE55" s="3">
        <v>7.8999999999999915</v>
      </c>
      <c r="AF55" s="3">
        <v>4.7000000000000028</v>
      </c>
      <c r="AG55" s="3">
        <v>3.2142857142857131</v>
      </c>
      <c r="AH55" s="1"/>
      <c r="AI55" s="1"/>
      <c r="AJ55" s="1"/>
      <c r="AK55" s="1"/>
      <c r="AL55" s="1"/>
      <c r="AM55" s="1"/>
      <c r="AN55" s="1"/>
    </row>
    <row r="56" spans="1:40" x14ac:dyDescent="0.2">
      <c r="A56" s="3" t="s">
        <v>75</v>
      </c>
      <c r="B56" s="1" t="s">
        <v>197</v>
      </c>
      <c r="C56" s="3" t="s">
        <v>33</v>
      </c>
      <c r="D56" s="3"/>
      <c r="E56" s="6" t="s">
        <v>34</v>
      </c>
      <c r="F56" s="1" t="s">
        <v>34</v>
      </c>
      <c r="G56" s="3" t="s">
        <v>43</v>
      </c>
      <c r="H56" s="1" t="s">
        <v>43</v>
      </c>
      <c r="I56" s="1" t="s">
        <v>36</v>
      </c>
      <c r="J56" s="1" t="s">
        <v>36</v>
      </c>
      <c r="K56" s="1"/>
      <c r="L56" s="1">
        <v>1.5</v>
      </c>
      <c r="M56" s="1">
        <v>1</v>
      </c>
      <c r="N56" s="1">
        <v>2</v>
      </c>
      <c r="O56" s="1"/>
      <c r="P56" s="18">
        <v>73.3</v>
      </c>
      <c r="Q56" s="1">
        <v>63.6</v>
      </c>
      <c r="R56" s="1">
        <v>80.400000000000006</v>
      </c>
      <c r="S56" s="1" t="b">
        <v>1</v>
      </c>
      <c r="T56" s="1"/>
      <c r="U56" s="1" t="s">
        <v>77</v>
      </c>
      <c r="V56" s="1"/>
      <c r="W56" s="1"/>
      <c r="X56" s="1"/>
      <c r="Y56" s="1"/>
      <c r="Z56" s="1">
        <v>0</v>
      </c>
      <c r="AA56" s="1" t="b">
        <v>0</v>
      </c>
      <c r="AB56" s="1">
        <v>147</v>
      </c>
      <c r="AC56" s="1"/>
      <c r="AD56" s="1" t="s">
        <v>42</v>
      </c>
      <c r="AE56" s="3">
        <v>9.6999999999999957</v>
      </c>
      <c r="AF56" s="3">
        <v>7.1000000000000085</v>
      </c>
      <c r="AG56" s="3">
        <v>4.2857142857142865</v>
      </c>
      <c r="AH56" s="1"/>
      <c r="AI56" s="1"/>
      <c r="AJ56" s="1"/>
      <c r="AK56" s="1"/>
      <c r="AL56" s="1"/>
      <c r="AM56" s="1"/>
      <c r="AN56" s="1"/>
    </row>
    <row r="57" spans="1:40" x14ac:dyDescent="0.2">
      <c r="A57" s="3" t="s">
        <v>75</v>
      </c>
      <c r="B57" s="1" t="s">
        <v>197</v>
      </c>
      <c r="C57" s="3" t="s">
        <v>33</v>
      </c>
      <c r="D57" s="3"/>
      <c r="E57" s="6" t="s">
        <v>34</v>
      </c>
      <c r="F57" s="1" t="s">
        <v>34</v>
      </c>
      <c r="G57" s="3" t="s">
        <v>43</v>
      </c>
      <c r="H57" s="1" t="s">
        <v>43</v>
      </c>
      <c r="I57" s="1" t="s">
        <v>36</v>
      </c>
      <c r="J57" s="1" t="s">
        <v>36</v>
      </c>
      <c r="K57" s="1"/>
      <c r="L57" s="1">
        <v>2.5</v>
      </c>
      <c r="M57" s="1">
        <v>2</v>
      </c>
      <c r="N57" s="1">
        <v>3</v>
      </c>
      <c r="O57" s="1"/>
      <c r="P57" s="18">
        <v>62.4</v>
      </c>
      <c r="Q57" s="1">
        <v>50.2</v>
      </c>
      <c r="R57" s="1">
        <v>71.599999999999994</v>
      </c>
      <c r="S57" s="1" t="b">
        <v>1</v>
      </c>
      <c r="T57" s="1"/>
      <c r="U57" s="1" t="s">
        <v>77</v>
      </c>
      <c r="V57" s="1"/>
      <c r="W57" s="1"/>
      <c r="X57" s="1"/>
      <c r="Y57" s="1"/>
      <c r="Z57" s="1">
        <v>0</v>
      </c>
      <c r="AA57" s="1" t="b">
        <v>0</v>
      </c>
      <c r="AB57" s="1">
        <v>149</v>
      </c>
      <c r="AC57" s="1"/>
      <c r="AD57" s="1" t="s">
        <v>42</v>
      </c>
      <c r="AE57" s="3">
        <v>12.199999999999996</v>
      </c>
      <c r="AF57" s="3">
        <v>9.1999999999999957</v>
      </c>
      <c r="AG57" s="3">
        <v>5.4591836734693855</v>
      </c>
      <c r="AH57" s="5"/>
      <c r="AI57" s="5"/>
      <c r="AJ57" s="1"/>
      <c r="AK57" s="1"/>
      <c r="AL57" s="1"/>
      <c r="AM57" s="1"/>
      <c r="AN57" s="1"/>
    </row>
    <row r="58" spans="1:40" x14ac:dyDescent="0.2">
      <c r="A58" s="3" t="s">
        <v>75</v>
      </c>
      <c r="B58" s="1" t="s">
        <v>197</v>
      </c>
      <c r="C58" s="3" t="s">
        <v>33</v>
      </c>
      <c r="D58" s="3"/>
      <c r="E58" s="6" t="s">
        <v>34</v>
      </c>
      <c r="F58" s="1" t="s">
        <v>34</v>
      </c>
      <c r="G58" s="3" t="s">
        <v>43</v>
      </c>
      <c r="H58" s="1" t="s">
        <v>43</v>
      </c>
      <c r="I58" s="1" t="s">
        <v>36</v>
      </c>
      <c r="J58" s="1" t="s">
        <v>36</v>
      </c>
      <c r="K58" s="1"/>
      <c r="L58" s="1">
        <v>3.5</v>
      </c>
      <c r="M58" s="1">
        <v>3</v>
      </c>
      <c r="N58" s="1">
        <v>4</v>
      </c>
      <c r="O58" s="1"/>
      <c r="P58" s="18">
        <v>35.1</v>
      </c>
      <c r="Q58" s="1">
        <v>14.7</v>
      </c>
      <c r="R58" s="1">
        <v>50.6</v>
      </c>
      <c r="S58" s="1" t="b">
        <v>1</v>
      </c>
      <c r="T58" s="1"/>
      <c r="U58" s="1" t="s">
        <v>77</v>
      </c>
      <c r="V58" s="1"/>
      <c r="W58" s="1"/>
      <c r="X58" s="1"/>
      <c r="Y58" s="1"/>
      <c r="Z58" s="1">
        <v>0</v>
      </c>
      <c r="AA58" s="1" t="b">
        <v>0</v>
      </c>
      <c r="AB58" s="1">
        <v>151</v>
      </c>
      <c r="AC58" s="1"/>
      <c r="AD58" s="1" t="s">
        <v>42</v>
      </c>
      <c r="AE58" s="3">
        <v>20.400000000000002</v>
      </c>
      <c r="AF58" s="3">
        <v>15.5</v>
      </c>
      <c r="AG58" s="3">
        <v>9.1581632653061238</v>
      </c>
      <c r="AH58" s="5"/>
      <c r="AI58" s="5"/>
      <c r="AJ58" s="1"/>
      <c r="AK58" s="1"/>
      <c r="AL58" s="1"/>
      <c r="AM58" s="1"/>
      <c r="AN58" s="1"/>
    </row>
    <row r="59" spans="1:40" x14ac:dyDescent="0.2">
      <c r="A59" s="3" t="s">
        <v>75</v>
      </c>
      <c r="B59" s="1" t="s">
        <v>197</v>
      </c>
      <c r="C59" s="3" t="s">
        <v>33</v>
      </c>
      <c r="D59" s="3"/>
      <c r="E59" s="6" t="s">
        <v>34</v>
      </c>
      <c r="F59" s="1" t="s">
        <v>34</v>
      </c>
      <c r="G59" s="3" t="s">
        <v>43</v>
      </c>
      <c r="H59" s="1" t="s">
        <v>43</v>
      </c>
      <c r="I59" s="1" t="s">
        <v>36</v>
      </c>
      <c r="J59" s="1" t="s">
        <v>36</v>
      </c>
      <c r="K59" s="1"/>
      <c r="L59" s="1">
        <v>4.5</v>
      </c>
      <c r="M59" s="1">
        <v>4</v>
      </c>
      <c r="N59" s="1">
        <v>5</v>
      </c>
      <c r="O59" s="1"/>
      <c r="P59" s="18">
        <v>20.399999999999999</v>
      </c>
      <c r="Q59" s="1">
        <v>-1.9</v>
      </c>
      <c r="R59" s="1">
        <v>37.799999999999997</v>
      </c>
      <c r="S59" s="1" t="b">
        <v>1</v>
      </c>
      <c r="T59" s="1"/>
      <c r="U59" s="1" t="s">
        <v>77</v>
      </c>
      <c r="V59" s="1"/>
      <c r="W59" s="1"/>
      <c r="X59" s="1"/>
      <c r="Y59" s="1"/>
      <c r="Z59" s="1">
        <v>0</v>
      </c>
      <c r="AA59" s="1" t="b">
        <v>0</v>
      </c>
      <c r="AB59" s="1">
        <v>153</v>
      </c>
      <c r="AC59" s="1"/>
      <c r="AD59" s="1" t="s">
        <v>42</v>
      </c>
      <c r="AE59" s="3">
        <v>22.299999999999997</v>
      </c>
      <c r="AF59" s="3">
        <v>17.399999999999999</v>
      </c>
      <c r="AG59" s="3">
        <v>10.127551020408163</v>
      </c>
      <c r="AH59" s="5"/>
      <c r="AI59" s="5"/>
      <c r="AJ59" s="1"/>
      <c r="AK59" s="1"/>
      <c r="AL59" s="1"/>
      <c r="AM59" s="1"/>
      <c r="AN59" s="1"/>
    </row>
    <row r="60" spans="1:40" x14ac:dyDescent="0.2">
      <c r="A60" s="3" t="s">
        <v>75</v>
      </c>
      <c r="B60" s="1" t="s">
        <v>197</v>
      </c>
      <c r="C60" s="3" t="s">
        <v>33</v>
      </c>
      <c r="D60" s="3"/>
      <c r="E60" s="6" t="s">
        <v>34</v>
      </c>
      <c r="F60" s="1" t="s">
        <v>34</v>
      </c>
      <c r="G60" s="3" t="s">
        <v>43</v>
      </c>
      <c r="H60" s="1" t="s">
        <v>43</v>
      </c>
      <c r="I60" s="1" t="s">
        <v>36</v>
      </c>
      <c r="J60" s="1" t="s">
        <v>36</v>
      </c>
      <c r="K60" s="1"/>
      <c r="L60" s="19">
        <v>6</v>
      </c>
      <c r="M60" s="1">
        <v>5</v>
      </c>
      <c r="N60" s="1">
        <v>100</v>
      </c>
      <c r="O60" s="1"/>
      <c r="P60" s="18">
        <v>17.899999999999999</v>
      </c>
      <c r="Q60" s="1">
        <v>-12</v>
      </c>
      <c r="R60" s="1">
        <v>40</v>
      </c>
      <c r="S60" s="1" t="b">
        <v>1</v>
      </c>
      <c r="T60" s="1"/>
      <c r="U60" s="1" t="s">
        <v>77</v>
      </c>
      <c r="V60" s="1"/>
      <c r="W60" s="1"/>
      <c r="X60" s="1"/>
      <c r="Y60" s="1"/>
      <c r="Z60" s="1">
        <v>0</v>
      </c>
      <c r="AA60" s="1" t="b">
        <v>0</v>
      </c>
      <c r="AB60" s="1">
        <v>155</v>
      </c>
      <c r="AC60" s="1"/>
      <c r="AD60" s="1" t="s">
        <v>42</v>
      </c>
      <c r="AE60" s="3">
        <v>29.9</v>
      </c>
      <c r="AF60" s="3">
        <v>22.1</v>
      </c>
      <c r="AG60" s="3">
        <v>13.26530612244898</v>
      </c>
      <c r="AH60" s="5"/>
      <c r="AI60" s="5"/>
      <c r="AJ60" s="1"/>
      <c r="AK60" s="1"/>
      <c r="AL60" s="1"/>
      <c r="AM60" s="1"/>
      <c r="AN60" s="1"/>
    </row>
    <row r="61" spans="1:40" ht="16" customHeight="1" x14ac:dyDescent="0.2">
      <c r="A61" s="3" t="s">
        <v>83</v>
      </c>
      <c r="B61" s="1" t="s">
        <v>203</v>
      </c>
      <c r="C61" s="3" t="s">
        <v>84</v>
      </c>
      <c r="D61" s="3"/>
      <c r="E61" s="6" t="s">
        <v>34</v>
      </c>
      <c r="F61" s="1" t="s">
        <v>34</v>
      </c>
      <c r="G61" s="3" t="s">
        <v>43</v>
      </c>
      <c r="H61" s="1" t="s">
        <v>43</v>
      </c>
      <c r="I61" s="1" t="s">
        <v>85</v>
      </c>
      <c r="J61" s="1" t="s">
        <v>85</v>
      </c>
      <c r="K61" s="1"/>
      <c r="L61" s="1">
        <v>5.5</v>
      </c>
      <c r="M61" s="1">
        <v>4</v>
      </c>
      <c r="N61" s="1">
        <v>7</v>
      </c>
      <c r="O61" s="1"/>
      <c r="P61" s="1">
        <v>59.1</v>
      </c>
      <c r="Q61" s="3">
        <v>29.09090909090909</v>
      </c>
      <c r="R61" s="3">
        <v>74.235807860262</v>
      </c>
      <c r="S61" s="1" t="b">
        <v>1</v>
      </c>
      <c r="T61" s="48" t="s">
        <v>86</v>
      </c>
      <c r="U61" s="1" t="s">
        <v>39</v>
      </c>
      <c r="V61" s="1"/>
      <c r="W61" s="1"/>
      <c r="X61" s="1"/>
      <c r="Y61" s="1"/>
      <c r="Z61" s="1">
        <v>1</v>
      </c>
      <c r="AA61" s="1" t="b">
        <v>0</v>
      </c>
      <c r="AB61" s="1"/>
      <c r="AC61" s="1"/>
      <c r="AD61" s="1" t="s">
        <v>87</v>
      </c>
      <c r="AE61" s="3">
        <v>30.009090909090911</v>
      </c>
      <c r="AF61" s="3">
        <v>15.135807860261998</v>
      </c>
      <c r="AG61" s="3">
        <v>11.516555808508395</v>
      </c>
      <c r="AH61" s="1"/>
      <c r="AI61" s="1"/>
      <c r="AJ61" s="1"/>
      <c r="AK61" s="1"/>
      <c r="AL61" s="1"/>
      <c r="AM61" s="1"/>
      <c r="AN61" s="1"/>
    </row>
    <row r="62" spans="1:40" ht="16" customHeight="1" x14ac:dyDescent="0.2">
      <c r="A62" s="3" t="s">
        <v>83</v>
      </c>
      <c r="B62" s="1" t="s">
        <v>203</v>
      </c>
      <c r="C62" s="3" t="s">
        <v>84</v>
      </c>
      <c r="D62" s="3"/>
      <c r="E62" s="6" t="s">
        <v>34</v>
      </c>
      <c r="F62" s="1" t="s">
        <v>34</v>
      </c>
      <c r="G62" s="3" t="s">
        <v>43</v>
      </c>
      <c r="H62" s="1" t="s">
        <v>43</v>
      </c>
      <c r="I62" s="1" t="s">
        <v>85</v>
      </c>
      <c r="J62" s="1" t="s">
        <v>85</v>
      </c>
      <c r="K62" s="1"/>
      <c r="L62" s="1">
        <v>3</v>
      </c>
      <c r="M62" s="1">
        <v>1</v>
      </c>
      <c r="N62" s="1">
        <v>5</v>
      </c>
      <c r="O62" s="1"/>
      <c r="P62" s="1">
        <v>77.400000000000006</v>
      </c>
      <c r="Q62" s="3">
        <v>48.18181818181818</v>
      </c>
      <c r="R62" s="3">
        <v>89.082969432314414</v>
      </c>
      <c r="S62" s="1" t="b">
        <v>1</v>
      </c>
      <c r="T62" s="48"/>
      <c r="U62" s="1" t="s">
        <v>39</v>
      </c>
      <c r="V62" s="1"/>
      <c r="W62" s="1"/>
      <c r="X62" s="1"/>
      <c r="Y62" s="1"/>
      <c r="Z62" s="1">
        <v>1</v>
      </c>
      <c r="AA62" s="1" t="b">
        <v>0</v>
      </c>
      <c r="AB62" s="1"/>
      <c r="AC62" s="1"/>
      <c r="AD62" s="1" t="s">
        <v>87</v>
      </c>
      <c r="AE62" s="3">
        <v>29.218181818181826</v>
      </c>
      <c r="AF62" s="3">
        <v>11.682969432314408</v>
      </c>
      <c r="AG62" s="3">
        <v>10.433967155738836</v>
      </c>
      <c r="AH62" s="1"/>
      <c r="AI62" s="1"/>
      <c r="AJ62" s="1"/>
      <c r="AK62" s="1"/>
      <c r="AL62" s="1"/>
      <c r="AM62" s="1"/>
      <c r="AN62" s="1"/>
    </row>
    <row r="63" spans="1:40" x14ac:dyDescent="0.2">
      <c r="A63" s="3" t="s">
        <v>88</v>
      </c>
      <c r="B63" s="1" t="s">
        <v>209</v>
      </c>
      <c r="C63" s="1" t="s">
        <v>89</v>
      </c>
      <c r="D63" s="1"/>
      <c r="E63" s="6" t="s">
        <v>34</v>
      </c>
      <c r="F63" s="1" t="s">
        <v>34</v>
      </c>
      <c r="G63" s="1" t="s">
        <v>43</v>
      </c>
      <c r="H63" s="1" t="s">
        <v>43</v>
      </c>
      <c r="I63" s="1" t="s">
        <v>85</v>
      </c>
      <c r="J63" s="1" t="s">
        <v>85</v>
      </c>
      <c r="K63" s="1"/>
      <c r="L63" s="1">
        <v>1.5</v>
      </c>
      <c r="M63" s="1">
        <v>0.5</v>
      </c>
      <c r="N63" s="1">
        <v>2.5</v>
      </c>
      <c r="O63" s="1"/>
      <c r="P63" s="1">
        <v>66.7</v>
      </c>
      <c r="Q63" s="1">
        <v>66.3</v>
      </c>
      <c r="R63" s="1">
        <v>67</v>
      </c>
      <c r="S63" s="1" t="b">
        <v>1</v>
      </c>
      <c r="T63" s="48" t="s">
        <v>90</v>
      </c>
      <c r="U63" s="1" t="s">
        <v>77</v>
      </c>
      <c r="V63" s="1">
        <v>67.599999999999994</v>
      </c>
      <c r="W63" s="1">
        <v>67.3</v>
      </c>
      <c r="X63" s="1">
        <v>67.900000000000006</v>
      </c>
      <c r="Y63" s="1"/>
      <c r="Z63" s="1">
        <v>1</v>
      </c>
      <c r="AA63" s="1" t="b">
        <v>0</v>
      </c>
      <c r="AB63" s="1"/>
      <c r="AC63" s="1"/>
      <c r="AD63" s="1" t="s">
        <v>42</v>
      </c>
      <c r="AE63" s="3">
        <v>0.40000000000000568</v>
      </c>
      <c r="AF63" s="3">
        <v>0.29999999999999716</v>
      </c>
      <c r="AG63" s="3">
        <v>0.1785714285714293</v>
      </c>
      <c r="AH63" s="1"/>
      <c r="AI63" s="1"/>
      <c r="AJ63" s="1"/>
      <c r="AK63" s="1"/>
      <c r="AL63" s="1"/>
      <c r="AM63" s="1"/>
      <c r="AN63" s="1"/>
    </row>
    <row r="64" spans="1:40" ht="16" customHeight="1" x14ac:dyDescent="0.2">
      <c r="A64" s="3" t="s">
        <v>88</v>
      </c>
      <c r="B64" s="1" t="s">
        <v>209</v>
      </c>
      <c r="C64" s="1" t="s">
        <v>89</v>
      </c>
      <c r="D64" s="1"/>
      <c r="E64" s="6" t="s">
        <v>34</v>
      </c>
      <c r="F64" s="1" t="s">
        <v>34</v>
      </c>
      <c r="G64" s="1" t="s">
        <v>43</v>
      </c>
      <c r="H64" s="1" t="s">
        <v>43</v>
      </c>
      <c r="I64" s="1" t="s">
        <v>85</v>
      </c>
      <c r="J64" s="1" t="s">
        <v>85</v>
      </c>
      <c r="K64" s="1"/>
      <c r="L64" s="1">
        <v>3</v>
      </c>
      <c r="M64" s="1">
        <v>2.5</v>
      </c>
      <c r="N64" s="1">
        <v>3.5</v>
      </c>
      <c r="O64" s="1"/>
      <c r="P64" s="1">
        <v>59.3</v>
      </c>
      <c r="Q64" s="1">
        <v>58.8</v>
      </c>
      <c r="R64" s="1">
        <v>59.9</v>
      </c>
      <c r="S64" s="1" t="b">
        <v>1</v>
      </c>
      <c r="T64" s="48"/>
      <c r="U64" s="1" t="s">
        <v>77</v>
      </c>
      <c r="V64" s="1">
        <v>57.9</v>
      </c>
      <c r="W64" s="1">
        <v>57.5</v>
      </c>
      <c r="X64" s="1">
        <v>58.4</v>
      </c>
      <c r="Y64" s="1"/>
      <c r="Z64" s="1">
        <v>1</v>
      </c>
      <c r="AA64" s="1" t="b">
        <v>0</v>
      </c>
      <c r="AB64" s="1"/>
      <c r="AC64" s="1"/>
      <c r="AD64" s="1" t="s">
        <v>42</v>
      </c>
      <c r="AE64" s="3">
        <v>0.5</v>
      </c>
      <c r="AF64" s="3">
        <v>0.60000000000000142</v>
      </c>
      <c r="AG64" s="3">
        <v>0.28061224489795955</v>
      </c>
      <c r="AH64" s="1"/>
      <c r="AI64" s="1"/>
      <c r="AJ64" s="1"/>
      <c r="AK64" s="1"/>
      <c r="AL64" s="1"/>
      <c r="AM64" s="1"/>
      <c r="AN64" s="1"/>
    </row>
    <row r="65" spans="1:40" ht="16" customHeight="1" x14ac:dyDescent="0.2">
      <c r="A65" s="3" t="s">
        <v>88</v>
      </c>
      <c r="B65" s="1" t="s">
        <v>209</v>
      </c>
      <c r="C65" s="1" t="s">
        <v>89</v>
      </c>
      <c r="D65" s="1"/>
      <c r="E65" s="6" t="s">
        <v>34</v>
      </c>
      <c r="F65" s="1" t="s">
        <v>34</v>
      </c>
      <c r="G65" s="1" t="s">
        <v>43</v>
      </c>
      <c r="H65" s="1" t="s">
        <v>43</v>
      </c>
      <c r="I65" s="1" t="s">
        <v>85</v>
      </c>
      <c r="J65" s="1" t="s">
        <v>85</v>
      </c>
      <c r="K65" s="1"/>
      <c r="L65" s="1">
        <v>4.05</v>
      </c>
      <c r="M65" s="1">
        <v>3.5</v>
      </c>
      <c r="N65" s="1">
        <v>4.5999999999999996</v>
      </c>
      <c r="O65" s="1"/>
      <c r="P65" s="1">
        <v>52.6</v>
      </c>
      <c r="Q65" s="1">
        <v>51.7</v>
      </c>
      <c r="R65" s="1">
        <v>53.5</v>
      </c>
      <c r="S65" s="1" t="b">
        <v>1</v>
      </c>
      <c r="T65" s="48"/>
      <c r="U65" s="1" t="s">
        <v>77</v>
      </c>
      <c r="V65" s="1">
        <v>50.5</v>
      </c>
      <c r="W65" s="1">
        <v>49.8</v>
      </c>
      <c r="X65" s="1">
        <v>51.1</v>
      </c>
      <c r="Y65" s="1"/>
      <c r="Z65" s="1">
        <v>1</v>
      </c>
      <c r="AA65" s="1" t="b">
        <v>0</v>
      </c>
      <c r="AB65" s="1"/>
      <c r="AC65" s="1"/>
      <c r="AD65" s="1" t="s">
        <v>42</v>
      </c>
      <c r="AE65" s="3">
        <v>0.89999999999999858</v>
      </c>
      <c r="AF65" s="3">
        <v>0.89999999999999858</v>
      </c>
      <c r="AG65" s="3">
        <v>0.45918367346938704</v>
      </c>
      <c r="AH65" s="1"/>
      <c r="AI65" s="1"/>
      <c r="AJ65" s="1"/>
      <c r="AK65" s="1"/>
      <c r="AL65" s="1"/>
      <c r="AM65" s="1"/>
      <c r="AN65" s="1"/>
    </row>
    <row r="66" spans="1:40" ht="16" customHeight="1" x14ac:dyDescent="0.2">
      <c r="A66" s="3" t="s">
        <v>88</v>
      </c>
      <c r="B66" s="1" t="s">
        <v>209</v>
      </c>
      <c r="C66" s="1" t="s">
        <v>89</v>
      </c>
      <c r="D66" s="1"/>
      <c r="E66" s="6" t="s">
        <v>34</v>
      </c>
      <c r="F66" s="1" t="s">
        <v>34</v>
      </c>
      <c r="G66" s="1" t="s">
        <v>43</v>
      </c>
      <c r="H66" s="1" t="s">
        <v>43</v>
      </c>
      <c r="I66" s="1" t="s">
        <v>85</v>
      </c>
      <c r="J66" s="1" t="s">
        <v>85</v>
      </c>
      <c r="K66" s="1"/>
      <c r="L66" s="1">
        <v>5.6</v>
      </c>
      <c r="M66" s="1">
        <v>4.5999999999999996</v>
      </c>
      <c r="N66" s="1">
        <v>100</v>
      </c>
      <c r="O66" s="1"/>
      <c r="P66" s="1">
        <v>47.3</v>
      </c>
      <c r="Q66" s="1">
        <v>45</v>
      </c>
      <c r="R66" s="1">
        <v>49.6</v>
      </c>
      <c r="S66" s="1" t="b">
        <v>1</v>
      </c>
      <c r="T66" s="48"/>
      <c r="U66" s="1" t="s">
        <v>77</v>
      </c>
      <c r="V66" s="1">
        <v>44.3</v>
      </c>
      <c r="W66" s="1">
        <v>43.2</v>
      </c>
      <c r="X66" s="1">
        <v>45.4</v>
      </c>
      <c r="Y66" s="1"/>
      <c r="Z66" s="1">
        <v>1</v>
      </c>
      <c r="AA66" s="1" t="b">
        <v>0</v>
      </c>
      <c r="AB66" s="1"/>
      <c r="AC66" s="1"/>
      <c r="AD66" s="1" t="s">
        <v>42</v>
      </c>
      <c r="AE66" s="3">
        <v>2.2999999999999972</v>
      </c>
      <c r="AF66" s="3">
        <v>2.3000000000000043</v>
      </c>
      <c r="AG66" s="3">
        <v>1.1734693877551023</v>
      </c>
      <c r="AH66" s="1"/>
      <c r="AI66" s="1"/>
      <c r="AJ66" s="1"/>
      <c r="AK66" s="1"/>
      <c r="AL66" s="1"/>
      <c r="AM66" s="1"/>
      <c r="AN66" s="1"/>
    </row>
    <row r="67" spans="1:40" x14ac:dyDescent="0.2">
      <c r="A67" s="3" t="s">
        <v>88</v>
      </c>
      <c r="B67" s="1" t="s">
        <v>209</v>
      </c>
      <c r="C67" s="1" t="s">
        <v>89</v>
      </c>
      <c r="D67" s="1"/>
      <c r="E67" s="6" t="s">
        <v>34</v>
      </c>
      <c r="F67" s="1" t="s">
        <v>34</v>
      </c>
      <c r="G67" s="1" t="s">
        <v>76</v>
      </c>
      <c r="H67" s="1" t="s">
        <v>35</v>
      </c>
      <c r="I67" s="1" t="s">
        <v>85</v>
      </c>
      <c r="J67" s="1" t="s">
        <v>85</v>
      </c>
      <c r="K67" s="1"/>
      <c r="L67" s="1">
        <v>1.5</v>
      </c>
      <c r="M67" s="1">
        <v>0.5</v>
      </c>
      <c r="N67" s="1">
        <v>2.5</v>
      </c>
      <c r="O67" s="1"/>
      <c r="P67" s="1">
        <v>81.900000000000006</v>
      </c>
      <c r="Q67" s="1">
        <v>79.2</v>
      </c>
      <c r="R67" s="1">
        <v>84.3</v>
      </c>
      <c r="S67" s="1" t="b">
        <v>1</v>
      </c>
      <c r="T67" s="1"/>
      <c r="U67" s="1" t="s">
        <v>77</v>
      </c>
      <c r="V67" s="1">
        <v>82.4</v>
      </c>
      <c r="W67" s="1">
        <v>79.599999999999994</v>
      </c>
      <c r="X67" s="1">
        <v>84.7</v>
      </c>
      <c r="Y67" s="1"/>
      <c r="Z67" s="1">
        <v>1</v>
      </c>
      <c r="AA67" s="1" t="b">
        <v>0</v>
      </c>
      <c r="AB67" s="1"/>
      <c r="AC67" s="1"/>
      <c r="AD67" s="1" t="s">
        <v>42</v>
      </c>
      <c r="AE67" s="3">
        <v>2.7000000000000028</v>
      </c>
      <c r="AF67" s="3">
        <v>2.3999999999999915</v>
      </c>
      <c r="AG67" s="3">
        <v>1.3010204081632639</v>
      </c>
      <c r="AH67" s="1"/>
      <c r="AI67" s="1"/>
      <c r="AJ67" s="1"/>
      <c r="AK67" s="1"/>
      <c r="AL67" s="1"/>
      <c r="AM67" s="1"/>
      <c r="AN67" s="1"/>
    </row>
    <row r="68" spans="1:40" ht="16" customHeight="1" x14ac:dyDescent="0.2">
      <c r="A68" s="3" t="s">
        <v>88</v>
      </c>
      <c r="B68" s="1" t="s">
        <v>209</v>
      </c>
      <c r="C68" s="1" t="s">
        <v>89</v>
      </c>
      <c r="D68" s="1"/>
      <c r="E68" s="6" t="s">
        <v>34</v>
      </c>
      <c r="F68" s="1" t="s">
        <v>34</v>
      </c>
      <c r="G68" s="1" t="s">
        <v>76</v>
      </c>
      <c r="H68" s="1" t="s">
        <v>35</v>
      </c>
      <c r="I68" s="1" t="s">
        <v>85</v>
      </c>
      <c r="J68" s="1" t="s">
        <v>85</v>
      </c>
      <c r="K68" s="1"/>
      <c r="L68" s="1">
        <v>3</v>
      </c>
      <c r="M68" s="1">
        <v>2.5</v>
      </c>
      <c r="N68" s="1">
        <v>3.5</v>
      </c>
      <c r="O68" s="1"/>
      <c r="P68" s="1">
        <v>76.2</v>
      </c>
      <c r="Q68" s="1">
        <v>49.8</v>
      </c>
      <c r="R68" s="1">
        <v>88.7</v>
      </c>
      <c r="S68" s="1" t="b">
        <v>1</v>
      </c>
      <c r="U68" s="1" t="s">
        <v>77</v>
      </c>
      <c r="V68" s="1">
        <v>76.2</v>
      </c>
      <c r="W68" s="1">
        <v>49.8</v>
      </c>
      <c r="X68" s="1">
        <v>88.7</v>
      </c>
      <c r="Y68" s="1"/>
      <c r="Z68" s="1">
        <v>1</v>
      </c>
      <c r="AA68" s="1" t="b">
        <v>0</v>
      </c>
      <c r="AB68" s="1"/>
      <c r="AC68" s="1"/>
      <c r="AD68" s="1" t="s">
        <v>42</v>
      </c>
      <c r="AE68" s="3">
        <v>26.400000000000006</v>
      </c>
      <c r="AF68" s="3">
        <v>12.5</v>
      </c>
      <c r="AG68" s="3">
        <v>9.9234693877551035</v>
      </c>
      <c r="AH68" s="1"/>
      <c r="AI68" s="1"/>
      <c r="AJ68" s="1"/>
      <c r="AK68" s="1"/>
      <c r="AL68" s="1"/>
      <c r="AM68" s="1"/>
      <c r="AN68" s="1"/>
    </row>
    <row r="69" spans="1:40" ht="16" customHeight="1" x14ac:dyDescent="0.2">
      <c r="A69" s="3" t="s">
        <v>88</v>
      </c>
      <c r="B69" s="1" t="s">
        <v>209</v>
      </c>
      <c r="C69" s="1" t="s">
        <v>33</v>
      </c>
      <c r="D69" s="1"/>
      <c r="E69" s="6" t="s">
        <v>34</v>
      </c>
      <c r="F69" s="1" t="s">
        <v>34</v>
      </c>
      <c r="G69" s="1" t="s">
        <v>43</v>
      </c>
      <c r="H69" s="1" t="s">
        <v>43</v>
      </c>
      <c r="I69" s="1" t="s">
        <v>85</v>
      </c>
      <c r="J69" s="1" t="s">
        <v>85</v>
      </c>
      <c r="K69" s="1"/>
      <c r="L69" s="1">
        <v>1.5</v>
      </c>
      <c r="M69" s="1">
        <v>0.5</v>
      </c>
      <c r="N69" s="1">
        <v>2.5</v>
      </c>
      <c r="O69" s="1"/>
      <c r="P69" s="1">
        <v>89.8</v>
      </c>
      <c r="Q69" s="1">
        <v>89.6</v>
      </c>
      <c r="R69" s="1">
        <v>90</v>
      </c>
      <c r="S69" s="1" t="b">
        <v>1</v>
      </c>
      <c r="T69" s="21"/>
      <c r="U69" s="1" t="s">
        <v>77</v>
      </c>
      <c r="V69" s="1">
        <v>89.7</v>
      </c>
      <c r="W69" s="1">
        <v>89.5</v>
      </c>
      <c r="X69" s="1">
        <v>89.8</v>
      </c>
      <c r="Y69" s="1"/>
      <c r="Z69" s="1">
        <v>1</v>
      </c>
      <c r="AA69" s="1" t="b">
        <v>0</v>
      </c>
      <c r="AB69" s="1"/>
      <c r="AC69" s="1"/>
      <c r="AD69" s="1" t="s">
        <v>42</v>
      </c>
      <c r="AE69" s="3">
        <v>0.20000000000000284</v>
      </c>
      <c r="AF69" s="3">
        <v>0.20000000000000284</v>
      </c>
      <c r="AG69" s="3">
        <v>0.10204081632653206</v>
      </c>
      <c r="AH69" s="1"/>
      <c r="AI69" s="1"/>
      <c r="AJ69" s="1"/>
      <c r="AK69" s="1"/>
      <c r="AL69" s="1"/>
      <c r="AM69" s="1"/>
      <c r="AN69" s="1"/>
    </row>
    <row r="70" spans="1:40" ht="16" customHeight="1" x14ac:dyDescent="0.2">
      <c r="A70" s="3" t="s">
        <v>88</v>
      </c>
      <c r="B70" s="1" t="s">
        <v>209</v>
      </c>
      <c r="C70" s="1" t="s">
        <v>33</v>
      </c>
      <c r="D70" s="1"/>
      <c r="E70" s="6" t="s">
        <v>34</v>
      </c>
      <c r="F70" s="1" t="s">
        <v>34</v>
      </c>
      <c r="G70" s="1" t="s">
        <v>43</v>
      </c>
      <c r="H70" s="1" t="s">
        <v>43</v>
      </c>
      <c r="I70" s="1" t="s">
        <v>85</v>
      </c>
      <c r="J70" s="1" t="s">
        <v>85</v>
      </c>
      <c r="K70" s="1"/>
      <c r="L70" s="1">
        <v>3</v>
      </c>
      <c r="M70" s="1">
        <v>2.5</v>
      </c>
      <c r="N70" s="1">
        <v>3.5</v>
      </c>
      <c r="O70" s="1"/>
      <c r="P70" s="1">
        <v>80.3</v>
      </c>
      <c r="Q70" s="1">
        <v>79.900000000000006</v>
      </c>
      <c r="R70" s="1">
        <v>80.599999999999994</v>
      </c>
      <c r="S70" s="1" t="b">
        <v>1</v>
      </c>
      <c r="T70" s="21"/>
      <c r="U70" s="1" t="s">
        <v>77</v>
      </c>
      <c r="V70" s="1">
        <v>80.7</v>
      </c>
      <c r="W70" s="1">
        <v>80.3</v>
      </c>
      <c r="X70" s="1">
        <v>81</v>
      </c>
      <c r="Y70" s="1"/>
      <c r="Z70" s="1">
        <v>1</v>
      </c>
      <c r="AA70" s="1" t="b">
        <v>0</v>
      </c>
      <c r="AB70" s="1"/>
      <c r="AC70" s="1"/>
      <c r="AD70" s="1" t="s">
        <v>42</v>
      </c>
      <c r="AE70" s="3">
        <v>0.39999999999999147</v>
      </c>
      <c r="AF70" s="3">
        <v>0.29999999999999716</v>
      </c>
      <c r="AG70" s="3">
        <v>0.17857142857142566</v>
      </c>
      <c r="AH70" s="1"/>
      <c r="AI70" s="1"/>
      <c r="AJ70" s="1"/>
      <c r="AK70" s="1"/>
      <c r="AL70" s="1"/>
      <c r="AM70" s="1"/>
      <c r="AN70" s="1"/>
    </row>
    <row r="71" spans="1:40" ht="16" customHeight="1" x14ac:dyDescent="0.2">
      <c r="A71" s="3" t="s">
        <v>88</v>
      </c>
      <c r="B71" s="1" t="s">
        <v>209</v>
      </c>
      <c r="C71" s="1" t="s">
        <v>33</v>
      </c>
      <c r="D71" s="1"/>
      <c r="E71" s="6" t="s">
        <v>34</v>
      </c>
      <c r="F71" s="1" t="s">
        <v>34</v>
      </c>
      <c r="G71" s="1" t="s">
        <v>43</v>
      </c>
      <c r="H71" s="1" t="s">
        <v>43</v>
      </c>
      <c r="I71" s="1" t="s">
        <v>85</v>
      </c>
      <c r="J71" s="1" t="s">
        <v>85</v>
      </c>
      <c r="K71" s="1"/>
      <c r="L71" s="1">
        <v>4.05</v>
      </c>
      <c r="M71" s="1">
        <v>3.5</v>
      </c>
      <c r="N71" s="1">
        <v>4.5999999999999996</v>
      </c>
      <c r="O71" s="1"/>
      <c r="P71" s="1">
        <v>73.400000000000006</v>
      </c>
      <c r="Q71" s="1">
        <v>72.900000000000006</v>
      </c>
      <c r="R71" s="1">
        <v>73.900000000000006</v>
      </c>
      <c r="S71" s="1" t="b">
        <v>1</v>
      </c>
      <c r="T71" s="21"/>
      <c r="U71" s="1" t="s">
        <v>77</v>
      </c>
      <c r="V71" s="1">
        <v>72.8</v>
      </c>
      <c r="W71" s="1">
        <v>72.400000000000006</v>
      </c>
      <c r="X71" s="1">
        <v>73.2</v>
      </c>
      <c r="Y71" s="1"/>
      <c r="Z71" s="1">
        <v>1</v>
      </c>
      <c r="AA71" s="1" t="b">
        <v>0</v>
      </c>
      <c r="AB71" s="1"/>
      <c r="AC71" s="1"/>
      <c r="AD71" s="1" t="s">
        <v>42</v>
      </c>
      <c r="AE71" s="3">
        <v>0.5</v>
      </c>
      <c r="AF71" s="3">
        <v>0.5</v>
      </c>
      <c r="AG71" s="3">
        <v>0.25510204081632654</v>
      </c>
      <c r="AH71" s="1"/>
      <c r="AI71" s="1"/>
      <c r="AJ71" s="1"/>
      <c r="AK71" s="1"/>
      <c r="AL71" s="1"/>
      <c r="AM71" s="1"/>
      <c r="AN71" s="1"/>
    </row>
    <row r="72" spans="1:40" ht="16" customHeight="1" x14ac:dyDescent="0.2">
      <c r="A72" s="3" t="s">
        <v>88</v>
      </c>
      <c r="B72" s="1" t="s">
        <v>209</v>
      </c>
      <c r="C72" s="1" t="s">
        <v>33</v>
      </c>
      <c r="D72" s="1"/>
      <c r="E72" s="6" t="s">
        <v>34</v>
      </c>
      <c r="F72" s="1" t="s">
        <v>34</v>
      </c>
      <c r="G72" s="1" t="s">
        <v>43</v>
      </c>
      <c r="H72" s="1" t="s">
        <v>43</v>
      </c>
      <c r="I72" s="1" t="s">
        <v>85</v>
      </c>
      <c r="J72" s="1" t="s">
        <v>85</v>
      </c>
      <c r="K72" s="1"/>
      <c r="L72" s="1">
        <v>5.6</v>
      </c>
      <c r="M72" s="1">
        <v>4.5999999999999996</v>
      </c>
      <c r="N72" s="1">
        <v>100</v>
      </c>
      <c r="O72" s="1"/>
      <c r="P72" s="1">
        <v>69.7</v>
      </c>
      <c r="Q72" s="1">
        <v>68.7</v>
      </c>
      <c r="R72" s="1">
        <v>70.5</v>
      </c>
      <c r="S72" s="1" t="b">
        <v>1</v>
      </c>
      <c r="T72" s="21"/>
      <c r="U72" s="1" t="s">
        <v>77</v>
      </c>
      <c r="V72" s="1">
        <v>66.3</v>
      </c>
      <c r="W72" s="1">
        <v>65.7</v>
      </c>
      <c r="X72" s="1">
        <v>66.900000000000006</v>
      </c>
      <c r="Y72" s="1"/>
      <c r="Z72" s="1">
        <v>1</v>
      </c>
      <c r="AA72" s="1" t="b">
        <v>0</v>
      </c>
      <c r="AB72" s="1"/>
      <c r="AC72" s="1"/>
      <c r="AD72" s="1" t="s">
        <v>42</v>
      </c>
      <c r="AE72" s="3">
        <v>1</v>
      </c>
      <c r="AF72" s="3">
        <v>0.79999999999999716</v>
      </c>
      <c r="AG72" s="3">
        <v>0.45918367346938704</v>
      </c>
      <c r="AH72" s="1"/>
      <c r="AI72" s="1"/>
      <c r="AJ72" s="1"/>
      <c r="AK72" s="1"/>
      <c r="AL72" s="1"/>
      <c r="AM72" s="1"/>
      <c r="AN72" s="1"/>
    </row>
    <row r="73" spans="1:40" ht="16" customHeight="1" x14ac:dyDescent="0.2">
      <c r="A73" s="3" t="s">
        <v>88</v>
      </c>
      <c r="B73" s="1" t="s">
        <v>209</v>
      </c>
      <c r="C73" s="1" t="s">
        <v>33</v>
      </c>
      <c r="D73" s="1"/>
      <c r="E73" s="6" t="s">
        <v>34</v>
      </c>
      <c r="F73" s="1" t="s">
        <v>34</v>
      </c>
      <c r="G73" s="1" t="s">
        <v>76</v>
      </c>
      <c r="H73" s="1" t="s">
        <v>35</v>
      </c>
      <c r="I73" s="1" t="s">
        <v>85</v>
      </c>
      <c r="J73" s="1" t="s">
        <v>85</v>
      </c>
      <c r="K73" s="1"/>
      <c r="L73" s="1">
        <v>1.5</v>
      </c>
      <c r="M73" s="1">
        <v>0.5</v>
      </c>
      <c r="N73" s="1">
        <v>2.5</v>
      </c>
      <c r="O73" s="1"/>
      <c r="P73" s="1">
        <v>95</v>
      </c>
      <c r="Q73" s="1">
        <v>93.8</v>
      </c>
      <c r="R73" s="1">
        <v>96</v>
      </c>
      <c r="S73" s="1" t="b">
        <v>1</v>
      </c>
      <c r="T73" s="21"/>
      <c r="U73" s="1" t="s">
        <v>77</v>
      </c>
      <c r="V73" s="1">
        <v>94.9</v>
      </c>
      <c r="W73" s="1">
        <v>93.6</v>
      </c>
      <c r="X73" s="1">
        <v>95.9</v>
      </c>
      <c r="Y73" s="1"/>
      <c r="Z73" s="1">
        <v>1</v>
      </c>
      <c r="AA73" s="1" t="b">
        <v>0</v>
      </c>
      <c r="AB73" s="1"/>
      <c r="AC73" s="1"/>
      <c r="AD73" s="1" t="s">
        <v>42</v>
      </c>
      <c r="AE73" s="3">
        <v>1.2000000000000028</v>
      </c>
      <c r="AF73" s="3">
        <v>1</v>
      </c>
      <c r="AG73" s="3">
        <v>0.5612244897959191</v>
      </c>
      <c r="AH73" s="1"/>
      <c r="AI73" s="1"/>
      <c r="AJ73" s="1"/>
      <c r="AK73" s="1"/>
      <c r="AL73" s="1"/>
      <c r="AM73" s="1"/>
      <c r="AN73" s="1"/>
    </row>
    <row r="74" spans="1:40" ht="16" customHeight="1" x14ac:dyDescent="0.2">
      <c r="A74" s="3" t="s">
        <v>88</v>
      </c>
      <c r="B74" s="1" t="s">
        <v>209</v>
      </c>
      <c r="C74" s="1" t="s">
        <v>33</v>
      </c>
      <c r="D74" s="1"/>
      <c r="E74" s="6" t="s">
        <v>34</v>
      </c>
      <c r="F74" s="1" t="s">
        <v>34</v>
      </c>
      <c r="G74" s="1" t="s">
        <v>76</v>
      </c>
      <c r="H74" s="1" t="s">
        <v>35</v>
      </c>
      <c r="I74" s="1" t="s">
        <v>85</v>
      </c>
      <c r="J74" s="1" t="s">
        <v>85</v>
      </c>
      <c r="K74" s="1"/>
      <c r="L74" s="1">
        <v>3</v>
      </c>
      <c r="M74" s="1">
        <v>2.5</v>
      </c>
      <c r="N74" s="1">
        <v>3.5</v>
      </c>
      <c r="O74" s="1"/>
      <c r="P74" s="1">
        <v>94.8</v>
      </c>
      <c r="Q74" s="1">
        <v>88.4</v>
      </c>
      <c r="R74" s="1">
        <v>97.7</v>
      </c>
      <c r="S74" s="1" t="b">
        <v>1</v>
      </c>
      <c r="T74" s="1"/>
      <c r="U74" s="1" t="s">
        <v>77</v>
      </c>
      <c r="V74" s="1">
        <v>94.8</v>
      </c>
      <c r="W74" s="1">
        <v>88.4</v>
      </c>
      <c r="X74" s="1">
        <v>97.8</v>
      </c>
      <c r="Y74" s="1"/>
      <c r="Z74" s="1">
        <v>1</v>
      </c>
      <c r="AA74" s="1" t="b">
        <v>0</v>
      </c>
      <c r="AB74" s="1"/>
      <c r="AC74" s="1"/>
      <c r="AD74" s="1" t="s">
        <v>42</v>
      </c>
      <c r="AE74" s="3">
        <v>6.3999999999999915</v>
      </c>
      <c r="AF74" s="3">
        <v>2.9000000000000057</v>
      </c>
      <c r="AG74" s="3">
        <v>2.372448979591836</v>
      </c>
      <c r="AH74" s="1"/>
      <c r="AI74" s="1"/>
      <c r="AJ74" s="1"/>
      <c r="AK74" s="1"/>
      <c r="AL74" s="1"/>
      <c r="AM74" s="1"/>
      <c r="AN74" s="1"/>
    </row>
    <row r="75" spans="1:40" ht="16" customHeight="1" x14ac:dyDescent="0.2">
      <c r="A75" s="3" t="s">
        <v>88</v>
      </c>
      <c r="B75" s="1" t="s">
        <v>209</v>
      </c>
      <c r="C75" s="1" t="s">
        <v>91</v>
      </c>
      <c r="D75" s="1"/>
      <c r="E75" s="6" t="s">
        <v>34</v>
      </c>
      <c r="F75" s="1" t="s">
        <v>34</v>
      </c>
      <c r="G75" s="1" t="s">
        <v>43</v>
      </c>
      <c r="H75" s="1" t="s">
        <v>43</v>
      </c>
      <c r="I75" s="1" t="s">
        <v>85</v>
      </c>
      <c r="J75" s="1" t="s">
        <v>85</v>
      </c>
      <c r="K75" s="1"/>
      <c r="L75" s="1">
        <v>1.5</v>
      </c>
      <c r="M75" s="1">
        <v>0.5</v>
      </c>
      <c r="N75" s="1">
        <v>2.5</v>
      </c>
      <c r="O75" s="1"/>
      <c r="P75" s="1">
        <v>94.5</v>
      </c>
      <c r="Q75" s="1">
        <v>94.1</v>
      </c>
      <c r="R75" s="1">
        <v>95</v>
      </c>
      <c r="S75" s="1" t="b">
        <v>1</v>
      </c>
      <c r="T75" s="1"/>
      <c r="U75" s="1" t="s">
        <v>77</v>
      </c>
      <c r="V75" s="1">
        <v>93.8</v>
      </c>
      <c r="W75" s="1">
        <v>93.4</v>
      </c>
      <c r="X75" s="1">
        <v>94.1</v>
      </c>
      <c r="Y75" s="1"/>
      <c r="Z75" s="1">
        <v>1</v>
      </c>
      <c r="AA75" s="1" t="b">
        <v>0</v>
      </c>
      <c r="AB75" s="1"/>
      <c r="AC75" s="1"/>
      <c r="AD75" s="1" t="s">
        <v>42</v>
      </c>
      <c r="AE75" s="3">
        <v>0.40000000000000568</v>
      </c>
      <c r="AF75" s="3">
        <v>0.5</v>
      </c>
      <c r="AG75" s="3">
        <v>0.22959183673469533</v>
      </c>
      <c r="AH75" s="1"/>
      <c r="AI75" s="1"/>
      <c r="AJ75" s="1"/>
      <c r="AK75" s="1"/>
      <c r="AL75" s="1"/>
      <c r="AM75" s="1"/>
      <c r="AN75" s="1"/>
    </row>
    <row r="76" spans="1:40" ht="16" customHeight="1" x14ac:dyDescent="0.2">
      <c r="A76" s="3" t="s">
        <v>88</v>
      </c>
      <c r="B76" s="1" t="s">
        <v>209</v>
      </c>
      <c r="C76" s="1" t="s">
        <v>91</v>
      </c>
      <c r="D76" s="1"/>
      <c r="E76" s="6" t="s">
        <v>34</v>
      </c>
      <c r="F76" s="1" t="s">
        <v>34</v>
      </c>
      <c r="G76" s="1" t="s">
        <v>43</v>
      </c>
      <c r="H76" s="1" t="s">
        <v>43</v>
      </c>
      <c r="I76" s="22" t="s">
        <v>85</v>
      </c>
      <c r="J76" s="1" t="s">
        <v>85</v>
      </c>
      <c r="K76" s="1"/>
      <c r="L76" s="1">
        <v>3</v>
      </c>
      <c r="M76" s="1">
        <v>2.5</v>
      </c>
      <c r="N76" s="1">
        <v>3.5</v>
      </c>
      <c r="O76" s="1"/>
      <c r="P76" s="1">
        <v>90.3</v>
      </c>
      <c r="Q76" s="1">
        <v>67.2</v>
      </c>
      <c r="R76" s="1">
        <v>97.1</v>
      </c>
      <c r="S76" s="1" t="b">
        <v>1</v>
      </c>
      <c r="T76" s="1"/>
      <c r="U76" s="1" t="s">
        <v>77</v>
      </c>
      <c r="V76" s="1">
        <v>85.6</v>
      </c>
      <c r="W76" s="1">
        <v>83.8</v>
      </c>
      <c r="X76" s="1">
        <v>87.2</v>
      </c>
      <c r="Y76" s="1"/>
      <c r="Z76" s="1">
        <v>1</v>
      </c>
      <c r="AA76" s="1" t="b">
        <v>0</v>
      </c>
      <c r="AB76" s="1"/>
      <c r="AC76" s="1"/>
      <c r="AD76" s="1" t="s">
        <v>42</v>
      </c>
      <c r="AE76" s="3">
        <v>23.099999999999994</v>
      </c>
      <c r="AF76" s="3">
        <v>6.7999999999999972</v>
      </c>
      <c r="AG76" s="3">
        <v>7.6275510204081609</v>
      </c>
      <c r="AH76" s="1"/>
      <c r="AI76" s="1"/>
      <c r="AJ76" s="1"/>
      <c r="AK76" s="1"/>
      <c r="AL76" s="1"/>
      <c r="AM76" s="1"/>
      <c r="AN76" s="1"/>
    </row>
    <row r="77" spans="1:40" ht="16" customHeight="1" x14ac:dyDescent="0.2">
      <c r="A77" s="3" t="s">
        <v>92</v>
      </c>
      <c r="B77" s="1" t="s">
        <v>218</v>
      </c>
      <c r="C77" s="1" t="s">
        <v>91</v>
      </c>
      <c r="D77" s="1"/>
      <c r="E77" s="6" t="s">
        <v>34</v>
      </c>
      <c r="F77" s="1" t="s">
        <v>34</v>
      </c>
      <c r="G77" s="1" t="s">
        <v>93</v>
      </c>
      <c r="H77" s="1" t="s">
        <v>35</v>
      </c>
      <c r="I77" s="22" t="s">
        <v>85</v>
      </c>
      <c r="J77" s="1" t="s">
        <v>85</v>
      </c>
      <c r="K77" s="1"/>
      <c r="L77" s="1">
        <v>0.75</v>
      </c>
      <c r="M77" s="1">
        <v>0.5</v>
      </c>
      <c r="N77" s="1">
        <v>1</v>
      </c>
      <c r="O77" s="1"/>
      <c r="P77" s="18">
        <v>91.838075754757924</v>
      </c>
      <c r="Q77" s="18">
        <v>77.418038473294274</v>
      </c>
      <c r="R77" s="18">
        <v>97.049990218684584</v>
      </c>
      <c r="S77" s="1" t="b">
        <v>1</v>
      </c>
      <c r="T77" s="21" t="s">
        <v>94</v>
      </c>
      <c r="U77" s="1" t="s">
        <v>95</v>
      </c>
      <c r="V77" s="1"/>
      <c r="W77" s="1"/>
      <c r="X77" s="1"/>
      <c r="Y77" s="1"/>
      <c r="Z77" s="1">
        <v>1</v>
      </c>
      <c r="AA77" s="1" t="b">
        <v>0</v>
      </c>
      <c r="AB77" s="1"/>
      <c r="AC77" s="1"/>
      <c r="AD77" s="1" t="s">
        <v>42</v>
      </c>
      <c r="AE77" s="3">
        <v>14.420037281463649</v>
      </c>
      <c r="AF77" s="3">
        <v>5.2119144639266608</v>
      </c>
      <c r="AG77" s="3">
        <v>5.0081509554567116</v>
      </c>
      <c r="AH77" s="1"/>
      <c r="AI77" s="1"/>
      <c r="AJ77" s="1"/>
      <c r="AK77" s="1"/>
      <c r="AL77" s="1"/>
      <c r="AM77" s="1"/>
      <c r="AN77" s="1"/>
    </row>
    <row r="78" spans="1:40" ht="16" customHeight="1" x14ac:dyDescent="0.2">
      <c r="A78" s="3" t="s">
        <v>92</v>
      </c>
      <c r="B78" s="1" t="s">
        <v>218</v>
      </c>
      <c r="C78" s="1" t="s">
        <v>91</v>
      </c>
      <c r="D78" s="1"/>
      <c r="E78" s="6" t="s">
        <v>34</v>
      </c>
      <c r="F78" s="1" t="s">
        <v>34</v>
      </c>
      <c r="G78" s="1" t="s">
        <v>93</v>
      </c>
      <c r="H78" s="1" t="s">
        <v>35</v>
      </c>
      <c r="I78" s="22" t="s">
        <v>85</v>
      </c>
      <c r="J78" s="1" t="s">
        <v>85</v>
      </c>
      <c r="K78" s="1"/>
      <c r="L78" s="1">
        <v>1.5</v>
      </c>
      <c r="M78" s="1">
        <v>1</v>
      </c>
      <c r="N78" s="1">
        <v>2</v>
      </c>
      <c r="O78" s="1"/>
      <c r="P78" s="18">
        <v>92.424291308283586</v>
      </c>
      <c r="Q78" s="18">
        <v>87.008778478776676</v>
      </c>
      <c r="R78" s="18">
        <v>95.582296700276473</v>
      </c>
      <c r="S78" s="1" t="b">
        <v>1</v>
      </c>
      <c r="T78" s="21"/>
      <c r="U78" s="1" t="s">
        <v>95</v>
      </c>
      <c r="V78" s="1"/>
      <c r="W78" s="1"/>
      <c r="X78" s="1"/>
      <c r="Y78" s="1"/>
      <c r="Z78" s="1">
        <v>1</v>
      </c>
      <c r="AA78" s="1" t="b">
        <v>0</v>
      </c>
      <c r="AB78" s="1"/>
      <c r="AC78" s="1"/>
      <c r="AD78" s="1" t="s">
        <v>42</v>
      </c>
      <c r="AE78" s="3">
        <v>5.415512829506909</v>
      </c>
      <c r="AF78" s="3">
        <v>3.1580053919928872</v>
      </c>
      <c r="AG78" s="3">
        <v>2.1871219952805605</v>
      </c>
      <c r="AH78" s="1"/>
      <c r="AI78" s="1"/>
      <c r="AJ78" s="1"/>
      <c r="AK78" s="1"/>
      <c r="AL78" s="1"/>
      <c r="AM78" s="1"/>
      <c r="AN78" s="1"/>
    </row>
    <row r="79" spans="1:40" ht="16" customHeight="1" x14ac:dyDescent="0.2">
      <c r="A79" s="3" t="s">
        <v>92</v>
      </c>
      <c r="B79" s="1" t="s">
        <v>218</v>
      </c>
      <c r="C79" s="1" t="s">
        <v>91</v>
      </c>
      <c r="D79" s="1"/>
      <c r="E79" s="6" t="s">
        <v>34</v>
      </c>
      <c r="F79" s="1" t="s">
        <v>34</v>
      </c>
      <c r="G79" s="1" t="s">
        <v>93</v>
      </c>
      <c r="H79" s="1" t="s">
        <v>35</v>
      </c>
      <c r="I79" s="22" t="s">
        <v>85</v>
      </c>
      <c r="J79" s="1" t="s">
        <v>85</v>
      </c>
      <c r="K79" s="1"/>
      <c r="L79" s="1">
        <v>2.5</v>
      </c>
      <c r="M79" s="1">
        <v>2</v>
      </c>
      <c r="N79" s="1">
        <v>3</v>
      </c>
      <c r="O79" s="1"/>
      <c r="P79" s="18">
        <v>94.734044713473196</v>
      </c>
      <c r="Q79" s="18">
        <v>90.82679062161165</v>
      </c>
      <c r="R79" s="18">
        <v>96.977035633239666</v>
      </c>
      <c r="S79" s="1" t="b">
        <v>1</v>
      </c>
      <c r="T79" s="21"/>
      <c r="U79" s="1" t="s">
        <v>95</v>
      </c>
      <c r="V79" s="1"/>
      <c r="W79" s="1"/>
      <c r="X79" s="1"/>
      <c r="Y79" s="1"/>
      <c r="Z79" s="1">
        <v>1</v>
      </c>
      <c r="AA79" s="1" t="b">
        <v>0</v>
      </c>
      <c r="AB79" s="1"/>
      <c r="AC79" s="1"/>
      <c r="AD79" s="1" t="s">
        <v>42</v>
      </c>
      <c r="AE79" s="3">
        <v>3.9072540918615459</v>
      </c>
      <c r="AF79" s="3">
        <v>2.2429909197664699</v>
      </c>
      <c r="AG79" s="3">
        <v>1.5689400539867389</v>
      </c>
      <c r="AH79" s="1"/>
      <c r="AI79" s="1"/>
      <c r="AJ79" s="1"/>
      <c r="AK79" s="1"/>
      <c r="AL79" s="1"/>
      <c r="AM79" s="1"/>
      <c r="AN79" s="1"/>
    </row>
    <row r="80" spans="1:40" ht="16" customHeight="1" x14ac:dyDescent="0.2">
      <c r="A80" s="3" t="s">
        <v>92</v>
      </c>
      <c r="B80" s="1" t="s">
        <v>218</v>
      </c>
      <c r="C80" s="1" t="s">
        <v>91</v>
      </c>
      <c r="D80" s="1"/>
      <c r="E80" s="6" t="s">
        <v>34</v>
      </c>
      <c r="F80" s="1" t="s">
        <v>34</v>
      </c>
      <c r="G80" s="1" t="s">
        <v>93</v>
      </c>
      <c r="H80" s="1" t="s">
        <v>35</v>
      </c>
      <c r="I80" s="22" t="s">
        <v>85</v>
      </c>
      <c r="J80" s="1" t="s">
        <v>85</v>
      </c>
      <c r="K80" s="1"/>
      <c r="L80" s="1">
        <v>3.5</v>
      </c>
      <c r="M80" s="1">
        <v>3</v>
      </c>
      <c r="N80" s="1">
        <v>4</v>
      </c>
      <c r="O80" s="1"/>
      <c r="P80" s="18">
        <v>92.830003652978746</v>
      </c>
      <c r="Q80" s="18">
        <v>88.126426269485492</v>
      </c>
      <c r="R80" s="18">
        <v>95.670313859745519</v>
      </c>
      <c r="S80" s="1" t="b">
        <v>1</v>
      </c>
      <c r="T80" s="21"/>
      <c r="U80" s="1" t="s">
        <v>95</v>
      </c>
      <c r="V80" s="1"/>
      <c r="W80" s="1"/>
      <c r="X80" s="1"/>
      <c r="Y80" s="1"/>
      <c r="Z80" s="1">
        <v>1</v>
      </c>
      <c r="AA80" s="1" t="b">
        <v>0</v>
      </c>
      <c r="AB80" s="1"/>
      <c r="AC80" s="1"/>
      <c r="AD80" s="1" t="s">
        <v>42</v>
      </c>
      <c r="AE80" s="3">
        <v>4.7035773834932542</v>
      </c>
      <c r="AF80" s="3">
        <v>2.8403102067667731</v>
      </c>
      <c r="AG80" s="3">
        <v>1.9244611199642927</v>
      </c>
      <c r="AH80" s="1"/>
      <c r="AI80" s="1"/>
      <c r="AJ80" s="1"/>
      <c r="AK80" s="1"/>
      <c r="AL80" s="1"/>
      <c r="AM80" s="1"/>
      <c r="AN80" s="1"/>
    </row>
    <row r="81" spans="1:43" ht="16" customHeight="1" x14ac:dyDescent="0.2">
      <c r="A81" s="3" t="s">
        <v>92</v>
      </c>
      <c r="B81" s="1" t="s">
        <v>218</v>
      </c>
      <c r="C81" s="1" t="s">
        <v>91</v>
      </c>
      <c r="D81" s="1"/>
      <c r="E81" s="6" t="s">
        <v>34</v>
      </c>
      <c r="F81" s="1" t="s">
        <v>34</v>
      </c>
      <c r="G81" s="1" t="s">
        <v>93</v>
      </c>
      <c r="H81" s="1" t="s">
        <v>35</v>
      </c>
      <c r="I81" s="22" t="s">
        <v>85</v>
      </c>
      <c r="J81" s="1" t="s">
        <v>85</v>
      </c>
      <c r="K81" s="1"/>
      <c r="L81" s="1">
        <v>5</v>
      </c>
      <c r="M81" s="1">
        <v>4</v>
      </c>
      <c r="N81" s="1">
        <v>100</v>
      </c>
      <c r="O81" s="1"/>
      <c r="P81" s="18">
        <v>92.656723963599603</v>
      </c>
      <c r="Q81" s="18">
        <v>85.021916496385288</v>
      </c>
      <c r="R81" s="18">
        <v>96.39982625722719</v>
      </c>
      <c r="S81" s="1" t="b">
        <v>1</v>
      </c>
      <c r="T81" s="21"/>
      <c r="U81" s="1" t="s">
        <v>95</v>
      </c>
      <c r="V81" s="1"/>
      <c r="W81" s="1"/>
      <c r="X81" s="1"/>
      <c r="Y81" s="1"/>
      <c r="Z81" s="1">
        <v>1</v>
      </c>
      <c r="AA81" s="1" t="b">
        <v>0</v>
      </c>
      <c r="AB81" s="1"/>
      <c r="AC81" s="1"/>
      <c r="AD81" s="1" t="s">
        <v>42</v>
      </c>
      <c r="AE81" s="3">
        <v>7.6348074672143156</v>
      </c>
      <c r="AF81" s="3">
        <v>3.7431022936275866</v>
      </c>
      <c r="AG81" s="3">
        <v>2.9025280002147711</v>
      </c>
      <c r="AH81" s="1"/>
      <c r="AI81" s="1"/>
      <c r="AJ81" s="1"/>
      <c r="AK81" s="1"/>
      <c r="AL81" s="1"/>
      <c r="AM81" s="1"/>
      <c r="AN81" s="1"/>
    </row>
    <row r="82" spans="1:43" ht="16" customHeight="1" x14ac:dyDescent="0.2">
      <c r="A82" s="3" t="s">
        <v>96</v>
      </c>
      <c r="B82" s="1" t="s">
        <v>221</v>
      </c>
      <c r="C82" s="1" t="s">
        <v>33</v>
      </c>
      <c r="D82" s="1"/>
      <c r="E82" s="6" t="s">
        <v>34</v>
      </c>
      <c r="F82" s="1" t="s">
        <v>34</v>
      </c>
      <c r="G82" s="1" t="s">
        <v>97</v>
      </c>
      <c r="H82" s="1" t="s">
        <v>35</v>
      </c>
      <c r="I82" s="22" t="s">
        <v>85</v>
      </c>
      <c r="J82" s="1" t="s">
        <v>85</v>
      </c>
      <c r="K82" s="1" t="s">
        <v>98</v>
      </c>
      <c r="L82" s="1">
        <v>1</v>
      </c>
      <c r="M82" s="1">
        <v>0</v>
      </c>
      <c r="N82" s="1">
        <v>2</v>
      </c>
      <c r="O82" s="1"/>
      <c r="P82" s="18">
        <v>96.2</v>
      </c>
      <c r="Q82" s="1">
        <v>93.3</v>
      </c>
      <c r="R82" s="1">
        <v>98.1</v>
      </c>
      <c r="S82" s="1" t="b">
        <v>1</v>
      </c>
      <c r="T82" s="21" t="s">
        <v>99</v>
      </c>
      <c r="U82" s="1" t="s">
        <v>95</v>
      </c>
      <c r="V82" s="1"/>
      <c r="W82" s="1"/>
      <c r="X82" s="1"/>
      <c r="Y82" s="1"/>
      <c r="Z82" s="1">
        <v>1</v>
      </c>
      <c r="AA82" s="1" t="b">
        <v>0</v>
      </c>
      <c r="AB82" s="1"/>
      <c r="AC82" s="1"/>
      <c r="AD82" s="1" t="s">
        <v>42</v>
      </c>
      <c r="AE82" s="3">
        <v>2.9000000000000057</v>
      </c>
      <c r="AF82" s="3">
        <v>1.8999999999999915</v>
      </c>
      <c r="AG82" s="3">
        <v>1.2244897959183667</v>
      </c>
      <c r="AH82" s="1"/>
      <c r="AI82" s="1"/>
      <c r="AJ82" s="1"/>
      <c r="AK82" s="1"/>
      <c r="AL82" s="1"/>
      <c r="AM82" s="1">
        <v>20712</v>
      </c>
      <c r="AN82" s="1">
        <v>20713</v>
      </c>
      <c r="AP82">
        <v>21642</v>
      </c>
      <c r="AQ82">
        <v>21689</v>
      </c>
    </row>
    <row r="83" spans="1:43" ht="16" customHeight="1" x14ac:dyDescent="0.2">
      <c r="A83" s="3" t="s">
        <v>96</v>
      </c>
      <c r="B83" s="1" t="s">
        <v>221</v>
      </c>
      <c r="C83" s="1" t="s">
        <v>33</v>
      </c>
      <c r="D83" s="1"/>
      <c r="E83" s="6" t="s">
        <v>34</v>
      </c>
      <c r="F83" s="1" t="s">
        <v>34</v>
      </c>
      <c r="G83" s="1" t="s">
        <v>97</v>
      </c>
      <c r="H83" s="1" t="s">
        <v>35</v>
      </c>
      <c r="I83" s="22" t="s">
        <v>85</v>
      </c>
      <c r="J83" s="1" t="s">
        <v>85</v>
      </c>
      <c r="K83" s="1" t="s">
        <v>98</v>
      </c>
      <c r="L83" s="1">
        <v>3</v>
      </c>
      <c r="M83" s="1">
        <v>2</v>
      </c>
      <c r="N83" s="1">
        <v>4</v>
      </c>
      <c r="O83" s="1"/>
      <c r="P83" s="1">
        <v>90.1</v>
      </c>
      <c r="Q83" s="1">
        <v>86.6</v>
      </c>
      <c r="R83" s="1">
        <v>92.9</v>
      </c>
      <c r="S83" s="1" t="b">
        <v>1</v>
      </c>
      <c r="T83" s="21"/>
      <c r="U83" s="1" t="s">
        <v>95</v>
      </c>
      <c r="V83" s="1"/>
      <c r="W83" s="1"/>
      <c r="X83" s="1"/>
      <c r="Y83" s="1"/>
      <c r="Z83" s="1">
        <v>1</v>
      </c>
      <c r="AA83" s="1" t="b">
        <v>0</v>
      </c>
      <c r="AB83" s="1"/>
      <c r="AC83" s="1"/>
      <c r="AD83" s="1" t="s">
        <v>42</v>
      </c>
      <c r="AE83" s="3">
        <v>3.5</v>
      </c>
      <c r="AF83" s="3">
        <v>2.8000000000000114</v>
      </c>
      <c r="AG83" s="3">
        <v>1.6071428571428601</v>
      </c>
      <c r="AH83" s="1"/>
      <c r="AI83" s="1"/>
      <c r="AJ83" s="1"/>
      <c r="AK83" s="1"/>
      <c r="AL83" s="1"/>
      <c r="AM83" s="1">
        <v>6247</v>
      </c>
      <c r="AN83" s="1">
        <v>6003</v>
      </c>
      <c r="AP83">
        <v>6509</v>
      </c>
      <c r="AQ83">
        <v>6274</v>
      </c>
    </row>
    <row r="84" spans="1:43" ht="16" customHeight="1" x14ac:dyDescent="0.2">
      <c r="A84" s="3" t="s">
        <v>96</v>
      </c>
      <c r="B84" s="1" t="s">
        <v>221</v>
      </c>
      <c r="C84" s="1" t="s">
        <v>33</v>
      </c>
      <c r="D84" s="1"/>
      <c r="E84" s="6" t="s">
        <v>34</v>
      </c>
      <c r="F84" s="1" t="s">
        <v>34</v>
      </c>
      <c r="G84" s="1" t="s">
        <v>97</v>
      </c>
      <c r="H84" s="1" t="s">
        <v>35</v>
      </c>
      <c r="I84" s="22" t="s">
        <v>85</v>
      </c>
      <c r="J84" s="1" t="s">
        <v>85</v>
      </c>
      <c r="K84" s="1" t="s">
        <v>98</v>
      </c>
      <c r="L84" s="1">
        <v>5</v>
      </c>
      <c r="M84" s="1">
        <v>4</v>
      </c>
      <c r="N84" s="1">
        <v>6</v>
      </c>
      <c r="O84" s="1"/>
      <c r="P84" s="1">
        <v>83.7</v>
      </c>
      <c r="Q84" s="1">
        <v>74.7</v>
      </c>
      <c r="R84" s="1">
        <v>89.8</v>
      </c>
      <c r="S84" s="1" t="b">
        <v>1</v>
      </c>
      <c r="T84" s="21"/>
      <c r="U84" s="1" t="s">
        <v>95</v>
      </c>
      <c r="V84" s="1"/>
      <c r="W84" s="1"/>
      <c r="X84" s="1"/>
      <c r="Y84" s="1"/>
      <c r="Z84" s="1">
        <v>1</v>
      </c>
      <c r="AA84" s="1" t="b">
        <v>0</v>
      </c>
      <c r="AB84" s="1"/>
      <c r="AC84" s="1"/>
      <c r="AD84" s="1" t="s">
        <v>42</v>
      </c>
      <c r="AE84" s="3">
        <v>9</v>
      </c>
      <c r="AF84" s="3">
        <v>6.0999999999999943</v>
      </c>
      <c r="AG84" s="3">
        <v>3.8520408163265292</v>
      </c>
      <c r="AH84" s="1"/>
      <c r="AI84" s="1"/>
      <c r="AJ84" s="1"/>
      <c r="AK84" s="1"/>
      <c r="AL84" s="1"/>
      <c r="AM84" s="3" t="e">
        <v>#REF!</v>
      </c>
      <c r="AN84" s="3" t="e">
        <v>#REF!</v>
      </c>
      <c r="AO84" s="10"/>
      <c r="AP84" s="10" t="e">
        <v>#REF!</v>
      </c>
      <c r="AQ84" s="10" t="e">
        <v>#REF!</v>
      </c>
    </row>
    <row r="85" spans="1:43" ht="16" customHeight="1" x14ac:dyDescent="0.2">
      <c r="A85" s="1" t="s">
        <v>100</v>
      </c>
      <c r="B85" s="1" t="s">
        <v>227</v>
      </c>
      <c r="C85" s="1" t="s">
        <v>33</v>
      </c>
      <c r="D85" s="1"/>
      <c r="E85" s="1" t="s">
        <v>101</v>
      </c>
      <c r="F85" s="5" t="s">
        <v>46</v>
      </c>
      <c r="G85" s="1" t="s">
        <v>93</v>
      </c>
      <c r="H85" s="1" t="s">
        <v>35</v>
      </c>
      <c r="I85" s="22" t="s">
        <v>85</v>
      </c>
      <c r="J85" s="1" t="s">
        <v>85</v>
      </c>
      <c r="K85" s="1"/>
      <c r="L85" s="1">
        <v>0.5</v>
      </c>
      <c r="M85" s="1">
        <v>0</v>
      </c>
      <c r="N85" s="1">
        <v>1</v>
      </c>
      <c r="O85" s="1"/>
      <c r="P85" s="1">
        <v>95.6</v>
      </c>
      <c r="Q85" s="1">
        <v>94.5</v>
      </c>
      <c r="R85" s="1">
        <v>96.7</v>
      </c>
      <c r="S85" s="1" t="b">
        <v>1</v>
      </c>
      <c r="T85" s="21" t="s">
        <v>102</v>
      </c>
      <c r="U85" s="1" t="s">
        <v>39</v>
      </c>
      <c r="V85" s="1">
        <v>95.5</v>
      </c>
      <c r="W85" s="1">
        <v>94.4</v>
      </c>
      <c r="X85" s="1">
        <v>96.6</v>
      </c>
      <c r="Y85" s="1"/>
      <c r="Z85" s="1">
        <v>1</v>
      </c>
      <c r="AA85" s="1" t="b">
        <v>0</v>
      </c>
      <c r="AB85" s="1"/>
      <c r="AC85" s="1"/>
      <c r="AD85" s="1" t="s">
        <v>42</v>
      </c>
      <c r="AE85" s="3">
        <v>1.0999999999999943</v>
      </c>
      <c r="AF85" s="3">
        <v>1.1000000000000085</v>
      </c>
      <c r="AG85" s="3">
        <v>0.5612244897959191</v>
      </c>
      <c r="AH85" s="1" t="s">
        <v>103</v>
      </c>
      <c r="AI85" s="1"/>
      <c r="AJ85" s="1"/>
      <c r="AK85" s="1"/>
      <c r="AL85" s="1"/>
      <c r="AM85" s="23" t="e">
        <v>#REF!</v>
      </c>
      <c r="AN85" s="23" t="e">
        <v>#REF!</v>
      </c>
      <c r="AO85" s="24"/>
      <c r="AP85" s="24" t="e">
        <v>#REF!</v>
      </c>
      <c r="AQ85" s="24" t="e">
        <v>#REF!</v>
      </c>
    </row>
    <row r="86" spans="1:43" ht="16" customHeight="1" x14ac:dyDescent="0.2">
      <c r="A86" s="1" t="s">
        <v>100</v>
      </c>
      <c r="B86" s="1" t="s">
        <v>227</v>
      </c>
      <c r="C86" s="1" t="s">
        <v>33</v>
      </c>
      <c r="D86" s="1"/>
      <c r="E86" s="1" t="s">
        <v>101</v>
      </c>
      <c r="F86" s="5" t="s">
        <v>46</v>
      </c>
      <c r="G86" s="1" t="s">
        <v>93</v>
      </c>
      <c r="H86" s="1" t="s">
        <v>35</v>
      </c>
      <c r="I86" s="22" t="s">
        <v>85</v>
      </c>
      <c r="J86" s="1" t="s">
        <v>85</v>
      </c>
      <c r="K86" s="1"/>
      <c r="L86" s="1">
        <v>1.5</v>
      </c>
      <c r="M86" s="1">
        <v>1</v>
      </c>
      <c r="N86" s="1">
        <v>2</v>
      </c>
      <c r="O86" s="1"/>
      <c r="P86" s="1">
        <v>90.8</v>
      </c>
      <c r="Q86" s="1">
        <v>87.9</v>
      </c>
      <c r="R86" s="1">
        <v>93.8</v>
      </c>
      <c r="S86" s="1" t="b">
        <v>1</v>
      </c>
      <c r="T86" s="21"/>
      <c r="U86" s="1" t="s">
        <v>39</v>
      </c>
      <c r="V86" s="1">
        <v>90.3</v>
      </c>
      <c r="W86" s="1">
        <v>87.1</v>
      </c>
      <c r="X86" s="1">
        <v>93.4</v>
      </c>
      <c r="Y86" s="1"/>
      <c r="Z86" s="1">
        <v>1</v>
      </c>
      <c r="AA86" s="1" t="b">
        <v>0</v>
      </c>
      <c r="AB86" s="1"/>
      <c r="AC86" s="1"/>
      <c r="AD86" s="1" t="s">
        <v>42</v>
      </c>
      <c r="AE86" s="3">
        <v>2.8999999999999915</v>
      </c>
      <c r="AF86" s="3">
        <v>3</v>
      </c>
      <c r="AG86" s="3">
        <v>1.5051020408163245</v>
      </c>
      <c r="AH86" s="1" t="s">
        <v>103</v>
      </c>
      <c r="AI86" s="1"/>
      <c r="AJ86" s="1"/>
      <c r="AK86" s="1"/>
      <c r="AL86" s="1"/>
      <c r="AM86" s="23"/>
      <c r="AN86" s="23" t="e">
        <v>#REF!</v>
      </c>
      <c r="AO86" s="24"/>
      <c r="AP86" s="24"/>
      <c r="AQ86" s="24" t="e">
        <v>#REF!</v>
      </c>
    </row>
    <row r="87" spans="1:43" ht="17" customHeight="1" x14ac:dyDescent="0.2">
      <c r="A87" s="1" t="s">
        <v>100</v>
      </c>
      <c r="B87" s="1" t="s">
        <v>227</v>
      </c>
      <c r="C87" s="1" t="s">
        <v>33</v>
      </c>
      <c r="D87" s="1"/>
      <c r="E87" s="1" t="s">
        <v>101</v>
      </c>
      <c r="F87" s="5" t="s">
        <v>46</v>
      </c>
      <c r="G87" s="1" t="s">
        <v>93</v>
      </c>
      <c r="H87" s="1" t="s">
        <v>35</v>
      </c>
      <c r="I87" s="22" t="s">
        <v>85</v>
      </c>
      <c r="J87" s="1" t="s">
        <v>85</v>
      </c>
      <c r="K87" s="1"/>
      <c r="L87" s="1">
        <v>3</v>
      </c>
      <c r="M87" s="1">
        <v>2</v>
      </c>
      <c r="N87" s="1">
        <v>4</v>
      </c>
      <c r="O87" s="1"/>
      <c r="P87" s="1">
        <v>90.5</v>
      </c>
      <c r="Q87" s="1">
        <v>88</v>
      </c>
      <c r="R87" s="1">
        <v>93</v>
      </c>
      <c r="S87" s="1" t="b">
        <v>1</v>
      </c>
      <c r="T87" s="21"/>
      <c r="U87" s="1" t="s">
        <v>39</v>
      </c>
      <c r="V87" s="1">
        <v>89.7</v>
      </c>
      <c r="W87" s="1">
        <v>87</v>
      </c>
      <c r="X87" s="1">
        <v>92.4</v>
      </c>
      <c r="Y87" s="1"/>
      <c r="Z87" s="1">
        <v>1</v>
      </c>
      <c r="AA87" s="1" t="b">
        <v>0</v>
      </c>
      <c r="AB87" s="1"/>
      <c r="AC87" s="1"/>
      <c r="AD87" s="1" t="s">
        <v>42</v>
      </c>
      <c r="AE87" s="3">
        <v>2.5</v>
      </c>
      <c r="AF87" s="3">
        <v>2.5</v>
      </c>
      <c r="AG87" s="3">
        <v>1.2755102040816326</v>
      </c>
      <c r="AH87" s="1" t="s">
        <v>103</v>
      </c>
      <c r="AI87" s="1"/>
      <c r="AJ87" s="1"/>
      <c r="AK87" s="1"/>
      <c r="AL87" s="1"/>
      <c r="AM87" s="3"/>
      <c r="AN87" s="3"/>
      <c r="AO87" s="10"/>
      <c r="AP87" s="10"/>
      <c r="AQ87" s="10"/>
    </row>
    <row r="88" spans="1:43" ht="16" customHeight="1" x14ac:dyDescent="0.2">
      <c r="A88" s="1" t="s">
        <v>100</v>
      </c>
      <c r="B88" s="1" t="s">
        <v>227</v>
      </c>
      <c r="C88" s="1" t="s">
        <v>33</v>
      </c>
      <c r="D88" s="1"/>
      <c r="E88" s="1" t="s">
        <v>101</v>
      </c>
      <c r="F88" s="5" t="s">
        <v>46</v>
      </c>
      <c r="G88" s="1" t="s">
        <v>43</v>
      </c>
      <c r="H88" s="1" t="s">
        <v>43</v>
      </c>
      <c r="I88" s="22" t="s">
        <v>85</v>
      </c>
      <c r="J88" s="1" t="s">
        <v>85</v>
      </c>
      <c r="K88" s="1"/>
      <c r="L88" s="1">
        <v>2.75</v>
      </c>
      <c r="M88" s="1">
        <v>2.25</v>
      </c>
      <c r="N88" s="1">
        <v>3.25</v>
      </c>
      <c r="O88" s="1"/>
      <c r="P88" s="1">
        <v>66.8</v>
      </c>
      <c r="Q88" s="1">
        <v>62.3</v>
      </c>
      <c r="R88" s="1">
        <v>71.400000000000006</v>
      </c>
      <c r="S88" s="1" t="b">
        <v>1</v>
      </c>
      <c r="T88" s="21"/>
      <c r="U88" s="1" t="s">
        <v>39</v>
      </c>
      <c r="V88" s="1">
        <v>64.8</v>
      </c>
      <c r="W88" s="1">
        <v>59.9</v>
      </c>
      <c r="X88" s="1">
        <v>69.599999999999994</v>
      </c>
      <c r="Y88" s="1"/>
      <c r="Z88" s="1">
        <v>1</v>
      </c>
      <c r="AA88" s="1" t="b">
        <v>0</v>
      </c>
      <c r="AB88" s="1"/>
      <c r="AC88" s="1"/>
      <c r="AD88" s="1" t="s">
        <v>42</v>
      </c>
      <c r="AE88" s="3">
        <v>4.5</v>
      </c>
      <c r="AF88" s="3">
        <v>4.6000000000000085</v>
      </c>
      <c r="AG88" s="3">
        <v>2.3214285714285738</v>
      </c>
      <c r="AH88" s="1" t="s">
        <v>104</v>
      </c>
      <c r="AI88" s="1"/>
      <c r="AJ88" s="1"/>
      <c r="AK88" s="1"/>
      <c r="AL88" s="1"/>
      <c r="AM88" s="3" t="e">
        <v>#REF!</v>
      </c>
      <c r="AN88" s="3" t="e">
        <v>#REF!</v>
      </c>
      <c r="AO88" s="10"/>
      <c r="AP88" s="10" t="e">
        <v>#REF!</v>
      </c>
      <c r="AQ88" s="10" t="e">
        <v>#REF!</v>
      </c>
    </row>
    <row r="89" spans="1:43" ht="16" customHeight="1" x14ac:dyDescent="0.2">
      <c r="A89" s="1" t="s">
        <v>100</v>
      </c>
      <c r="B89" s="1" t="s">
        <v>227</v>
      </c>
      <c r="C89" s="1" t="s">
        <v>33</v>
      </c>
      <c r="D89" s="1"/>
      <c r="E89" s="1" t="s">
        <v>101</v>
      </c>
      <c r="F89" s="5" t="s">
        <v>46</v>
      </c>
      <c r="G89" s="1" t="s">
        <v>43</v>
      </c>
      <c r="H89" s="1" t="s">
        <v>43</v>
      </c>
      <c r="I89" s="22" t="s">
        <v>85</v>
      </c>
      <c r="J89" s="1" t="s">
        <v>85</v>
      </c>
      <c r="K89" s="1"/>
      <c r="L89" s="1">
        <v>3.75</v>
      </c>
      <c r="M89" s="1">
        <v>3.25</v>
      </c>
      <c r="N89" s="1">
        <v>4.25</v>
      </c>
      <c r="O89" s="1"/>
      <c r="P89" s="1">
        <v>64.7</v>
      </c>
      <c r="Q89" s="1">
        <v>55.9</v>
      </c>
      <c r="R89" s="1">
        <v>73.400000000000006</v>
      </c>
      <c r="S89" s="1" t="b">
        <v>1</v>
      </c>
      <c r="T89" s="21"/>
      <c r="U89" s="1" t="s">
        <v>39</v>
      </c>
      <c r="V89" s="1">
        <v>62.4</v>
      </c>
      <c r="W89" s="1">
        <v>53</v>
      </c>
      <c r="X89" s="1">
        <v>71.8</v>
      </c>
      <c r="Y89" s="1"/>
      <c r="Z89" s="1">
        <v>1</v>
      </c>
      <c r="AA89" s="1" t="b">
        <v>0</v>
      </c>
      <c r="AB89" s="1"/>
      <c r="AC89" s="1"/>
      <c r="AD89" s="1" t="s">
        <v>42</v>
      </c>
      <c r="AE89" s="3">
        <v>8.8000000000000043</v>
      </c>
      <c r="AF89" s="3">
        <v>8.7000000000000028</v>
      </c>
      <c r="AG89" s="3">
        <v>4.4642857142857162</v>
      </c>
      <c r="AH89" s="1" t="s">
        <v>104</v>
      </c>
      <c r="AI89" s="1"/>
      <c r="AJ89" s="1"/>
      <c r="AK89" s="1"/>
      <c r="AL89" s="1"/>
      <c r="AM89" s="23" t="e">
        <v>#REF!</v>
      </c>
      <c r="AN89" s="23" t="e">
        <v>#REF!</v>
      </c>
      <c r="AO89" s="24"/>
      <c r="AP89" s="24" t="e">
        <v>#REF!</v>
      </c>
      <c r="AQ89" s="24" t="e">
        <v>#REF!</v>
      </c>
    </row>
    <row r="90" spans="1:43" ht="17" customHeight="1" x14ac:dyDescent="0.2">
      <c r="A90" s="1" t="s">
        <v>100</v>
      </c>
      <c r="B90" s="1" t="s">
        <v>227</v>
      </c>
      <c r="C90" s="1" t="s">
        <v>33</v>
      </c>
      <c r="D90" s="1"/>
      <c r="E90" s="1" t="s">
        <v>101</v>
      </c>
      <c r="F90" s="5" t="s">
        <v>46</v>
      </c>
      <c r="G90" s="1" t="s">
        <v>43</v>
      </c>
      <c r="H90" s="1" t="s">
        <v>43</v>
      </c>
      <c r="I90" s="22" t="s">
        <v>85</v>
      </c>
      <c r="J90" s="1" t="s">
        <v>85</v>
      </c>
      <c r="K90" s="1"/>
      <c r="L90" s="1">
        <v>4.5</v>
      </c>
      <c r="M90" s="1">
        <v>4</v>
      </c>
      <c r="N90" s="1">
        <v>5</v>
      </c>
      <c r="O90" s="1"/>
      <c r="P90" s="1">
        <v>70.400000000000006</v>
      </c>
      <c r="Q90" s="1">
        <v>68.5</v>
      </c>
      <c r="R90" s="1">
        <v>72.400000000000006</v>
      </c>
      <c r="S90" s="1" t="b">
        <v>1</v>
      </c>
      <c r="U90" s="1" t="s">
        <v>39</v>
      </c>
      <c r="V90" s="1">
        <v>68.599999999999994</v>
      </c>
      <c r="W90" s="1">
        <v>66.5</v>
      </c>
      <c r="X90" s="1">
        <v>70.7</v>
      </c>
      <c r="Y90" s="1"/>
      <c r="Z90" s="1">
        <v>1</v>
      </c>
      <c r="AA90" s="1" t="b">
        <v>0</v>
      </c>
      <c r="AB90" s="1"/>
      <c r="AC90" s="1"/>
      <c r="AD90" s="1" t="s">
        <v>42</v>
      </c>
      <c r="AE90" s="3">
        <v>1.9000000000000057</v>
      </c>
      <c r="AF90" s="3">
        <v>2</v>
      </c>
      <c r="AG90" s="3">
        <v>0.99489795918367496</v>
      </c>
      <c r="AH90" s="1" t="s">
        <v>104</v>
      </c>
      <c r="AI90" s="1"/>
      <c r="AJ90" s="1"/>
      <c r="AK90" s="1"/>
      <c r="AL90" s="1"/>
      <c r="AM90" s="23"/>
      <c r="AN90" s="23" t="e">
        <v>#REF!</v>
      </c>
      <c r="AO90" s="24"/>
      <c r="AP90" s="24"/>
      <c r="AQ90" s="24" t="e">
        <v>#REF!</v>
      </c>
    </row>
    <row r="91" spans="1:43" ht="16" customHeight="1" x14ac:dyDescent="0.2">
      <c r="A91" s="1" t="s">
        <v>100</v>
      </c>
      <c r="B91" s="1" t="s">
        <v>227</v>
      </c>
      <c r="C91" s="1" t="s">
        <v>33</v>
      </c>
      <c r="D91" s="1"/>
      <c r="E91" s="1" t="s">
        <v>101</v>
      </c>
      <c r="F91" s="5" t="s">
        <v>46</v>
      </c>
      <c r="G91" s="1" t="s">
        <v>43</v>
      </c>
      <c r="H91" s="1" t="s">
        <v>43</v>
      </c>
      <c r="I91" s="22" t="s">
        <v>85</v>
      </c>
      <c r="J91" s="1" t="s">
        <v>85</v>
      </c>
      <c r="K91" s="1"/>
      <c r="L91" s="1">
        <v>5.25</v>
      </c>
      <c r="M91" s="1">
        <v>4.25</v>
      </c>
      <c r="N91" s="1">
        <v>6.25</v>
      </c>
      <c r="O91" s="1"/>
      <c r="P91" s="1">
        <v>64.2</v>
      </c>
      <c r="Q91" s="1">
        <v>56.9</v>
      </c>
      <c r="R91" s="1">
        <v>71.5</v>
      </c>
      <c r="S91" s="1" t="b">
        <v>1</v>
      </c>
      <c r="T91" s="1"/>
      <c r="U91" s="1" t="s">
        <v>39</v>
      </c>
      <c r="V91" s="1">
        <v>61.7</v>
      </c>
      <c r="W91" s="1">
        <v>53.7</v>
      </c>
      <c r="X91" s="1">
        <v>69.7</v>
      </c>
      <c r="Y91" s="1"/>
      <c r="Z91" s="1">
        <v>1</v>
      </c>
      <c r="AA91" s="1" t="b">
        <v>0</v>
      </c>
      <c r="AB91" s="1"/>
      <c r="AC91" s="1"/>
      <c r="AD91" s="1" t="s">
        <v>42</v>
      </c>
      <c r="AE91" s="3">
        <v>7.3000000000000043</v>
      </c>
      <c r="AF91" s="3">
        <v>7.2999999999999972</v>
      </c>
      <c r="AG91" s="3">
        <v>3.7244897959183678</v>
      </c>
      <c r="AH91" s="1" t="s">
        <v>105</v>
      </c>
      <c r="AI91" s="1"/>
      <c r="AJ91" s="1"/>
      <c r="AK91" s="1"/>
      <c r="AL91" s="1"/>
      <c r="AM91" s="1"/>
      <c r="AN91" s="1"/>
    </row>
    <row r="92" spans="1:43" ht="16" customHeight="1" x14ac:dyDescent="0.2">
      <c r="A92" s="1" t="s">
        <v>100</v>
      </c>
      <c r="B92" s="1" t="s">
        <v>227</v>
      </c>
      <c r="C92" s="1" t="s">
        <v>33</v>
      </c>
      <c r="D92" s="1"/>
      <c r="E92" s="1" t="s">
        <v>101</v>
      </c>
      <c r="F92" s="5" t="s">
        <v>46</v>
      </c>
      <c r="G92" s="1" t="s">
        <v>43</v>
      </c>
      <c r="H92" s="1" t="s">
        <v>43</v>
      </c>
      <c r="I92" s="22" t="s">
        <v>85</v>
      </c>
      <c r="J92" s="1" t="s">
        <v>85</v>
      </c>
      <c r="K92" s="1"/>
      <c r="L92" s="1">
        <v>5.5</v>
      </c>
      <c r="M92" s="1">
        <v>5</v>
      </c>
      <c r="N92" s="1">
        <v>6</v>
      </c>
      <c r="O92" s="1"/>
      <c r="P92" s="1">
        <v>66.2</v>
      </c>
      <c r="Q92" s="1">
        <v>62.3</v>
      </c>
      <c r="R92" s="1">
        <v>70.099999999999994</v>
      </c>
      <c r="S92" s="1" t="b">
        <v>1</v>
      </c>
      <c r="T92" s="1"/>
      <c r="U92" s="1" t="s">
        <v>39</v>
      </c>
      <c r="V92" s="1">
        <v>63.7</v>
      </c>
      <c r="W92" s="1">
        <v>59.5</v>
      </c>
      <c r="X92" s="1">
        <v>67.900000000000006</v>
      </c>
      <c r="Y92" s="1"/>
      <c r="Z92" s="1">
        <v>1</v>
      </c>
      <c r="AA92" s="1" t="b">
        <v>0</v>
      </c>
      <c r="AB92" s="1"/>
      <c r="AC92" s="1"/>
      <c r="AD92" s="1" t="s">
        <v>42</v>
      </c>
      <c r="AE92" s="3">
        <v>3.9000000000000057</v>
      </c>
      <c r="AF92" s="3">
        <v>3.8999999999999915</v>
      </c>
      <c r="AG92" s="3">
        <v>1.9897959183673462</v>
      </c>
      <c r="AH92" s="1" t="s">
        <v>105</v>
      </c>
      <c r="AI92" s="1"/>
      <c r="AJ92" s="1"/>
      <c r="AK92" s="1"/>
      <c r="AL92" s="1"/>
      <c r="AM92" s="1"/>
      <c r="AN92" s="1"/>
    </row>
    <row r="93" spans="1:43" ht="16" customHeight="1" x14ac:dyDescent="0.2">
      <c r="A93" s="1" t="s">
        <v>100</v>
      </c>
      <c r="B93" s="1" t="s">
        <v>227</v>
      </c>
      <c r="C93" s="1" t="s">
        <v>33</v>
      </c>
      <c r="D93" s="1"/>
      <c r="E93" s="1" t="s">
        <v>101</v>
      </c>
      <c r="F93" s="5" t="s">
        <v>46</v>
      </c>
      <c r="G93" s="1" t="s">
        <v>43</v>
      </c>
      <c r="H93" s="1" t="s">
        <v>43</v>
      </c>
      <c r="I93" s="22" t="s">
        <v>85</v>
      </c>
      <c r="J93" s="1" t="s">
        <v>85</v>
      </c>
      <c r="K93" s="1"/>
      <c r="L93" s="1">
        <v>7</v>
      </c>
      <c r="M93" s="1">
        <v>6</v>
      </c>
      <c r="N93" s="1">
        <v>8</v>
      </c>
      <c r="O93" s="1"/>
      <c r="P93" s="1">
        <v>67.400000000000006</v>
      </c>
      <c r="Q93" s="1">
        <v>64.2</v>
      </c>
      <c r="R93" s="1">
        <v>70.599999999999994</v>
      </c>
      <c r="S93" s="1" t="b">
        <v>1</v>
      </c>
      <c r="T93" s="1"/>
      <c r="U93" s="1" t="s">
        <v>39</v>
      </c>
      <c r="V93" s="1">
        <v>64</v>
      </c>
      <c r="W93" s="1">
        <v>60.5</v>
      </c>
      <c r="X93" s="1">
        <v>67.5</v>
      </c>
      <c r="Y93" s="1"/>
      <c r="Z93" s="1">
        <v>1</v>
      </c>
      <c r="AA93" s="1" t="b">
        <v>0</v>
      </c>
      <c r="AB93" s="1"/>
      <c r="AC93" s="1"/>
      <c r="AD93" s="1" t="s">
        <v>42</v>
      </c>
      <c r="AE93" s="3">
        <v>3.2000000000000028</v>
      </c>
      <c r="AF93" s="3">
        <v>3.1999999999999886</v>
      </c>
      <c r="AG93" s="3">
        <v>1.6326530612244876</v>
      </c>
      <c r="AH93" s="1" t="s">
        <v>105</v>
      </c>
      <c r="AI93" s="1"/>
      <c r="AJ93" s="1"/>
      <c r="AK93" s="1"/>
      <c r="AL93" s="1"/>
      <c r="AM93" s="1"/>
      <c r="AN93" s="1"/>
    </row>
    <row r="94" spans="1:43" ht="17" customHeight="1" x14ac:dyDescent="0.2">
      <c r="A94" s="1" t="s">
        <v>100</v>
      </c>
      <c r="B94" s="1" t="s">
        <v>227</v>
      </c>
      <c r="C94" s="1" t="s">
        <v>91</v>
      </c>
      <c r="D94" s="1"/>
      <c r="E94" s="1" t="s">
        <v>101</v>
      </c>
      <c r="F94" s="5" t="s">
        <v>46</v>
      </c>
      <c r="G94" s="1" t="s">
        <v>93</v>
      </c>
      <c r="H94" s="1" t="s">
        <v>35</v>
      </c>
      <c r="I94" s="22" t="s">
        <v>85</v>
      </c>
      <c r="J94" s="1" t="s">
        <v>85</v>
      </c>
      <c r="K94" s="1"/>
      <c r="L94" s="1">
        <v>0.5</v>
      </c>
      <c r="M94" s="1">
        <v>0</v>
      </c>
      <c r="N94" s="1">
        <v>1</v>
      </c>
      <c r="O94" s="1"/>
      <c r="P94" s="1">
        <v>97.7</v>
      </c>
      <c r="Q94" s="1">
        <v>96.6</v>
      </c>
      <c r="R94" s="1">
        <v>98.7</v>
      </c>
      <c r="S94" s="1" t="b">
        <v>1</v>
      </c>
      <c r="T94" s="1"/>
      <c r="U94" s="1" t="s">
        <v>39</v>
      </c>
      <c r="V94" s="1">
        <v>97.5</v>
      </c>
      <c r="W94" s="1">
        <v>96.4</v>
      </c>
      <c r="X94" s="1">
        <v>98.6</v>
      </c>
      <c r="Y94" s="1"/>
      <c r="Z94" s="1">
        <v>1</v>
      </c>
      <c r="AA94" s="1" t="b">
        <v>0</v>
      </c>
      <c r="AB94" s="1"/>
      <c r="AC94" s="1"/>
      <c r="AD94" s="1" t="s">
        <v>42</v>
      </c>
      <c r="AE94" s="3">
        <v>1.1000000000000085</v>
      </c>
      <c r="AF94" s="3">
        <v>1</v>
      </c>
      <c r="AG94" s="3">
        <v>0.53571428571428792</v>
      </c>
      <c r="AH94" s="1" t="s">
        <v>103</v>
      </c>
      <c r="AI94" s="1"/>
      <c r="AJ94" s="1"/>
      <c r="AK94" s="1"/>
      <c r="AL94" s="1"/>
      <c r="AM94" s="1"/>
      <c r="AN94" s="1"/>
    </row>
    <row r="95" spans="1:43" ht="17" customHeight="1" x14ac:dyDescent="0.2">
      <c r="A95" s="1" t="s">
        <v>100</v>
      </c>
      <c r="B95" s="1" t="s">
        <v>227</v>
      </c>
      <c r="C95" s="1" t="s">
        <v>91</v>
      </c>
      <c r="D95" s="1"/>
      <c r="E95" s="1" t="s">
        <v>101</v>
      </c>
      <c r="F95" s="5" t="s">
        <v>46</v>
      </c>
      <c r="G95" s="1" t="s">
        <v>93</v>
      </c>
      <c r="H95" s="1" t="s">
        <v>35</v>
      </c>
      <c r="I95" s="22" t="s">
        <v>85</v>
      </c>
      <c r="J95" s="1" t="s">
        <v>85</v>
      </c>
      <c r="K95" s="1"/>
      <c r="L95" s="1">
        <v>1.5</v>
      </c>
      <c r="M95" s="1">
        <v>1</v>
      </c>
      <c r="N95" s="1">
        <v>2</v>
      </c>
      <c r="O95" s="1"/>
      <c r="P95" s="1">
        <v>97.8</v>
      </c>
      <c r="Q95" s="1">
        <v>96.5</v>
      </c>
      <c r="R95" s="1">
        <v>99.2</v>
      </c>
      <c r="S95" s="1" t="b">
        <v>1</v>
      </c>
      <c r="T95" s="1"/>
      <c r="U95" s="1" t="s">
        <v>39</v>
      </c>
      <c r="V95" s="1">
        <v>97.7</v>
      </c>
      <c r="W95" s="1">
        <v>96.3</v>
      </c>
      <c r="X95" s="1">
        <v>99.1</v>
      </c>
      <c r="Y95" s="1"/>
      <c r="Z95" s="1">
        <v>1</v>
      </c>
      <c r="AA95" s="1" t="b">
        <v>0</v>
      </c>
      <c r="AB95" s="1"/>
      <c r="AC95" s="1"/>
      <c r="AD95" s="1" t="s">
        <v>42</v>
      </c>
      <c r="AE95" s="3">
        <v>1.2999999999999972</v>
      </c>
      <c r="AF95" s="3">
        <v>1.4000000000000057</v>
      </c>
      <c r="AG95" s="3">
        <v>0.68877551020408234</v>
      </c>
      <c r="AH95" s="1" t="s">
        <v>103</v>
      </c>
      <c r="AI95" s="1"/>
      <c r="AJ95" s="1"/>
      <c r="AK95" s="1"/>
      <c r="AL95" s="1"/>
      <c r="AM95" s="1"/>
      <c r="AN95" s="1"/>
    </row>
    <row r="96" spans="1:43" ht="17" customHeight="1" x14ac:dyDescent="0.2">
      <c r="A96" s="1" t="s">
        <v>100</v>
      </c>
      <c r="B96" s="1" t="s">
        <v>227</v>
      </c>
      <c r="C96" s="1" t="s">
        <v>91</v>
      </c>
      <c r="D96" s="1"/>
      <c r="E96" s="1" t="s">
        <v>101</v>
      </c>
      <c r="F96" s="5" t="s">
        <v>46</v>
      </c>
      <c r="G96" s="1" t="s">
        <v>93</v>
      </c>
      <c r="H96" s="1" t="s">
        <v>35</v>
      </c>
      <c r="I96" s="22" t="s">
        <v>85</v>
      </c>
      <c r="J96" s="1" t="s">
        <v>85</v>
      </c>
      <c r="K96" s="1"/>
      <c r="L96" s="1">
        <v>3</v>
      </c>
      <c r="M96" s="1">
        <v>2</v>
      </c>
      <c r="N96" s="1">
        <v>4</v>
      </c>
      <c r="O96" s="1"/>
      <c r="P96" s="1">
        <v>94</v>
      </c>
      <c r="Q96" s="1">
        <v>92.1</v>
      </c>
      <c r="R96" s="1">
        <v>95.9</v>
      </c>
      <c r="S96" s="1" t="b">
        <v>1</v>
      </c>
      <c r="T96" s="1"/>
      <c r="U96" s="1" t="s">
        <v>39</v>
      </c>
      <c r="V96" s="1">
        <v>93.7</v>
      </c>
      <c r="W96" s="1">
        <v>91.7</v>
      </c>
      <c r="X96" s="1">
        <v>95.7</v>
      </c>
      <c r="Y96" s="1"/>
      <c r="Z96" s="1">
        <v>1</v>
      </c>
      <c r="AA96" s="1" t="b">
        <v>0</v>
      </c>
      <c r="AB96" s="1"/>
      <c r="AC96" s="1"/>
      <c r="AD96" s="1" t="s">
        <v>42</v>
      </c>
      <c r="AE96" s="3">
        <v>1.9000000000000057</v>
      </c>
      <c r="AF96" s="3">
        <v>1.9000000000000057</v>
      </c>
      <c r="AG96" s="3">
        <v>0.96938775510204378</v>
      </c>
      <c r="AH96" s="1" t="s">
        <v>103</v>
      </c>
      <c r="AI96" s="1"/>
      <c r="AJ96" s="1"/>
      <c r="AK96" s="1"/>
      <c r="AL96" s="1"/>
      <c r="AM96" s="1"/>
      <c r="AN96" s="1"/>
    </row>
    <row r="97" spans="1:40" ht="17" customHeight="1" x14ac:dyDescent="0.2">
      <c r="A97" s="1" t="s">
        <v>100</v>
      </c>
      <c r="B97" s="1" t="s">
        <v>227</v>
      </c>
      <c r="C97" s="1" t="s">
        <v>91</v>
      </c>
      <c r="D97" s="1"/>
      <c r="E97" s="1" t="s">
        <v>101</v>
      </c>
      <c r="F97" s="5" t="s">
        <v>46</v>
      </c>
      <c r="G97" s="1" t="s">
        <v>43</v>
      </c>
      <c r="H97" s="1" t="s">
        <v>43</v>
      </c>
      <c r="I97" s="22" t="s">
        <v>85</v>
      </c>
      <c r="J97" s="1" t="s">
        <v>85</v>
      </c>
      <c r="K97" s="1"/>
      <c r="L97" s="1">
        <v>2.75</v>
      </c>
      <c r="M97" s="1">
        <v>2.25</v>
      </c>
      <c r="N97" s="1">
        <v>3.25</v>
      </c>
      <c r="O97" s="1"/>
      <c r="P97" s="1">
        <v>76.400000000000006</v>
      </c>
      <c r="Q97" s="1">
        <v>71.3</v>
      </c>
      <c r="R97" s="1">
        <v>81.5</v>
      </c>
      <c r="S97" s="1" t="b">
        <v>1</v>
      </c>
      <c r="T97" s="1"/>
      <c r="U97" s="1" t="s">
        <v>39</v>
      </c>
      <c r="V97" s="1">
        <v>74.900000000000006</v>
      </c>
      <c r="W97" s="1">
        <v>69.5</v>
      </c>
      <c r="X97" s="1">
        <v>80.400000000000006</v>
      </c>
      <c r="Y97" s="1"/>
      <c r="Z97" s="1">
        <v>1</v>
      </c>
      <c r="AA97" s="1" t="b">
        <v>0</v>
      </c>
      <c r="AB97" s="1"/>
      <c r="AC97" s="1"/>
      <c r="AD97" s="1" t="s">
        <v>42</v>
      </c>
      <c r="AE97" s="3">
        <v>5.1000000000000085</v>
      </c>
      <c r="AF97" s="3">
        <v>5.0999999999999943</v>
      </c>
      <c r="AG97" s="3">
        <v>2.6020408163265314</v>
      </c>
      <c r="AH97" s="1" t="s">
        <v>104</v>
      </c>
      <c r="AI97" s="1"/>
      <c r="AJ97" s="1"/>
      <c r="AK97" s="1"/>
      <c r="AL97" s="1"/>
      <c r="AM97" s="1"/>
      <c r="AN97" s="1"/>
    </row>
    <row r="98" spans="1:40" ht="17" customHeight="1" x14ac:dyDescent="0.2">
      <c r="A98" s="1" t="s">
        <v>100</v>
      </c>
      <c r="B98" s="1" t="s">
        <v>227</v>
      </c>
      <c r="C98" s="1" t="s">
        <v>91</v>
      </c>
      <c r="D98" s="1"/>
      <c r="E98" s="1" t="s">
        <v>101</v>
      </c>
      <c r="F98" s="5" t="s">
        <v>46</v>
      </c>
      <c r="G98" s="1" t="s">
        <v>43</v>
      </c>
      <c r="H98" s="1" t="s">
        <v>43</v>
      </c>
      <c r="I98" s="22" t="s">
        <v>85</v>
      </c>
      <c r="J98" s="1" t="s">
        <v>85</v>
      </c>
      <c r="K98" s="1"/>
      <c r="L98" s="1">
        <v>3.75</v>
      </c>
      <c r="M98" s="1">
        <v>3.25</v>
      </c>
      <c r="N98" s="1">
        <v>4.25</v>
      </c>
      <c r="O98" s="1"/>
      <c r="P98" s="1">
        <v>74.900000000000006</v>
      </c>
      <c r="Q98" s="1">
        <v>68.099999999999994</v>
      </c>
      <c r="R98" s="1">
        <v>81.8</v>
      </c>
      <c r="S98" s="1" t="b">
        <v>1</v>
      </c>
      <c r="T98" s="1"/>
      <c r="U98" s="1" t="s">
        <v>39</v>
      </c>
      <c r="V98" s="1">
        <v>73.599999999999994</v>
      </c>
      <c r="W98" s="1">
        <v>66.3</v>
      </c>
      <c r="X98" s="1">
        <v>81</v>
      </c>
      <c r="Y98" s="1"/>
      <c r="Z98" s="1">
        <v>1</v>
      </c>
      <c r="AA98" s="1" t="b">
        <v>0</v>
      </c>
      <c r="AB98" s="1"/>
      <c r="AC98" s="1"/>
      <c r="AD98" s="1" t="s">
        <v>42</v>
      </c>
      <c r="AE98" s="3">
        <v>6.8000000000000114</v>
      </c>
      <c r="AF98" s="3">
        <v>6.8999999999999915</v>
      </c>
      <c r="AG98" s="3">
        <v>3.4948979591836742</v>
      </c>
      <c r="AH98" s="1" t="s">
        <v>104</v>
      </c>
      <c r="AI98" s="1"/>
      <c r="AJ98" s="1"/>
      <c r="AK98" s="1"/>
      <c r="AL98" s="1"/>
      <c r="AM98" s="1"/>
      <c r="AN98" s="1"/>
    </row>
    <row r="99" spans="1:40" ht="17" customHeight="1" x14ac:dyDescent="0.2">
      <c r="A99" s="1" t="s">
        <v>100</v>
      </c>
      <c r="B99" s="1" t="s">
        <v>227</v>
      </c>
      <c r="C99" s="1" t="s">
        <v>91</v>
      </c>
      <c r="D99" s="1"/>
      <c r="E99" s="1" t="s">
        <v>101</v>
      </c>
      <c r="F99" s="5" t="s">
        <v>46</v>
      </c>
      <c r="G99" s="1" t="s">
        <v>43</v>
      </c>
      <c r="H99" s="1" t="s">
        <v>43</v>
      </c>
      <c r="I99" s="22" t="s">
        <v>85</v>
      </c>
      <c r="J99" s="1" t="s">
        <v>85</v>
      </c>
      <c r="K99" s="1"/>
      <c r="L99" s="1">
        <v>4.5</v>
      </c>
      <c r="M99" s="1">
        <v>4</v>
      </c>
      <c r="N99" s="1">
        <v>5</v>
      </c>
      <c r="O99" s="1"/>
      <c r="P99" s="1">
        <v>83.1</v>
      </c>
      <c r="Q99" s="1">
        <v>81.2</v>
      </c>
      <c r="R99" s="1">
        <v>85.1</v>
      </c>
      <c r="S99" s="1" t="b">
        <v>1</v>
      </c>
      <c r="T99" s="1"/>
      <c r="U99" s="1" t="s">
        <v>39</v>
      </c>
      <c r="V99" s="1">
        <v>82</v>
      </c>
      <c r="W99" s="1">
        <v>79.900000000000006</v>
      </c>
      <c r="X99" s="1">
        <v>84.1</v>
      </c>
      <c r="Y99" s="1"/>
      <c r="Z99" s="1">
        <v>1</v>
      </c>
      <c r="AA99" s="1" t="b">
        <v>0</v>
      </c>
      <c r="AB99" s="1"/>
      <c r="AC99" s="1"/>
      <c r="AD99" s="1" t="s">
        <v>42</v>
      </c>
      <c r="AE99" s="3">
        <v>1.8999999999999915</v>
      </c>
      <c r="AF99" s="3">
        <v>2</v>
      </c>
      <c r="AG99" s="3">
        <v>0.9948979591836713</v>
      </c>
      <c r="AH99" s="1" t="s">
        <v>104</v>
      </c>
      <c r="AI99" s="1"/>
      <c r="AJ99" s="1"/>
      <c r="AK99" s="1"/>
      <c r="AL99" s="1"/>
      <c r="AM99" s="1"/>
      <c r="AN99" s="1"/>
    </row>
    <row r="100" spans="1:40" ht="17" customHeight="1" x14ac:dyDescent="0.2">
      <c r="A100" s="1" t="s">
        <v>100</v>
      </c>
      <c r="B100" s="1" t="s">
        <v>227</v>
      </c>
      <c r="C100" s="1" t="s">
        <v>91</v>
      </c>
      <c r="D100" s="1"/>
      <c r="E100" s="1" t="s">
        <v>101</v>
      </c>
      <c r="F100" s="5" t="s">
        <v>46</v>
      </c>
      <c r="G100" s="1" t="s">
        <v>43</v>
      </c>
      <c r="H100" s="1" t="s">
        <v>43</v>
      </c>
      <c r="I100" s="22" t="s">
        <v>85</v>
      </c>
      <c r="J100" s="1" t="s">
        <v>85</v>
      </c>
      <c r="K100" s="1"/>
      <c r="L100" s="1">
        <v>5.25</v>
      </c>
      <c r="M100" s="1">
        <v>4.25</v>
      </c>
      <c r="N100" s="1">
        <v>6.25</v>
      </c>
      <c r="O100" s="1"/>
      <c r="P100" s="1">
        <v>79.8</v>
      </c>
      <c r="Q100" s="1">
        <v>74.5</v>
      </c>
      <c r="R100" s="1">
        <v>85</v>
      </c>
      <c r="S100" s="1" t="b">
        <v>1</v>
      </c>
      <c r="T100" s="1"/>
      <c r="U100" s="1" t="s">
        <v>39</v>
      </c>
      <c r="V100" s="1">
        <v>79</v>
      </c>
      <c r="W100" s="1">
        <v>73.5</v>
      </c>
      <c r="X100" s="1">
        <v>84.5</v>
      </c>
      <c r="Y100" s="1"/>
      <c r="Z100" s="1">
        <v>1</v>
      </c>
      <c r="AA100" s="1" t="b">
        <v>0</v>
      </c>
      <c r="AB100" s="1"/>
      <c r="AC100" s="1"/>
      <c r="AD100" s="1" t="s">
        <v>42</v>
      </c>
      <c r="AE100" s="3">
        <v>5.2999999999999972</v>
      </c>
      <c r="AF100" s="3">
        <v>5.2000000000000028</v>
      </c>
      <c r="AG100" s="3">
        <v>2.6785714285714288</v>
      </c>
      <c r="AH100" s="1" t="s">
        <v>105</v>
      </c>
      <c r="AI100" s="1"/>
      <c r="AJ100" s="1"/>
      <c r="AK100" s="1"/>
      <c r="AL100" s="1"/>
      <c r="AM100" s="1"/>
      <c r="AN100" s="1"/>
    </row>
    <row r="101" spans="1:40" ht="17" customHeight="1" x14ac:dyDescent="0.2">
      <c r="A101" s="1" t="s">
        <v>100</v>
      </c>
      <c r="B101" s="1" t="s">
        <v>227</v>
      </c>
      <c r="C101" s="1" t="s">
        <v>91</v>
      </c>
      <c r="D101" s="1"/>
      <c r="E101" s="1" t="s">
        <v>101</v>
      </c>
      <c r="F101" s="5" t="s">
        <v>46</v>
      </c>
      <c r="G101" s="1" t="s">
        <v>43</v>
      </c>
      <c r="H101" s="1" t="s">
        <v>43</v>
      </c>
      <c r="I101" s="22" t="s">
        <v>85</v>
      </c>
      <c r="J101" s="1" t="s">
        <v>85</v>
      </c>
      <c r="K101" s="1"/>
      <c r="L101" s="1">
        <v>5.5</v>
      </c>
      <c r="M101" s="1">
        <v>5</v>
      </c>
      <c r="N101" s="1">
        <v>6</v>
      </c>
      <c r="O101" s="1"/>
      <c r="P101" s="1">
        <v>79.2</v>
      </c>
      <c r="Q101" s="1">
        <v>76.3</v>
      </c>
      <c r="R101" s="1">
        <v>82</v>
      </c>
      <c r="S101" s="1" t="b">
        <v>1</v>
      </c>
      <c r="T101" s="1"/>
      <c r="U101" s="1" t="s">
        <v>39</v>
      </c>
      <c r="V101" s="1">
        <v>77.8</v>
      </c>
      <c r="W101" s="1">
        <v>74.8</v>
      </c>
      <c r="X101" s="1">
        <v>80.900000000000006</v>
      </c>
      <c r="Y101" s="1"/>
      <c r="Z101" s="1">
        <v>1</v>
      </c>
      <c r="AA101" s="1" t="b">
        <v>0</v>
      </c>
      <c r="AB101" s="1"/>
      <c r="AC101" s="1"/>
      <c r="AD101" s="1" t="s">
        <v>42</v>
      </c>
      <c r="AE101" s="3">
        <v>2.9000000000000057</v>
      </c>
      <c r="AF101" s="3">
        <v>2.7999999999999972</v>
      </c>
      <c r="AG101" s="3">
        <v>1.4540816326530619</v>
      </c>
      <c r="AH101" s="1" t="s">
        <v>105</v>
      </c>
      <c r="AI101" s="1"/>
      <c r="AJ101" s="1"/>
      <c r="AK101" s="1"/>
      <c r="AL101" s="1"/>
      <c r="AM101" s="1"/>
      <c r="AN101" s="1"/>
    </row>
    <row r="102" spans="1:40" ht="17" customHeight="1" x14ac:dyDescent="0.2">
      <c r="A102" s="1" t="s">
        <v>100</v>
      </c>
      <c r="B102" s="1" t="s">
        <v>227</v>
      </c>
      <c r="C102" s="1" t="s">
        <v>91</v>
      </c>
      <c r="D102" s="1"/>
      <c r="E102" s="1" t="s">
        <v>101</v>
      </c>
      <c r="F102" s="5" t="s">
        <v>46</v>
      </c>
      <c r="G102" s="1" t="s">
        <v>43</v>
      </c>
      <c r="H102" s="1" t="s">
        <v>43</v>
      </c>
      <c r="I102" s="22" t="s">
        <v>85</v>
      </c>
      <c r="J102" s="1" t="s">
        <v>85</v>
      </c>
      <c r="K102" s="1"/>
      <c r="L102" s="1">
        <v>7</v>
      </c>
      <c r="M102" s="1">
        <v>6</v>
      </c>
      <c r="N102" s="1">
        <v>8</v>
      </c>
      <c r="O102" s="1"/>
      <c r="P102" s="1">
        <v>72.099999999999994</v>
      </c>
      <c r="Q102" s="1">
        <v>69.3</v>
      </c>
      <c r="R102" s="1">
        <v>74.900000000000006</v>
      </c>
      <c r="S102" s="1" t="b">
        <v>1</v>
      </c>
      <c r="T102" s="1"/>
      <c r="U102" s="1" t="s">
        <v>39</v>
      </c>
      <c r="V102" s="1">
        <v>70.099999999999994</v>
      </c>
      <c r="W102" s="1">
        <v>67.099999999999994</v>
      </c>
      <c r="X102" s="1">
        <v>73.099999999999994</v>
      </c>
      <c r="Y102" s="1"/>
      <c r="Z102" s="1">
        <v>1</v>
      </c>
      <c r="AA102" s="1" t="b">
        <v>0</v>
      </c>
      <c r="AB102" s="1"/>
      <c r="AC102" s="1"/>
      <c r="AD102" s="1" t="s">
        <v>42</v>
      </c>
      <c r="AE102" s="3">
        <v>2.7999999999999972</v>
      </c>
      <c r="AF102" s="3">
        <v>2.8000000000000114</v>
      </c>
      <c r="AG102" s="3">
        <v>1.4285714285714308</v>
      </c>
      <c r="AH102" s="1" t="s">
        <v>105</v>
      </c>
      <c r="AI102" s="1"/>
      <c r="AJ102" s="1"/>
      <c r="AK102" s="1"/>
      <c r="AL102" s="1"/>
      <c r="AM102" s="1"/>
      <c r="AN102" s="1"/>
    </row>
    <row r="103" spans="1:40" ht="17" customHeight="1" x14ac:dyDescent="0.2">
      <c r="A103" s="1" t="s">
        <v>100</v>
      </c>
      <c r="B103" s="1" t="s">
        <v>227</v>
      </c>
      <c r="C103" s="1" t="s">
        <v>106</v>
      </c>
      <c r="D103" s="1"/>
      <c r="E103" s="1" t="s">
        <v>101</v>
      </c>
      <c r="F103" s="5" t="s">
        <v>46</v>
      </c>
      <c r="G103" s="1" t="s">
        <v>93</v>
      </c>
      <c r="H103" s="1" t="s">
        <v>35</v>
      </c>
      <c r="I103" s="22" t="s">
        <v>85</v>
      </c>
      <c r="J103" s="1" t="s">
        <v>85</v>
      </c>
      <c r="K103" s="1"/>
      <c r="L103" s="1">
        <v>0.5</v>
      </c>
      <c r="M103" s="1">
        <v>0</v>
      </c>
      <c r="N103" s="1">
        <v>1</v>
      </c>
      <c r="O103" s="1"/>
      <c r="P103" s="1">
        <v>89.2</v>
      </c>
      <c r="Q103" s="1">
        <v>86.5</v>
      </c>
      <c r="R103" s="1">
        <v>91.9</v>
      </c>
      <c r="S103" s="1" t="b">
        <v>1</v>
      </c>
      <c r="T103" s="1"/>
      <c r="U103" s="1" t="s">
        <v>39</v>
      </c>
      <c r="V103" s="1"/>
      <c r="W103" s="1"/>
      <c r="X103" s="1"/>
      <c r="Y103" s="1"/>
      <c r="Z103" s="1">
        <v>1</v>
      </c>
      <c r="AA103" s="1" t="b">
        <v>0</v>
      </c>
      <c r="AB103" s="1"/>
      <c r="AC103" s="1"/>
      <c r="AD103" s="1" t="s">
        <v>42</v>
      </c>
      <c r="AE103" s="3">
        <v>2.7000000000000028</v>
      </c>
      <c r="AF103" s="3">
        <v>2.7000000000000028</v>
      </c>
      <c r="AG103" s="3">
        <v>1.3775510204081647</v>
      </c>
      <c r="AH103" s="1" t="s">
        <v>103</v>
      </c>
      <c r="AI103" s="1"/>
      <c r="AJ103" s="1"/>
      <c r="AK103" s="1"/>
      <c r="AL103" s="1"/>
      <c r="AM103" s="1"/>
      <c r="AN103" s="1"/>
    </row>
    <row r="104" spans="1:40" ht="17" customHeight="1" x14ac:dyDescent="0.2">
      <c r="A104" s="1" t="s">
        <v>100</v>
      </c>
      <c r="B104" s="1" t="s">
        <v>227</v>
      </c>
      <c r="C104" s="1" t="s">
        <v>106</v>
      </c>
      <c r="D104" s="1"/>
      <c r="E104" s="1" t="s">
        <v>101</v>
      </c>
      <c r="F104" s="5" t="s">
        <v>46</v>
      </c>
      <c r="G104" s="22" t="s">
        <v>93</v>
      </c>
      <c r="H104" s="1" t="s">
        <v>35</v>
      </c>
      <c r="I104" s="22" t="s">
        <v>85</v>
      </c>
      <c r="J104" s="1" t="s">
        <v>85</v>
      </c>
      <c r="K104" s="1"/>
      <c r="L104" s="1">
        <v>1.5</v>
      </c>
      <c r="M104" s="1">
        <v>1</v>
      </c>
      <c r="N104" s="1">
        <v>2</v>
      </c>
      <c r="O104" s="1"/>
      <c r="P104" s="1">
        <v>90.3</v>
      </c>
      <c r="Q104" s="1">
        <v>85</v>
      </c>
      <c r="R104" s="1">
        <v>95.6</v>
      </c>
      <c r="S104" s="1" t="b">
        <v>1</v>
      </c>
      <c r="T104" s="1"/>
      <c r="U104" s="1" t="s">
        <v>39</v>
      </c>
      <c r="V104" s="1"/>
      <c r="W104" s="1"/>
      <c r="X104" s="1"/>
      <c r="Y104" s="1"/>
      <c r="Z104" s="1">
        <v>1</v>
      </c>
      <c r="AA104" s="1" t="b">
        <v>0</v>
      </c>
      <c r="AB104" s="1"/>
      <c r="AC104" s="1"/>
      <c r="AD104" s="1" t="s">
        <v>42</v>
      </c>
      <c r="AE104" s="3">
        <v>5.2999999999999972</v>
      </c>
      <c r="AF104" s="3">
        <v>5.2999999999999972</v>
      </c>
      <c r="AG104" s="3">
        <v>2.7040816326530597</v>
      </c>
      <c r="AH104" s="1" t="s">
        <v>103</v>
      </c>
      <c r="AI104" s="1"/>
      <c r="AJ104" s="1"/>
      <c r="AK104" s="1"/>
      <c r="AL104" s="1"/>
      <c r="AM104" s="1"/>
      <c r="AN104" s="1"/>
    </row>
    <row r="105" spans="1:40" ht="17" customHeight="1" x14ac:dyDescent="0.2">
      <c r="A105" s="1" t="s">
        <v>100</v>
      </c>
      <c r="B105" s="1" t="s">
        <v>227</v>
      </c>
      <c r="C105" s="1" t="s">
        <v>106</v>
      </c>
      <c r="D105" s="1"/>
      <c r="E105" s="1" t="s">
        <v>101</v>
      </c>
      <c r="F105" s="5" t="s">
        <v>46</v>
      </c>
      <c r="G105" s="22" t="s">
        <v>43</v>
      </c>
      <c r="H105" s="1" t="s">
        <v>43</v>
      </c>
      <c r="I105" s="22" t="s">
        <v>85</v>
      </c>
      <c r="J105" s="1" t="s">
        <v>85</v>
      </c>
      <c r="K105" s="1"/>
      <c r="L105" s="1">
        <v>2.75</v>
      </c>
      <c r="M105" s="1">
        <v>2.25</v>
      </c>
      <c r="N105" s="1">
        <v>3.25</v>
      </c>
      <c r="O105" s="1"/>
      <c r="P105" s="1">
        <v>59.2</v>
      </c>
      <c r="Q105" s="1">
        <v>51.2</v>
      </c>
      <c r="R105" s="1">
        <v>67.099999999999994</v>
      </c>
      <c r="S105" s="1" t="b">
        <v>1</v>
      </c>
      <c r="T105" s="1"/>
      <c r="U105" s="1" t="s">
        <v>39</v>
      </c>
      <c r="V105" s="1"/>
      <c r="W105" s="1"/>
      <c r="X105" s="1"/>
      <c r="Y105" s="1"/>
      <c r="Z105" s="1">
        <v>1</v>
      </c>
      <c r="AA105" s="1" t="b">
        <v>0</v>
      </c>
      <c r="AB105" s="1"/>
      <c r="AC105" s="1"/>
      <c r="AD105" s="1" t="s">
        <v>42</v>
      </c>
      <c r="AE105" s="3">
        <v>8</v>
      </c>
      <c r="AF105" s="3">
        <v>7.8999999999999915</v>
      </c>
      <c r="AG105" s="3">
        <v>4.0561224489795897</v>
      </c>
      <c r="AH105" s="1" t="s">
        <v>104</v>
      </c>
      <c r="AI105" s="1"/>
      <c r="AJ105" s="1"/>
      <c r="AK105" s="1"/>
      <c r="AL105" s="1"/>
      <c r="AM105" s="1"/>
      <c r="AN105" s="1"/>
    </row>
    <row r="106" spans="1:40" ht="17" customHeight="1" x14ac:dyDescent="0.2">
      <c r="A106" s="1" t="s">
        <v>100</v>
      </c>
      <c r="B106" s="1" t="s">
        <v>227</v>
      </c>
      <c r="C106" s="1" t="s">
        <v>106</v>
      </c>
      <c r="D106" s="1"/>
      <c r="E106" s="1" t="s">
        <v>101</v>
      </c>
      <c r="F106" s="5" t="s">
        <v>46</v>
      </c>
      <c r="G106" s="22" t="s">
        <v>43</v>
      </c>
      <c r="H106" s="1" t="s">
        <v>43</v>
      </c>
      <c r="I106" s="22" t="s">
        <v>85</v>
      </c>
      <c r="J106" s="1" t="s">
        <v>85</v>
      </c>
      <c r="K106" s="1"/>
      <c r="L106" s="1">
        <v>3.75</v>
      </c>
      <c r="M106" s="1">
        <v>3.25</v>
      </c>
      <c r="N106" s="1">
        <v>4.25</v>
      </c>
      <c r="O106" s="1"/>
      <c r="P106" s="1">
        <v>19.8</v>
      </c>
      <c r="Q106" s="1">
        <v>0</v>
      </c>
      <c r="R106" s="1">
        <v>42.7</v>
      </c>
      <c r="S106" s="1" t="b">
        <v>1</v>
      </c>
      <c r="T106" s="1"/>
      <c r="U106" s="1" t="s">
        <v>39</v>
      </c>
      <c r="V106" s="1"/>
      <c r="W106" s="1"/>
      <c r="X106" s="1"/>
      <c r="Y106" s="1"/>
      <c r="Z106" s="1">
        <v>1</v>
      </c>
      <c r="AA106" s="1" t="b">
        <v>0</v>
      </c>
      <c r="AB106" s="1"/>
      <c r="AC106" s="1"/>
      <c r="AD106" s="1" t="s">
        <v>42</v>
      </c>
      <c r="AE106" s="3">
        <v>19.8</v>
      </c>
      <c r="AF106" s="3">
        <v>22.900000000000002</v>
      </c>
      <c r="AG106" s="3">
        <v>10.892857142857144</v>
      </c>
      <c r="AH106" s="1" t="s">
        <v>104</v>
      </c>
      <c r="AI106" s="1"/>
      <c r="AJ106" s="1"/>
      <c r="AK106" s="1"/>
      <c r="AL106" s="1"/>
      <c r="AM106" s="1"/>
      <c r="AN106" s="1"/>
    </row>
    <row r="107" spans="1:40" ht="17" customHeight="1" x14ac:dyDescent="0.2">
      <c r="A107" s="1" t="s">
        <v>100</v>
      </c>
      <c r="B107" s="1" t="s">
        <v>227</v>
      </c>
      <c r="C107" s="1" t="s">
        <v>106</v>
      </c>
      <c r="D107" s="1"/>
      <c r="E107" s="1" t="s">
        <v>101</v>
      </c>
      <c r="F107" s="5" t="s">
        <v>46</v>
      </c>
      <c r="G107" s="22" t="s">
        <v>43</v>
      </c>
      <c r="H107" s="1" t="s">
        <v>43</v>
      </c>
      <c r="I107" s="22" t="s">
        <v>85</v>
      </c>
      <c r="J107" s="1" t="s">
        <v>85</v>
      </c>
      <c r="K107" s="1"/>
      <c r="L107" s="1">
        <v>4.5</v>
      </c>
      <c r="M107" s="1">
        <v>4</v>
      </c>
      <c r="N107" s="1">
        <v>5</v>
      </c>
      <c r="O107" s="1"/>
      <c r="P107" s="1">
        <v>71.099999999999994</v>
      </c>
      <c r="Q107" s="1">
        <v>68.099999999999994</v>
      </c>
      <c r="R107" s="1">
        <v>74.2</v>
      </c>
      <c r="S107" s="1" t="b">
        <v>1</v>
      </c>
      <c r="T107" s="1"/>
      <c r="U107" s="1" t="s">
        <v>39</v>
      </c>
      <c r="V107" s="1"/>
      <c r="W107" s="1"/>
      <c r="X107" s="1"/>
      <c r="Y107" s="1"/>
      <c r="Z107" s="1">
        <v>1</v>
      </c>
      <c r="AA107" s="1" t="b">
        <v>0</v>
      </c>
      <c r="AB107" s="1"/>
      <c r="AC107" s="1"/>
      <c r="AD107" s="1" t="s">
        <v>42</v>
      </c>
      <c r="AE107" s="3">
        <v>3</v>
      </c>
      <c r="AF107" s="3">
        <v>3.1000000000000085</v>
      </c>
      <c r="AG107" s="3">
        <v>1.556122448979594</v>
      </c>
      <c r="AH107" s="1" t="s">
        <v>105</v>
      </c>
      <c r="AI107" s="1"/>
      <c r="AJ107" s="1"/>
      <c r="AK107" s="1"/>
      <c r="AL107" s="1"/>
      <c r="AM107" s="1"/>
      <c r="AN107" s="1"/>
    </row>
    <row r="108" spans="1:40" ht="17" customHeight="1" x14ac:dyDescent="0.2">
      <c r="A108" s="1" t="s">
        <v>100</v>
      </c>
      <c r="B108" s="1" t="s">
        <v>227</v>
      </c>
      <c r="C108" s="1" t="s">
        <v>106</v>
      </c>
      <c r="D108" s="1"/>
      <c r="E108" s="1" t="s">
        <v>101</v>
      </c>
      <c r="F108" s="5" t="s">
        <v>46</v>
      </c>
      <c r="G108" s="22" t="s">
        <v>43</v>
      </c>
      <c r="H108" s="1" t="s">
        <v>43</v>
      </c>
      <c r="I108" s="22" t="s">
        <v>85</v>
      </c>
      <c r="J108" s="1" t="s">
        <v>85</v>
      </c>
      <c r="K108" s="1"/>
      <c r="L108" s="1">
        <v>5.5</v>
      </c>
      <c r="M108" s="1">
        <v>5</v>
      </c>
      <c r="N108" s="1">
        <v>6</v>
      </c>
      <c r="O108" s="1"/>
      <c r="P108" s="1">
        <v>66.2</v>
      </c>
      <c r="Q108" s="1">
        <v>59.5</v>
      </c>
      <c r="R108" s="1">
        <v>73</v>
      </c>
      <c r="S108" s="1" t="b">
        <v>1</v>
      </c>
      <c r="T108" s="1"/>
      <c r="U108" s="1" t="s">
        <v>39</v>
      </c>
      <c r="V108" s="1"/>
      <c r="W108" s="1"/>
      <c r="X108" s="1"/>
      <c r="Y108" s="1"/>
      <c r="Z108" s="1">
        <v>1</v>
      </c>
      <c r="AA108" s="1" t="b">
        <v>0</v>
      </c>
      <c r="AB108" s="1"/>
      <c r="AC108" s="1"/>
      <c r="AD108" s="1" t="s">
        <v>42</v>
      </c>
      <c r="AE108" s="3">
        <v>6.7000000000000028</v>
      </c>
      <c r="AF108" s="3">
        <v>6.7999999999999972</v>
      </c>
      <c r="AG108" s="3">
        <v>3.443877551020408</v>
      </c>
      <c r="AH108" s="1" t="s">
        <v>105</v>
      </c>
      <c r="AI108" s="1"/>
      <c r="AJ108" s="1"/>
      <c r="AK108" s="1"/>
      <c r="AL108" s="1"/>
      <c r="AM108" s="1"/>
      <c r="AN108" s="1"/>
    </row>
    <row r="109" spans="1:40" ht="16" customHeight="1" x14ac:dyDescent="0.2">
      <c r="A109" s="1" t="s">
        <v>100</v>
      </c>
      <c r="B109" s="1" t="s">
        <v>227</v>
      </c>
      <c r="C109" s="1" t="s">
        <v>33</v>
      </c>
      <c r="D109" s="1"/>
      <c r="E109" s="1" t="s">
        <v>107</v>
      </c>
      <c r="F109" s="1" t="s">
        <v>49</v>
      </c>
      <c r="G109" s="22" t="s">
        <v>93</v>
      </c>
      <c r="H109" s="1" t="s">
        <v>35</v>
      </c>
      <c r="I109" s="22" t="s">
        <v>85</v>
      </c>
      <c r="J109" s="1" t="s">
        <v>85</v>
      </c>
      <c r="K109" s="1"/>
      <c r="L109" s="1">
        <v>0.5</v>
      </c>
      <c r="M109" s="1">
        <v>0</v>
      </c>
      <c r="N109" s="1">
        <v>1</v>
      </c>
      <c r="O109" s="1"/>
      <c r="P109" s="1">
        <v>97.1</v>
      </c>
      <c r="Q109" s="1">
        <v>96.2</v>
      </c>
      <c r="R109" s="1">
        <v>98</v>
      </c>
      <c r="S109" s="1" t="b">
        <v>1</v>
      </c>
      <c r="T109" s="1"/>
      <c r="U109" s="1" t="s">
        <v>39</v>
      </c>
      <c r="V109" s="1">
        <v>97</v>
      </c>
      <c r="W109" s="1">
        <v>96</v>
      </c>
      <c r="X109" s="1">
        <v>97.9</v>
      </c>
      <c r="Y109" s="1"/>
      <c r="Z109" s="1">
        <v>1</v>
      </c>
      <c r="AA109" s="1" t="b">
        <v>0</v>
      </c>
      <c r="AB109" s="1"/>
      <c r="AC109" s="1"/>
      <c r="AD109" s="1" t="s">
        <v>42</v>
      </c>
      <c r="AE109" s="3">
        <v>0.89999999999999147</v>
      </c>
      <c r="AF109" s="3">
        <v>0.90000000000000568</v>
      </c>
      <c r="AG109" s="3">
        <v>0.45918367346938704</v>
      </c>
      <c r="AH109" s="1"/>
      <c r="AI109" s="1"/>
      <c r="AJ109" s="1"/>
      <c r="AK109" s="1"/>
      <c r="AL109" s="1"/>
      <c r="AM109" s="1"/>
      <c r="AN109" s="1"/>
    </row>
    <row r="110" spans="1:40" ht="16" customHeight="1" x14ac:dyDescent="0.2">
      <c r="A110" s="1" t="s">
        <v>100</v>
      </c>
      <c r="B110" s="1" t="s">
        <v>227</v>
      </c>
      <c r="C110" s="1" t="s">
        <v>33</v>
      </c>
      <c r="D110" s="1"/>
      <c r="E110" s="1" t="s">
        <v>107</v>
      </c>
      <c r="F110" s="1" t="s">
        <v>49</v>
      </c>
      <c r="G110" s="22" t="s">
        <v>93</v>
      </c>
      <c r="H110" s="1" t="s">
        <v>35</v>
      </c>
      <c r="I110" s="22" t="s">
        <v>85</v>
      </c>
      <c r="J110" s="1" t="s">
        <v>85</v>
      </c>
      <c r="K110" s="1"/>
      <c r="L110" s="1">
        <v>1.5</v>
      </c>
      <c r="M110" s="1">
        <v>1</v>
      </c>
      <c r="N110" s="1">
        <v>2</v>
      </c>
      <c r="O110" s="1"/>
      <c r="P110" s="1">
        <v>93.4</v>
      </c>
      <c r="Q110" s="1">
        <v>90.7</v>
      </c>
      <c r="R110" s="1">
        <v>96.1</v>
      </c>
      <c r="S110" s="1" t="b">
        <v>1</v>
      </c>
      <c r="T110" s="1"/>
      <c r="U110" s="1" t="s">
        <v>39</v>
      </c>
      <c r="V110" s="1">
        <v>93</v>
      </c>
      <c r="W110" s="1">
        <v>90.1</v>
      </c>
      <c r="X110" s="1">
        <v>95.9</v>
      </c>
      <c r="Y110" s="1"/>
      <c r="Z110" s="1">
        <v>1</v>
      </c>
      <c r="AA110" s="1" t="b">
        <v>0</v>
      </c>
      <c r="AB110" s="1"/>
      <c r="AC110" s="1"/>
      <c r="AD110" s="1" t="s">
        <v>42</v>
      </c>
      <c r="AE110" s="3">
        <v>2.7000000000000028</v>
      </c>
      <c r="AF110" s="3">
        <v>2.6999999999999886</v>
      </c>
      <c r="AG110" s="3">
        <v>1.3775510204081611</v>
      </c>
      <c r="AH110" s="1"/>
      <c r="AI110" s="1"/>
      <c r="AJ110" s="1"/>
      <c r="AK110" s="1"/>
      <c r="AL110" s="1"/>
      <c r="AM110" s="1"/>
      <c r="AN110" s="1"/>
    </row>
    <row r="111" spans="1:40" ht="16" customHeight="1" x14ac:dyDescent="0.2">
      <c r="A111" s="1" t="s">
        <v>100</v>
      </c>
      <c r="B111" s="1" t="s">
        <v>227</v>
      </c>
      <c r="C111" s="1" t="s">
        <v>33</v>
      </c>
      <c r="D111" s="1"/>
      <c r="E111" s="1" t="s">
        <v>107</v>
      </c>
      <c r="F111" s="1" t="s">
        <v>49</v>
      </c>
      <c r="G111" s="22" t="s">
        <v>93</v>
      </c>
      <c r="H111" s="1" t="s">
        <v>35</v>
      </c>
      <c r="I111" s="22" t="s">
        <v>85</v>
      </c>
      <c r="J111" s="1" t="s">
        <v>85</v>
      </c>
      <c r="K111" s="1"/>
      <c r="L111" s="1">
        <v>3</v>
      </c>
      <c r="M111" s="1">
        <v>2</v>
      </c>
      <c r="N111" s="1">
        <v>4</v>
      </c>
      <c r="O111" s="1"/>
      <c r="P111" s="1">
        <v>89.7</v>
      </c>
      <c r="Q111" s="1">
        <v>86.3</v>
      </c>
      <c r="R111" s="1">
        <v>93.1</v>
      </c>
      <c r="S111" s="1" t="b">
        <v>1</v>
      </c>
      <c r="T111" s="1"/>
      <c r="U111" s="1" t="s">
        <v>39</v>
      </c>
      <c r="V111" s="1">
        <v>88.7</v>
      </c>
      <c r="W111" s="1">
        <v>84.9</v>
      </c>
      <c r="X111" s="1">
        <v>92.4</v>
      </c>
      <c r="Y111" s="1"/>
      <c r="Z111" s="1">
        <v>1</v>
      </c>
      <c r="AA111" s="1" t="b">
        <v>0</v>
      </c>
      <c r="AB111" s="1"/>
      <c r="AC111" s="1"/>
      <c r="AD111" s="1" t="s">
        <v>42</v>
      </c>
      <c r="AE111" s="3">
        <v>3.4000000000000057</v>
      </c>
      <c r="AF111" s="3">
        <v>3.3999999999999915</v>
      </c>
      <c r="AG111" s="3">
        <v>1.7346938775510197</v>
      </c>
      <c r="AH111" s="1"/>
      <c r="AI111" s="1"/>
      <c r="AJ111" s="1"/>
      <c r="AK111" s="1"/>
      <c r="AL111" s="1"/>
      <c r="AM111" s="1"/>
      <c r="AN111" s="1"/>
    </row>
    <row r="112" spans="1:40" ht="16" customHeight="1" x14ac:dyDescent="0.2">
      <c r="A112" s="1" t="s">
        <v>100</v>
      </c>
      <c r="B112" s="1" t="s">
        <v>227</v>
      </c>
      <c r="C112" s="1" t="s">
        <v>33</v>
      </c>
      <c r="D112" s="1"/>
      <c r="E112" s="1" t="s">
        <v>107</v>
      </c>
      <c r="F112" s="1" t="s">
        <v>49</v>
      </c>
      <c r="G112" s="22" t="s">
        <v>43</v>
      </c>
      <c r="H112" s="1" t="s">
        <v>43</v>
      </c>
      <c r="I112" s="22" t="s">
        <v>85</v>
      </c>
      <c r="J112" s="1" t="s">
        <v>85</v>
      </c>
      <c r="K112" s="1"/>
      <c r="L112" s="1">
        <v>2.75</v>
      </c>
      <c r="M112" s="1">
        <v>2.25</v>
      </c>
      <c r="N112" s="1">
        <v>3.25</v>
      </c>
      <c r="O112" s="1"/>
      <c r="P112" s="1">
        <v>71.7</v>
      </c>
      <c r="Q112" s="1">
        <v>66</v>
      </c>
      <c r="R112" s="1">
        <v>77.5</v>
      </c>
      <c r="S112" s="1" t="b">
        <v>1</v>
      </c>
      <c r="T112" s="1"/>
      <c r="U112" s="1" t="s">
        <v>39</v>
      </c>
      <c r="V112" s="1">
        <v>69.7</v>
      </c>
      <c r="W112" s="1">
        <v>63.6</v>
      </c>
      <c r="X112" s="1">
        <v>75.900000000000006</v>
      </c>
      <c r="Y112" s="1"/>
      <c r="Z112" s="1">
        <v>1</v>
      </c>
      <c r="AA112" s="1" t="b">
        <v>0</v>
      </c>
      <c r="AB112" s="1"/>
      <c r="AC112" s="1"/>
      <c r="AD112" s="1" t="s">
        <v>42</v>
      </c>
      <c r="AE112" s="3">
        <v>5.7000000000000028</v>
      </c>
      <c r="AF112" s="3">
        <v>5.7999999999999972</v>
      </c>
      <c r="AG112" s="3">
        <v>2.9336734693877551</v>
      </c>
      <c r="AH112" s="1"/>
      <c r="AI112" s="1"/>
      <c r="AJ112" s="1"/>
      <c r="AK112" s="1"/>
      <c r="AL112" s="1"/>
      <c r="AM112" s="1"/>
      <c r="AN112" s="1"/>
    </row>
    <row r="113" spans="1:40" ht="16" customHeight="1" x14ac:dyDescent="0.2">
      <c r="A113" s="1" t="s">
        <v>100</v>
      </c>
      <c r="B113" s="1" t="s">
        <v>227</v>
      </c>
      <c r="C113" s="1" t="s">
        <v>33</v>
      </c>
      <c r="D113" s="1"/>
      <c r="E113" s="1" t="s">
        <v>107</v>
      </c>
      <c r="F113" s="1" t="s">
        <v>49</v>
      </c>
      <c r="G113" s="22" t="s">
        <v>43</v>
      </c>
      <c r="H113" s="1" t="s">
        <v>43</v>
      </c>
      <c r="I113" s="22" t="s">
        <v>85</v>
      </c>
      <c r="J113" s="1" t="s">
        <v>85</v>
      </c>
      <c r="K113" s="1"/>
      <c r="L113" s="1">
        <v>3.75</v>
      </c>
      <c r="M113" s="1">
        <v>3.25</v>
      </c>
      <c r="N113" s="1">
        <v>4.25</v>
      </c>
      <c r="O113" s="1"/>
      <c r="P113" s="1">
        <v>71.599999999999994</v>
      </c>
      <c r="Q113" s="1">
        <v>60.9</v>
      </c>
      <c r="R113" s="1">
        <v>82.3</v>
      </c>
      <c r="S113" s="1" t="b">
        <v>1</v>
      </c>
      <c r="T113" s="1"/>
      <c r="U113" s="1" t="s">
        <v>39</v>
      </c>
      <c r="V113" s="1">
        <v>69.2</v>
      </c>
      <c r="W113" s="1">
        <v>57.6</v>
      </c>
      <c r="X113" s="1">
        <v>80.8</v>
      </c>
      <c r="Y113" s="1"/>
      <c r="Z113" s="1">
        <v>1</v>
      </c>
      <c r="AA113" s="1" t="b">
        <v>0</v>
      </c>
      <c r="AB113" s="1"/>
      <c r="AC113" s="1"/>
      <c r="AD113" s="1" t="s">
        <v>42</v>
      </c>
      <c r="AE113" s="3">
        <v>10.699999999999996</v>
      </c>
      <c r="AF113" s="3">
        <v>10.700000000000003</v>
      </c>
      <c r="AG113" s="3">
        <v>5.4591836734693873</v>
      </c>
      <c r="AH113" s="1"/>
      <c r="AI113" s="1"/>
      <c r="AJ113" s="1"/>
      <c r="AK113" s="1"/>
      <c r="AL113" s="1"/>
      <c r="AM113" s="1"/>
      <c r="AN113" s="1"/>
    </row>
    <row r="114" spans="1:40" ht="16" customHeight="1" x14ac:dyDescent="0.2">
      <c r="A114" s="1" t="s">
        <v>100</v>
      </c>
      <c r="B114" s="1" t="s">
        <v>227</v>
      </c>
      <c r="C114" s="1" t="s">
        <v>33</v>
      </c>
      <c r="D114" s="1"/>
      <c r="E114" s="1" t="s">
        <v>107</v>
      </c>
      <c r="F114" s="1" t="s">
        <v>49</v>
      </c>
      <c r="G114" s="22" t="s">
        <v>43</v>
      </c>
      <c r="H114" s="1" t="s">
        <v>43</v>
      </c>
      <c r="I114" s="22" t="s">
        <v>85</v>
      </c>
      <c r="J114" s="1" t="s">
        <v>85</v>
      </c>
      <c r="K114" s="1"/>
      <c r="L114" s="1">
        <v>4.5</v>
      </c>
      <c r="M114" s="1">
        <v>4</v>
      </c>
      <c r="N114" s="1">
        <v>5</v>
      </c>
      <c r="O114" s="1"/>
      <c r="P114" s="1">
        <v>77.400000000000006</v>
      </c>
      <c r="Q114" s="1">
        <v>75.400000000000006</v>
      </c>
      <c r="R114" s="1">
        <v>79.400000000000006</v>
      </c>
      <c r="S114" s="1" t="b">
        <v>1</v>
      </c>
      <c r="T114" s="1"/>
      <c r="U114" s="1" t="s">
        <v>39</v>
      </c>
      <c r="V114">
        <v>76.099999999999994</v>
      </c>
      <c r="W114">
        <v>74</v>
      </c>
      <c r="X114">
        <v>78.2</v>
      </c>
      <c r="Y114" s="1"/>
      <c r="Z114" s="1">
        <v>1</v>
      </c>
      <c r="AA114" s="1" t="b">
        <v>0</v>
      </c>
      <c r="AB114" s="1"/>
      <c r="AC114" s="1"/>
      <c r="AD114" s="1" t="s">
        <v>42</v>
      </c>
      <c r="AE114" s="3">
        <v>2</v>
      </c>
      <c r="AF114" s="3">
        <v>2</v>
      </c>
      <c r="AG114" s="3">
        <v>1.0204081632653061</v>
      </c>
      <c r="AH114" s="1"/>
      <c r="AI114" s="1"/>
      <c r="AJ114" s="1"/>
      <c r="AK114" s="1"/>
      <c r="AL114" s="1"/>
      <c r="AM114" s="1"/>
      <c r="AN114" s="1"/>
    </row>
    <row r="115" spans="1:40" ht="16" customHeight="1" x14ac:dyDescent="0.2">
      <c r="A115" s="1" t="s">
        <v>100</v>
      </c>
      <c r="B115" s="1" t="s">
        <v>227</v>
      </c>
      <c r="C115" s="1" t="s">
        <v>33</v>
      </c>
      <c r="D115" s="1"/>
      <c r="E115" s="1" t="s">
        <v>107</v>
      </c>
      <c r="F115" s="1" t="s">
        <v>49</v>
      </c>
      <c r="G115" s="22" t="s">
        <v>43</v>
      </c>
      <c r="H115" s="1" t="s">
        <v>43</v>
      </c>
      <c r="I115" s="22" t="s">
        <v>85</v>
      </c>
      <c r="J115" s="1" t="s">
        <v>85</v>
      </c>
      <c r="K115" s="1"/>
      <c r="L115" s="1">
        <v>5.25</v>
      </c>
      <c r="M115" s="1">
        <v>4.25</v>
      </c>
      <c r="N115" s="1">
        <v>6.25</v>
      </c>
      <c r="O115" s="1"/>
      <c r="P115" s="1">
        <v>70.599999999999994</v>
      </c>
      <c r="Q115" s="1">
        <v>59.7</v>
      </c>
      <c r="R115" s="1">
        <v>81.5</v>
      </c>
      <c r="S115" s="1" t="b">
        <v>1</v>
      </c>
      <c r="T115" s="1"/>
      <c r="U115" s="1" t="s">
        <v>39</v>
      </c>
      <c r="V115" s="1">
        <v>67.2</v>
      </c>
      <c r="W115" s="1">
        <v>55</v>
      </c>
      <c r="X115" s="1">
        <v>79.3</v>
      </c>
      <c r="Y115" s="1"/>
      <c r="Z115" s="1">
        <v>1</v>
      </c>
      <c r="AA115" s="1" t="b">
        <v>0</v>
      </c>
      <c r="AB115" s="1"/>
      <c r="AC115" s="1"/>
      <c r="AD115" s="1" t="s">
        <v>42</v>
      </c>
      <c r="AE115" s="3">
        <v>10.899999999999991</v>
      </c>
      <c r="AF115" s="3">
        <v>10.900000000000006</v>
      </c>
      <c r="AG115" s="3">
        <v>5.5612244897959178</v>
      </c>
      <c r="AH115" s="1"/>
      <c r="AI115" s="1"/>
      <c r="AJ115" s="1"/>
      <c r="AK115" s="1"/>
      <c r="AL115" s="1"/>
      <c r="AM115" s="1"/>
      <c r="AN115" s="1"/>
    </row>
    <row r="116" spans="1:40" ht="16" customHeight="1" x14ac:dyDescent="0.2">
      <c r="A116" s="1" t="s">
        <v>100</v>
      </c>
      <c r="B116" s="1" t="s">
        <v>227</v>
      </c>
      <c r="C116" s="1" t="s">
        <v>33</v>
      </c>
      <c r="D116" s="1"/>
      <c r="E116" s="1" t="s">
        <v>107</v>
      </c>
      <c r="F116" s="1" t="s">
        <v>49</v>
      </c>
      <c r="G116" s="22" t="s">
        <v>43</v>
      </c>
      <c r="H116" s="1" t="s">
        <v>43</v>
      </c>
      <c r="I116" s="22" t="s">
        <v>85</v>
      </c>
      <c r="J116" s="1" t="s">
        <v>85</v>
      </c>
      <c r="K116" s="1"/>
      <c r="L116" s="1">
        <v>5.5</v>
      </c>
      <c r="M116" s="1">
        <v>5</v>
      </c>
      <c r="N116" s="1">
        <v>6</v>
      </c>
      <c r="O116" s="1"/>
      <c r="P116" s="1">
        <v>74.2</v>
      </c>
      <c r="Q116" s="1">
        <v>70.099999999999994</v>
      </c>
      <c r="R116" s="1">
        <v>78.2</v>
      </c>
      <c r="S116" s="1" t="b">
        <v>1</v>
      </c>
      <c r="T116" s="1"/>
      <c r="U116" s="1" t="s">
        <v>39</v>
      </c>
      <c r="V116" s="1">
        <v>72.3</v>
      </c>
      <c r="W116" s="1">
        <v>68</v>
      </c>
      <c r="X116" s="1">
        <v>76.599999999999994</v>
      </c>
      <c r="Y116" s="1"/>
      <c r="Z116" s="1">
        <v>1</v>
      </c>
      <c r="AA116" s="1" t="b">
        <v>0</v>
      </c>
      <c r="AB116" s="1"/>
      <c r="AC116" s="1"/>
      <c r="AD116" s="1" t="s">
        <v>42</v>
      </c>
      <c r="AE116" s="3">
        <v>4.1000000000000085</v>
      </c>
      <c r="AF116" s="3">
        <v>4</v>
      </c>
      <c r="AG116" s="3">
        <v>2.0663265306122471</v>
      </c>
      <c r="AH116" s="1"/>
      <c r="AI116" s="1"/>
      <c r="AJ116" s="1"/>
      <c r="AK116" s="1"/>
      <c r="AL116" s="1"/>
      <c r="AM116" s="1"/>
      <c r="AN116" s="1"/>
    </row>
    <row r="117" spans="1:40" ht="16" customHeight="1" x14ac:dyDescent="0.2">
      <c r="A117" s="1" t="s">
        <v>100</v>
      </c>
      <c r="B117" s="1" t="s">
        <v>227</v>
      </c>
      <c r="C117" s="1" t="s">
        <v>33</v>
      </c>
      <c r="D117" s="1"/>
      <c r="E117" s="1" t="s">
        <v>107</v>
      </c>
      <c r="F117" s="1" t="s">
        <v>49</v>
      </c>
      <c r="G117" s="22" t="s">
        <v>43</v>
      </c>
      <c r="H117" s="1" t="s">
        <v>43</v>
      </c>
      <c r="I117" s="22" t="s">
        <v>85</v>
      </c>
      <c r="J117" s="1" t="s">
        <v>85</v>
      </c>
      <c r="K117" s="1"/>
      <c r="L117" s="1">
        <v>7</v>
      </c>
      <c r="M117" s="1">
        <v>6</v>
      </c>
      <c r="N117" s="1">
        <v>8</v>
      </c>
      <c r="O117" s="1"/>
      <c r="P117" s="1">
        <v>73.400000000000006</v>
      </c>
      <c r="Q117" s="1">
        <v>69.3</v>
      </c>
      <c r="R117" s="1">
        <v>77.5</v>
      </c>
      <c r="S117" s="1" t="b">
        <v>1</v>
      </c>
      <c r="T117" s="1"/>
      <c r="U117" s="1" t="s">
        <v>39</v>
      </c>
      <c r="V117" s="1">
        <v>71.099999999999994</v>
      </c>
      <c r="W117" s="1">
        <v>66.599999999999994</v>
      </c>
      <c r="X117" s="1">
        <v>75.599999999999994</v>
      </c>
      <c r="Y117" s="1"/>
      <c r="Z117" s="1">
        <v>1</v>
      </c>
      <c r="AA117" s="1" t="b">
        <v>0</v>
      </c>
      <c r="AB117" s="1"/>
      <c r="AC117" s="1"/>
      <c r="AD117" s="1" t="s">
        <v>42</v>
      </c>
      <c r="AE117" s="3">
        <v>4.1000000000000085</v>
      </c>
      <c r="AF117" s="3">
        <v>4.0999999999999943</v>
      </c>
      <c r="AG117" s="3">
        <v>2.0918367346938784</v>
      </c>
      <c r="AH117" s="1"/>
      <c r="AI117" s="1"/>
      <c r="AJ117" s="1"/>
      <c r="AK117" s="1"/>
      <c r="AL117" s="1"/>
      <c r="AM117" s="1"/>
      <c r="AN117" s="1"/>
    </row>
    <row r="118" spans="1:40" ht="16" customHeight="1" x14ac:dyDescent="0.2">
      <c r="A118" s="1" t="s">
        <v>100</v>
      </c>
      <c r="B118" s="1" t="s">
        <v>227</v>
      </c>
      <c r="C118" s="1" t="s">
        <v>91</v>
      </c>
      <c r="D118" s="1"/>
      <c r="E118" s="1" t="s">
        <v>107</v>
      </c>
      <c r="F118" s="1" t="s">
        <v>49</v>
      </c>
      <c r="G118" s="22" t="s">
        <v>93</v>
      </c>
      <c r="H118" s="1" t="s">
        <v>35</v>
      </c>
      <c r="I118" s="22" t="s">
        <v>85</v>
      </c>
      <c r="J118" s="1" t="s">
        <v>85</v>
      </c>
      <c r="K118" s="1"/>
      <c r="L118" s="1">
        <v>0.5</v>
      </c>
      <c r="M118" s="1">
        <v>0</v>
      </c>
      <c r="N118" s="1">
        <v>1</v>
      </c>
      <c r="O118" s="1"/>
      <c r="P118" s="1">
        <v>98</v>
      </c>
      <c r="Q118" s="1">
        <v>97.1</v>
      </c>
      <c r="R118" s="1">
        <v>99</v>
      </c>
      <c r="S118" s="1" t="b">
        <v>1</v>
      </c>
      <c r="T118" s="1"/>
      <c r="U118" s="1" t="s">
        <v>39</v>
      </c>
      <c r="V118" s="1">
        <v>98</v>
      </c>
      <c r="W118" s="1">
        <v>97.1</v>
      </c>
      <c r="X118" s="1">
        <v>99</v>
      </c>
      <c r="Y118" s="1"/>
      <c r="Z118" s="1">
        <v>1</v>
      </c>
      <c r="AA118" s="1" t="b">
        <v>0</v>
      </c>
      <c r="AB118" s="1"/>
      <c r="AC118" s="1"/>
      <c r="AD118" s="1" t="s">
        <v>42</v>
      </c>
      <c r="AE118" s="3">
        <v>0.90000000000000568</v>
      </c>
      <c r="AF118" s="3">
        <v>1</v>
      </c>
      <c r="AG118" s="3">
        <v>0.48469387755102189</v>
      </c>
      <c r="AH118" s="1"/>
      <c r="AI118" s="1"/>
      <c r="AJ118" s="1"/>
      <c r="AK118" s="1"/>
      <c r="AL118" s="1"/>
      <c r="AM118" s="1"/>
      <c r="AN118" s="1"/>
    </row>
    <row r="119" spans="1:40" ht="16" customHeight="1" x14ac:dyDescent="0.2">
      <c r="A119" s="1" t="s">
        <v>100</v>
      </c>
      <c r="B119" s="1" t="s">
        <v>227</v>
      </c>
      <c r="C119" s="1" t="s">
        <v>91</v>
      </c>
      <c r="D119" s="1"/>
      <c r="E119" s="1" t="s">
        <v>107</v>
      </c>
      <c r="F119" s="1" t="s">
        <v>49</v>
      </c>
      <c r="G119" s="22" t="s">
        <v>93</v>
      </c>
      <c r="H119" s="1" t="s">
        <v>35</v>
      </c>
      <c r="I119" s="22" t="s">
        <v>85</v>
      </c>
      <c r="J119" s="1" t="s">
        <v>85</v>
      </c>
      <c r="K119" s="1"/>
      <c r="L119" s="1">
        <v>1.5</v>
      </c>
      <c r="M119" s="1">
        <v>1</v>
      </c>
      <c r="N119" s="1">
        <v>2</v>
      </c>
      <c r="O119" s="1"/>
      <c r="P119" s="1">
        <v>97.1</v>
      </c>
      <c r="Q119" s="1">
        <v>95.2</v>
      </c>
      <c r="R119" s="1">
        <v>99</v>
      </c>
      <c r="S119" s="1" t="b">
        <v>1</v>
      </c>
      <c r="T119" s="1"/>
      <c r="U119" s="1" t="s">
        <v>39</v>
      </c>
      <c r="V119" s="1">
        <v>96.9</v>
      </c>
      <c r="W119" s="1">
        <v>94.9</v>
      </c>
      <c r="X119" s="1">
        <v>98.8</v>
      </c>
      <c r="Y119" s="1"/>
      <c r="Z119" s="1">
        <v>1</v>
      </c>
      <c r="AA119" s="1" t="b">
        <v>0</v>
      </c>
      <c r="AB119" s="1"/>
      <c r="AC119" s="1"/>
      <c r="AD119" s="1" t="s">
        <v>42</v>
      </c>
      <c r="AE119" s="3">
        <v>1.8999999999999915</v>
      </c>
      <c r="AF119" s="3">
        <v>1.9000000000000057</v>
      </c>
      <c r="AG119" s="3">
        <v>0.96938775510204012</v>
      </c>
      <c r="AH119" s="1"/>
      <c r="AI119" s="1"/>
      <c r="AJ119" s="1"/>
      <c r="AK119" s="1"/>
      <c r="AL119" s="1"/>
      <c r="AM119" s="1"/>
      <c r="AN119" s="1"/>
    </row>
    <row r="120" spans="1:40" ht="16" customHeight="1" x14ac:dyDescent="0.2">
      <c r="A120" s="1" t="s">
        <v>100</v>
      </c>
      <c r="B120" s="1" t="s">
        <v>227</v>
      </c>
      <c r="C120" s="1" t="s">
        <v>91</v>
      </c>
      <c r="D120" s="1"/>
      <c r="E120" s="1" t="s">
        <v>107</v>
      </c>
      <c r="F120" s="1" t="s">
        <v>49</v>
      </c>
      <c r="G120" s="22" t="s">
        <v>93</v>
      </c>
      <c r="H120" s="1" t="s">
        <v>35</v>
      </c>
      <c r="I120" s="22" t="s">
        <v>85</v>
      </c>
      <c r="J120" s="1" t="s">
        <v>85</v>
      </c>
      <c r="K120" s="1"/>
      <c r="L120" s="1">
        <v>3</v>
      </c>
      <c r="M120" s="1">
        <v>2</v>
      </c>
      <c r="N120" s="1">
        <v>4</v>
      </c>
      <c r="O120" s="1"/>
      <c r="P120" s="1">
        <v>96.1</v>
      </c>
      <c r="Q120" s="1">
        <v>94.1</v>
      </c>
      <c r="R120" s="1">
        <v>98.1</v>
      </c>
      <c r="S120" s="1" t="b">
        <v>1</v>
      </c>
      <c r="T120" s="1"/>
      <c r="U120" s="1" t="s">
        <v>39</v>
      </c>
      <c r="V120" s="1">
        <v>95.9</v>
      </c>
      <c r="W120" s="1">
        <v>93.7</v>
      </c>
      <c r="X120" s="1">
        <v>98</v>
      </c>
      <c r="Y120" s="1"/>
      <c r="Z120" s="1">
        <v>1</v>
      </c>
      <c r="AA120" s="1" t="b">
        <v>0</v>
      </c>
      <c r="AB120" s="1"/>
      <c r="AC120" s="1"/>
      <c r="AD120" s="1" t="s">
        <v>42</v>
      </c>
      <c r="AE120" s="3">
        <v>2</v>
      </c>
      <c r="AF120" s="3">
        <v>2</v>
      </c>
      <c r="AG120" s="3">
        <v>1.0204081632653061</v>
      </c>
      <c r="AH120" s="1"/>
      <c r="AI120" s="1"/>
      <c r="AJ120" s="1"/>
      <c r="AK120" s="1"/>
      <c r="AL120" s="1"/>
      <c r="AM120" s="1"/>
      <c r="AN120" s="1"/>
    </row>
    <row r="121" spans="1:40" ht="16" customHeight="1" x14ac:dyDescent="0.2">
      <c r="A121" s="1" t="s">
        <v>100</v>
      </c>
      <c r="B121" s="1" t="s">
        <v>227</v>
      </c>
      <c r="C121" s="1" t="s">
        <v>91</v>
      </c>
      <c r="D121" s="1"/>
      <c r="E121" s="1" t="s">
        <v>107</v>
      </c>
      <c r="F121" s="1" t="s">
        <v>49</v>
      </c>
      <c r="G121" s="22" t="s">
        <v>43</v>
      </c>
      <c r="H121" s="1" t="s">
        <v>43</v>
      </c>
      <c r="I121" s="22" t="s">
        <v>85</v>
      </c>
      <c r="J121" s="1" t="s">
        <v>85</v>
      </c>
      <c r="K121" s="1"/>
      <c r="L121" s="1">
        <v>2.75</v>
      </c>
      <c r="M121" s="1">
        <v>2.25</v>
      </c>
      <c r="N121" s="1">
        <v>3.25</v>
      </c>
      <c r="O121" s="1"/>
      <c r="P121" s="1">
        <v>90.2</v>
      </c>
      <c r="Q121" s="1">
        <v>86.2</v>
      </c>
      <c r="R121" s="1">
        <v>94.1</v>
      </c>
      <c r="S121" s="1" t="b">
        <v>1</v>
      </c>
      <c r="T121" s="1"/>
      <c r="U121" s="1" t="s">
        <v>39</v>
      </c>
      <c r="V121" s="1">
        <v>89.4</v>
      </c>
      <c r="W121" s="1">
        <v>85.1</v>
      </c>
      <c r="X121" s="1">
        <v>93.7</v>
      </c>
      <c r="Y121" s="1"/>
      <c r="Z121" s="1">
        <v>1</v>
      </c>
      <c r="AA121" s="1" t="b">
        <v>0</v>
      </c>
      <c r="AB121" s="1"/>
      <c r="AC121" s="1"/>
      <c r="AD121" s="1" t="s">
        <v>42</v>
      </c>
      <c r="AE121" s="3">
        <v>4</v>
      </c>
      <c r="AF121" s="3">
        <v>3.8999999999999915</v>
      </c>
      <c r="AG121" s="3">
        <v>2.0153061224489774</v>
      </c>
      <c r="AH121" s="1"/>
      <c r="AI121" s="1"/>
      <c r="AJ121" s="1"/>
      <c r="AK121" s="1"/>
      <c r="AL121" s="1"/>
      <c r="AM121" s="1"/>
      <c r="AN121" s="1"/>
    </row>
    <row r="122" spans="1:40" ht="16" customHeight="1" x14ac:dyDescent="0.2">
      <c r="A122" s="1" t="s">
        <v>100</v>
      </c>
      <c r="B122" s="1" t="s">
        <v>227</v>
      </c>
      <c r="C122" s="1" t="s">
        <v>91</v>
      </c>
      <c r="D122" s="1"/>
      <c r="E122" s="1" t="s">
        <v>107</v>
      </c>
      <c r="F122" s="1" t="s">
        <v>49</v>
      </c>
      <c r="G122" s="22" t="s">
        <v>43</v>
      </c>
      <c r="H122" s="1" t="s">
        <v>43</v>
      </c>
      <c r="I122" s="22" t="s">
        <v>85</v>
      </c>
      <c r="J122" s="1" t="s">
        <v>85</v>
      </c>
      <c r="K122" s="1"/>
      <c r="L122" s="1">
        <v>3.75</v>
      </c>
      <c r="M122" s="1">
        <v>3.25</v>
      </c>
      <c r="N122" s="1">
        <v>4.25</v>
      </c>
      <c r="O122" s="1"/>
      <c r="P122" s="1">
        <v>83.6</v>
      </c>
      <c r="Q122" s="1">
        <v>75.099999999999994</v>
      </c>
      <c r="R122" s="1">
        <v>92</v>
      </c>
      <c r="S122" s="1" t="b">
        <v>1</v>
      </c>
      <c r="T122" s="1"/>
      <c r="U122" s="1" t="s">
        <v>39</v>
      </c>
      <c r="V122" s="1">
        <v>82.2</v>
      </c>
      <c r="W122" s="1">
        <v>73</v>
      </c>
      <c r="X122" s="1">
        <v>91.4</v>
      </c>
      <c r="Y122" s="1"/>
      <c r="Z122" s="1">
        <v>1</v>
      </c>
      <c r="AA122" s="1" t="b">
        <v>0</v>
      </c>
      <c r="AB122" s="1"/>
      <c r="AC122" s="1"/>
      <c r="AD122" s="1" t="s">
        <v>42</v>
      </c>
      <c r="AE122" s="3">
        <v>8.5</v>
      </c>
      <c r="AF122" s="3">
        <v>8.4000000000000057</v>
      </c>
      <c r="AG122" s="3">
        <v>4.3112244897959195</v>
      </c>
      <c r="AH122" s="1"/>
      <c r="AI122" s="1"/>
      <c r="AJ122" s="1"/>
      <c r="AK122" s="1"/>
      <c r="AL122" s="1"/>
      <c r="AM122" s="1"/>
      <c r="AN122" s="1"/>
    </row>
    <row r="123" spans="1:40" ht="16" customHeight="1" x14ac:dyDescent="0.2">
      <c r="A123" s="1" t="s">
        <v>100</v>
      </c>
      <c r="B123" s="1" t="s">
        <v>227</v>
      </c>
      <c r="C123" s="1" t="s">
        <v>91</v>
      </c>
      <c r="D123" s="1"/>
      <c r="E123" s="1" t="s">
        <v>107</v>
      </c>
      <c r="F123" s="1" t="s">
        <v>49</v>
      </c>
      <c r="G123" s="22" t="s">
        <v>43</v>
      </c>
      <c r="H123" s="1" t="s">
        <v>43</v>
      </c>
      <c r="I123" s="22" t="s">
        <v>85</v>
      </c>
      <c r="J123" s="1" t="s">
        <v>85</v>
      </c>
      <c r="K123" s="1"/>
      <c r="L123" s="1">
        <v>4.5</v>
      </c>
      <c r="M123" s="1">
        <v>4</v>
      </c>
      <c r="N123" s="1">
        <v>5</v>
      </c>
      <c r="O123" s="1"/>
      <c r="P123" s="1">
        <v>87.6</v>
      </c>
      <c r="Q123" s="1">
        <v>85.8</v>
      </c>
      <c r="R123" s="1">
        <v>89.3</v>
      </c>
      <c r="S123" s="1" t="b">
        <v>1</v>
      </c>
      <c r="T123" s="1"/>
      <c r="U123" s="1" t="s">
        <v>39</v>
      </c>
      <c r="V123" s="1">
        <v>86.8</v>
      </c>
      <c r="W123" s="1">
        <v>84.9</v>
      </c>
      <c r="X123" s="1">
        <v>88.6</v>
      </c>
      <c r="Y123" s="1"/>
      <c r="Z123" s="1">
        <v>1</v>
      </c>
      <c r="AA123" s="1" t="b">
        <v>0</v>
      </c>
      <c r="AB123" s="1"/>
      <c r="AC123" s="1"/>
      <c r="AD123" s="1" t="s">
        <v>42</v>
      </c>
      <c r="AE123" s="3">
        <v>1.7999999999999972</v>
      </c>
      <c r="AF123" s="3">
        <v>1.7000000000000028</v>
      </c>
      <c r="AG123" s="3">
        <v>0.8928571428571429</v>
      </c>
      <c r="AH123" s="1"/>
      <c r="AI123" s="1"/>
      <c r="AJ123" s="1"/>
      <c r="AK123" s="1"/>
      <c r="AL123" s="1"/>
      <c r="AM123" s="1"/>
      <c r="AN123" s="1"/>
    </row>
    <row r="124" spans="1:40" ht="16" customHeight="1" x14ac:dyDescent="0.2">
      <c r="A124" s="1" t="s">
        <v>100</v>
      </c>
      <c r="B124" s="1" t="s">
        <v>227</v>
      </c>
      <c r="C124" s="1" t="s">
        <v>91</v>
      </c>
      <c r="D124" s="1"/>
      <c r="E124" s="1" t="s">
        <v>107</v>
      </c>
      <c r="F124" s="1" t="s">
        <v>49</v>
      </c>
      <c r="G124" s="22" t="s">
        <v>43</v>
      </c>
      <c r="H124" s="1" t="s">
        <v>43</v>
      </c>
      <c r="I124" s="22" t="s">
        <v>85</v>
      </c>
      <c r="J124" s="1" t="s">
        <v>85</v>
      </c>
      <c r="K124" s="1"/>
      <c r="L124" s="1">
        <v>5.25</v>
      </c>
      <c r="M124" s="1">
        <v>4.25</v>
      </c>
      <c r="N124" s="1">
        <v>6.25</v>
      </c>
      <c r="O124" s="1"/>
      <c r="P124" s="1">
        <v>77.900000000000006</v>
      </c>
      <c r="Q124" s="1">
        <v>69</v>
      </c>
      <c r="R124" s="1">
        <v>86.8</v>
      </c>
      <c r="S124" s="1" t="b">
        <v>1</v>
      </c>
      <c r="T124" s="1"/>
      <c r="U124" s="1" t="s">
        <v>39</v>
      </c>
      <c r="V124" s="1">
        <v>76</v>
      </c>
      <c r="W124" s="1">
        <v>66.3</v>
      </c>
      <c r="X124" s="1">
        <v>85.7</v>
      </c>
      <c r="Y124" s="1"/>
      <c r="Z124" s="1">
        <v>1</v>
      </c>
      <c r="AA124" s="1" t="b">
        <v>0</v>
      </c>
      <c r="AB124" s="1"/>
      <c r="AC124" s="1"/>
      <c r="AD124" s="1" t="s">
        <v>42</v>
      </c>
      <c r="AE124" s="3">
        <v>8.9000000000000057</v>
      </c>
      <c r="AF124" s="3">
        <v>8.8999999999999915</v>
      </c>
      <c r="AG124" s="3">
        <v>4.5408163265306118</v>
      </c>
      <c r="AH124" s="1"/>
      <c r="AI124" s="1"/>
      <c r="AJ124" s="1"/>
      <c r="AK124" s="1"/>
      <c r="AL124" s="1"/>
      <c r="AM124" s="1"/>
      <c r="AN124" s="1"/>
    </row>
    <row r="125" spans="1:40" ht="16" customHeight="1" x14ac:dyDescent="0.2">
      <c r="A125" s="1" t="s">
        <v>100</v>
      </c>
      <c r="B125" s="1" t="s">
        <v>227</v>
      </c>
      <c r="C125" s="1" t="s">
        <v>91</v>
      </c>
      <c r="D125" s="1"/>
      <c r="E125" s="1" t="s">
        <v>107</v>
      </c>
      <c r="F125" s="1" t="s">
        <v>49</v>
      </c>
      <c r="G125" s="22" t="s">
        <v>43</v>
      </c>
      <c r="H125" s="1" t="s">
        <v>43</v>
      </c>
      <c r="I125" s="22" t="s">
        <v>85</v>
      </c>
      <c r="J125" s="1" t="s">
        <v>85</v>
      </c>
      <c r="K125" s="1"/>
      <c r="L125" s="1">
        <v>5.5</v>
      </c>
      <c r="M125" s="1">
        <v>5</v>
      </c>
      <c r="N125" s="1">
        <v>6</v>
      </c>
      <c r="O125" s="1"/>
      <c r="P125" s="1">
        <v>78.2</v>
      </c>
      <c r="Q125" s="1">
        <v>74.3</v>
      </c>
      <c r="R125" s="1">
        <v>82</v>
      </c>
      <c r="S125" s="1" t="b">
        <v>1</v>
      </c>
      <c r="T125" s="1"/>
      <c r="U125" s="1" t="s">
        <v>39</v>
      </c>
      <c r="V125" s="1">
        <v>76.5</v>
      </c>
      <c r="W125" s="1">
        <v>72.400000000000006</v>
      </c>
      <c r="X125" s="1">
        <v>80.7</v>
      </c>
      <c r="Y125" s="1"/>
      <c r="Z125" s="1">
        <v>1</v>
      </c>
      <c r="AA125" s="1" t="b">
        <v>0</v>
      </c>
      <c r="AB125" s="1"/>
      <c r="AC125" s="1"/>
      <c r="AD125" s="1" t="s">
        <v>42</v>
      </c>
      <c r="AE125" s="3">
        <v>3.9000000000000057</v>
      </c>
      <c r="AF125" s="3">
        <v>3.7999999999999972</v>
      </c>
      <c r="AG125" s="3">
        <v>1.9642857142857151</v>
      </c>
      <c r="AH125" s="1"/>
      <c r="AI125" s="1"/>
      <c r="AJ125" s="1"/>
      <c r="AK125" s="1"/>
      <c r="AL125" s="1"/>
      <c r="AM125" s="1"/>
      <c r="AN125" s="1"/>
    </row>
    <row r="126" spans="1:40" ht="16" customHeight="1" x14ac:dyDescent="0.2">
      <c r="A126" s="1" t="s">
        <v>100</v>
      </c>
      <c r="B126" s="1" t="s">
        <v>227</v>
      </c>
      <c r="C126" s="1" t="s">
        <v>91</v>
      </c>
      <c r="D126" s="1"/>
      <c r="E126" s="1" t="s">
        <v>107</v>
      </c>
      <c r="F126" s="1" t="s">
        <v>49</v>
      </c>
      <c r="G126" s="22" t="s">
        <v>43</v>
      </c>
      <c r="H126" s="1" t="s">
        <v>43</v>
      </c>
      <c r="I126" s="22" t="s">
        <v>85</v>
      </c>
      <c r="J126" s="1" t="s">
        <v>85</v>
      </c>
      <c r="K126" s="1"/>
      <c r="L126" s="1">
        <v>7</v>
      </c>
      <c r="M126" s="1">
        <v>6</v>
      </c>
      <c r="N126" s="1">
        <v>8</v>
      </c>
      <c r="O126" s="1"/>
      <c r="P126" s="1">
        <v>76.400000000000006</v>
      </c>
      <c r="Q126" s="1">
        <v>72.8</v>
      </c>
      <c r="R126" s="1">
        <v>80.099999999999994</v>
      </c>
      <c r="S126" s="1" t="b">
        <v>1</v>
      </c>
      <c r="T126" s="1"/>
      <c r="U126" s="1" t="s">
        <v>39</v>
      </c>
      <c r="V126" s="1">
        <v>74.7</v>
      </c>
      <c r="W126" s="1">
        <v>70.8</v>
      </c>
      <c r="X126" s="1">
        <v>78.599999999999994</v>
      </c>
      <c r="Y126" s="1"/>
      <c r="Z126" s="1">
        <v>1</v>
      </c>
      <c r="AA126" s="1" t="b">
        <v>0</v>
      </c>
      <c r="AB126" s="1"/>
      <c r="AC126" s="1"/>
      <c r="AD126" s="1" t="s">
        <v>42</v>
      </c>
      <c r="AE126" s="3">
        <v>3.6000000000000085</v>
      </c>
      <c r="AF126" s="3">
        <v>3.6999999999999886</v>
      </c>
      <c r="AG126" s="3">
        <v>1.862244897959183</v>
      </c>
      <c r="AH126" s="1"/>
      <c r="AI126" s="1"/>
      <c r="AJ126" s="1"/>
      <c r="AK126" s="1"/>
      <c r="AL126" s="1"/>
      <c r="AM126" s="1"/>
      <c r="AN126" s="1"/>
    </row>
    <row r="127" spans="1:40" ht="16" customHeight="1" x14ac:dyDescent="0.2">
      <c r="A127" s="1" t="s">
        <v>100</v>
      </c>
      <c r="B127" s="1" t="s">
        <v>227</v>
      </c>
      <c r="C127" s="1" t="s">
        <v>106</v>
      </c>
      <c r="D127" s="1"/>
      <c r="E127" s="1" t="s">
        <v>107</v>
      </c>
      <c r="F127" s="1" t="s">
        <v>49</v>
      </c>
      <c r="G127" s="22" t="s">
        <v>93</v>
      </c>
      <c r="H127" s="1" t="s">
        <v>35</v>
      </c>
      <c r="I127" s="22" t="s">
        <v>85</v>
      </c>
      <c r="J127" s="1" t="s">
        <v>85</v>
      </c>
      <c r="K127" s="1"/>
      <c r="L127" s="1">
        <v>0.5</v>
      </c>
      <c r="M127" s="1">
        <v>0</v>
      </c>
      <c r="N127" s="1">
        <v>1</v>
      </c>
      <c r="O127" s="1"/>
      <c r="P127" s="1">
        <v>86.1</v>
      </c>
      <c r="Q127" s="1">
        <v>81.900000000000006</v>
      </c>
      <c r="R127" s="1">
        <v>90.2</v>
      </c>
      <c r="S127" s="1" t="b">
        <v>1</v>
      </c>
      <c r="T127" s="1"/>
      <c r="U127" s="1" t="s">
        <v>39</v>
      </c>
      <c r="V127" s="1"/>
      <c r="W127" s="1"/>
      <c r="X127" s="1"/>
      <c r="Y127" s="1"/>
      <c r="Z127" s="1">
        <v>1</v>
      </c>
      <c r="AA127" s="1" t="b">
        <v>0</v>
      </c>
      <c r="AB127" s="1"/>
      <c r="AC127" s="1"/>
      <c r="AD127" s="1" t="s">
        <v>42</v>
      </c>
      <c r="AE127" s="3">
        <v>4.1999999999999886</v>
      </c>
      <c r="AF127" s="3">
        <v>4.1000000000000085</v>
      </c>
      <c r="AG127" s="3">
        <v>2.1173469387755097</v>
      </c>
      <c r="AH127" s="1"/>
      <c r="AI127" s="1"/>
      <c r="AJ127" s="1"/>
      <c r="AK127" s="1"/>
      <c r="AL127" s="1"/>
      <c r="AM127" s="1"/>
      <c r="AN127" s="1"/>
    </row>
    <row r="128" spans="1:40" ht="16" customHeight="1" x14ac:dyDescent="0.2">
      <c r="A128" s="1" t="s">
        <v>100</v>
      </c>
      <c r="B128" s="1" t="s">
        <v>227</v>
      </c>
      <c r="C128" s="1" t="s">
        <v>106</v>
      </c>
      <c r="D128" s="1"/>
      <c r="E128" s="1" t="s">
        <v>107</v>
      </c>
      <c r="F128" s="1" t="s">
        <v>49</v>
      </c>
      <c r="G128" s="22" t="s">
        <v>93</v>
      </c>
      <c r="H128" s="1" t="s">
        <v>35</v>
      </c>
      <c r="I128" s="22" t="s">
        <v>85</v>
      </c>
      <c r="J128" s="1" t="s">
        <v>85</v>
      </c>
      <c r="K128" s="1"/>
      <c r="L128" s="1">
        <v>1.5</v>
      </c>
      <c r="M128" s="1">
        <v>1</v>
      </c>
      <c r="N128" s="1">
        <v>2</v>
      </c>
      <c r="O128" s="1"/>
      <c r="P128" s="1">
        <v>88.5</v>
      </c>
      <c r="Q128" s="1">
        <v>82.8</v>
      </c>
      <c r="R128" s="1">
        <v>94.1</v>
      </c>
      <c r="S128" s="1" t="b">
        <v>1</v>
      </c>
      <c r="T128" s="1"/>
      <c r="U128" s="1" t="s">
        <v>39</v>
      </c>
      <c r="V128" s="1"/>
      <c r="W128" s="1"/>
      <c r="X128" s="1"/>
      <c r="Y128" s="1"/>
      <c r="Z128" s="1">
        <v>1</v>
      </c>
      <c r="AA128" s="1" t="b">
        <v>0</v>
      </c>
      <c r="AB128" s="1"/>
      <c r="AC128" s="1"/>
      <c r="AD128" s="1" t="s">
        <v>42</v>
      </c>
      <c r="AE128" s="3">
        <v>5.7000000000000028</v>
      </c>
      <c r="AF128" s="3">
        <v>5.5999999999999943</v>
      </c>
      <c r="AG128" s="3">
        <v>2.8826530612244889</v>
      </c>
      <c r="AH128" s="1"/>
      <c r="AI128" s="1"/>
      <c r="AJ128" s="1"/>
      <c r="AK128" s="1"/>
      <c r="AL128" s="1"/>
      <c r="AM128" s="1"/>
      <c r="AN128" s="1"/>
    </row>
    <row r="129" spans="1:40" ht="16" customHeight="1" x14ac:dyDescent="0.2">
      <c r="A129" s="1" t="s">
        <v>100</v>
      </c>
      <c r="B129" s="1" t="s">
        <v>227</v>
      </c>
      <c r="C129" s="1" t="s">
        <v>106</v>
      </c>
      <c r="D129" s="1"/>
      <c r="E129" s="1" t="s">
        <v>107</v>
      </c>
      <c r="F129" s="1" t="s">
        <v>49</v>
      </c>
      <c r="G129" s="22" t="s">
        <v>43</v>
      </c>
      <c r="H129" s="1" t="s">
        <v>43</v>
      </c>
      <c r="I129" s="22" t="s">
        <v>85</v>
      </c>
      <c r="J129" s="1" t="s">
        <v>85</v>
      </c>
      <c r="K129" s="1"/>
      <c r="L129" s="1">
        <v>2.75</v>
      </c>
      <c r="M129" s="1">
        <v>2.25</v>
      </c>
      <c r="N129" s="1">
        <v>3.25</v>
      </c>
      <c r="O129" s="1"/>
      <c r="P129" s="1">
        <v>71.400000000000006</v>
      </c>
      <c r="Q129" s="1">
        <v>60.3</v>
      </c>
      <c r="R129" s="1">
        <v>82.5</v>
      </c>
      <c r="S129" s="1" t="b">
        <v>1</v>
      </c>
      <c r="T129" s="1"/>
      <c r="U129" s="1" t="s">
        <v>39</v>
      </c>
      <c r="V129" s="1"/>
      <c r="W129" s="1"/>
      <c r="X129" s="1"/>
      <c r="Y129" s="1"/>
      <c r="Z129" s="1">
        <v>1</v>
      </c>
      <c r="AA129" s="1" t="b">
        <v>0</v>
      </c>
      <c r="AB129" s="1"/>
      <c r="AC129" s="1"/>
      <c r="AD129" s="1" t="s">
        <v>42</v>
      </c>
      <c r="AE129" s="3">
        <v>11.100000000000009</v>
      </c>
      <c r="AF129" s="3">
        <v>11.099999999999994</v>
      </c>
      <c r="AG129" s="3">
        <v>5.66326530612245</v>
      </c>
      <c r="AH129" s="1"/>
      <c r="AI129" s="1"/>
      <c r="AJ129" s="1"/>
      <c r="AK129" s="1"/>
      <c r="AL129" s="1"/>
      <c r="AM129" s="1"/>
      <c r="AN129" s="1"/>
    </row>
    <row r="130" spans="1:40" ht="16" customHeight="1" x14ac:dyDescent="0.2">
      <c r="A130" s="1" t="s">
        <v>100</v>
      </c>
      <c r="B130" s="1" t="s">
        <v>227</v>
      </c>
      <c r="C130" s="1" t="s">
        <v>106</v>
      </c>
      <c r="D130" s="1"/>
      <c r="E130" s="1" t="s">
        <v>107</v>
      </c>
      <c r="F130" s="1" t="s">
        <v>49</v>
      </c>
      <c r="G130" s="22" t="s">
        <v>43</v>
      </c>
      <c r="H130" s="1" t="s">
        <v>43</v>
      </c>
      <c r="I130" s="22" t="s">
        <v>85</v>
      </c>
      <c r="J130" s="1" t="s">
        <v>85</v>
      </c>
      <c r="K130" s="1"/>
      <c r="L130" s="1">
        <v>3.75</v>
      </c>
      <c r="M130" s="1">
        <v>3.25</v>
      </c>
      <c r="N130" s="1">
        <v>4.25</v>
      </c>
      <c r="O130" s="1"/>
      <c r="P130" s="1">
        <v>75.3</v>
      </c>
      <c r="Q130" s="1">
        <v>59</v>
      </c>
      <c r="R130" s="1">
        <v>90</v>
      </c>
      <c r="S130" s="1" t="b">
        <v>1</v>
      </c>
      <c r="T130" s="1"/>
      <c r="U130" s="1" t="s">
        <v>39</v>
      </c>
      <c r="V130" s="1"/>
      <c r="W130" s="1"/>
      <c r="X130" s="1"/>
      <c r="Y130" s="1"/>
      <c r="Z130" s="1">
        <v>1</v>
      </c>
      <c r="AA130" s="1" t="b">
        <v>0</v>
      </c>
      <c r="AB130" s="1"/>
      <c r="AC130" s="1"/>
      <c r="AD130" s="1" t="s">
        <v>42</v>
      </c>
      <c r="AE130" s="3">
        <v>16.299999999999997</v>
      </c>
      <c r="AF130" s="3">
        <v>14.700000000000003</v>
      </c>
      <c r="AG130" s="3">
        <v>7.9081632653061229</v>
      </c>
      <c r="AH130" s="1"/>
      <c r="AI130" s="1"/>
      <c r="AJ130" s="1"/>
      <c r="AK130" s="1"/>
      <c r="AL130" s="1"/>
      <c r="AM130" s="1"/>
      <c r="AN130" s="1"/>
    </row>
    <row r="131" spans="1:40" ht="16" customHeight="1" x14ac:dyDescent="0.2">
      <c r="A131" s="1" t="s">
        <v>100</v>
      </c>
      <c r="B131" s="1" t="s">
        <v>227</v>
      </c>
      <c r="C131" s="1" t="s">
        <v>106</v>
      </c>
      <c r="D131" s="1"/>
      <c r="E131" s="1" t="s">
        <v>107</v>
      </c>
      <c r="F131" s="1" t="s">
        <v>49</v>
      </c>
      <c r="G131" s="22" t="s">
        <v>43</v>
      </c>
      <c r="H131" s="1" t="s">
        <v>43</v>
      </c>
      <c r="I131" s="22" t="s">
        <v>85</v>
      </c>
      <c r="J131" s="1" t="s">
        <v>85</v>
      </c>
      <c r="K131" s="1"/>
      <c r="L131" s="1">
        <v>4.5</v>
      </c>
      <c r="M131" s="1">
        <v>4</v>
      </c>
      <c r="N131" s="1">
        <v>5</v>
      </c>
      <c r="O131" s="1"/>
      <c r="P131" s="1">
        <v>78.400000000000006</v>
      </c>
      <c r="Q131" s="1">
        <v>74.599999999999994</v>
      </c>
      <c r="R131" s="1">
        <v>82.2</v>
      </c>
      <c r="S131" s="1" t="b">
        <v>1</v>
      </c>
      <c r="T131" s="1"/>
      <c r="U131" s="1" t="s">
        <v>39</v>
      </c>
      <c r="V131" s="1"/>
      <c r="W131" s="1"/>
      <c r="X131" s="1"/>
      <c r="Y131" s="1"/>
      <c r="Z131" s="1">
        <v>1</v>
      </c>
      <c r="AA131" s="1" t="b">
        <v>0</v>
      </c>
      <c r="AB131" s="1"/>
      <c r="AC131" s="1"/>
      <c r="AD131" s="1" t="s">
        <v>42</v>
      </c>
      <c r="AE131" s="3">
        <v>3.8000000000000114</v>
      </c>
      <c r="AF131" s="3">
        <v>3.7999999999999972</v>
      </c>
      <c r="AG131" s="3">
        <v>1.9387755102040838</v>
      </c>
      <c r="AH131" s="1"/>
      <c r="AI131" s="1"/>
      <c r="AJ131" s="1"/>
      <c r="AK131" s="1"/>
      <c r="AL131" s="1"/>
      <c r="AM131" s="1"/>
      <c r="AN131" s="1"/>
    </row>
    <row r="132" spans="1:40" ht="16" customHeight="1" x14ac:dyDescent="0.2">
      <c r="A132" s="1" t="s">
        <v>100</v>
      </c>
      <c r="B132" s="1" t="s">
        <v>227</v>
      </c>
      <c r="C132" s="1" t="s">
        <v>106</v>
      </c>
      <c r="D132" s="1"/>
      <c r="E132" s="1" t="s">
        <v>107</v>
      </c>
      <c r="F132" s="1" t="s">
        <v>49</v>
      </c>
      <c r="G132" s="22" t="s">
        <v>43</v>
      </c>
      <c r="H132" s="1" t="s">
        <v>43</v>
      </c>
      <c r="I132" s="22" t="s">
        <v>85</v>
      </c>
      <c r="J132" s="1" t="s">
        <v>85</v>
      </c>
      <c r="K132" s="1"/>
      <c r="L132" s="1">
        <v>5.5</v>
      </c>
      <c r="M132" s="1">
        <v>5</v>
      </c>
      <c r="N132" s="1">
        <v>6</v>
      </c>
      <c r="O132" s="1"/>
      <c r="P132" s="1">
        <v>70.3</v>
      </c>
      <c r="Q132" s="1">
        <v>63.6</v>
      </c>
      <c r="R132" s="1">
        <v>77.099999999999994</v>
      </c>
      <c r="S132" s="1" t="b">
        <v>1</v>
      </c>
      <c r="T132" s="1"/>
      <c r="U132" s="1" t="s">
        <v>39</v>
      </c>
      <c r="V132" s="1"/>
      <c r="W132" s="1"/>
      <c r="X132" s="1"/>
      <c r="Y132" s="1"/>
      <c r="Z132" s="1">
        <v>1</v>
      </c>
      <c r="AA132" s="1" t="b">
        <v>0</v>
      </c>
      <c r="AB132" s="1"/>
      <c r="AC132" s="1"/>
      <c r="AD132" s="1" t="s">
        <v>42</v>
      </c>
      <c r="AE132" s="3">
        <v>6.6999999999999957</v>
      </c>
      <c r="AF132" s="3">
        <v>6.7999999999999972</v>
      </c>
      <c r="AG132" s="3">
        <v>3.4438775510204063</v>
      </c>
      <c r="AH132" s="1"/>
      <c r="AI132" s="1"/>
      <c r="AJ132" s="1"/>
      <c r="AK132" s="1"/>
      <c r="AL132" s="1"/>
      <c r="AM132" s="1"/>
      <c r="AN132" s="1"/>
    </row>
    <row r="133" spans="1:40" ht="17" customHeight="1" x14ac:dyDescent="0.2">
      <c r="A133" s="1" t="s">
        <v>100</v>
      </c>
      <c r="B133" s="1" t="s">
        <v>227</v>
      </c>
      <c r="C133" s="1" t="s">
        <v>33</v>
      </c>
      <c r="D133" s="1"/>
      <c r="E133" s="1" t="s">
        <v>108</v>
      </c>
      <c r="F133" s="5" t="s">
        <v>51</v>
      </c>
      <c r="G133" s="22" t="s">
        <v>93</v>
      </c>
      <c r="H133" s="1" t="s">
        <v>35</v>
      </c>
      <c r="I133" s="22" t="s">
        <v>85</v>
      </c>
      <c r="J133" s="1" t="s">
        <v>85</v>
      </c>
      <c r="K133" s="1"/>
      <c r="L133" s="1">
        <v>0.5</v>
      </c>
      <c r="M133" s="1">
        <v>0</v>
      </c>
      <c r="N133" s="1">
        <v>1</v>
      </c>
      <c r="O133" s="1"/>
      <c r="P133" s="1">
        <v>95.1</v>
      </c>
      <c r="Q133" s="1">
        <v>93.7</v>
      </c>
      <c r="R133" s="1">
        <v>96.6</v>
      </c>
      <c r="S133" s="1" t="b">
        <v>1</v>
      </c>
      <c r="T133" s="1"/>
      <c r="U133" s="1" t="s">
        <v>39</v>
      </c>
      <c r="V133" s="1">
        <v>94.9</v>
      </c>
      <c r="W133" s="1">
        <v>93.4</v>
      </c>
      <c r="X133" s="1">
        <v>96.4</v>
      </c>
      <c r="Y133" s="1"/>
      <c r="Z133" s="1">
        <v>1</v>
      </c>
      <c r="AA133" s="1" t="b">
        <v>0</v>
      </c>
      <c r="AB133" s="1"/>
      <c r="AC133" s="1"/>
      <c r="AD133" s="1" t="s">
        <v>42</v>
      </c>
      <c r="AE133" s="3">
        <v>1.3999999999999915</v>
      </c>
      <c r="AF133" s="3">
        <v>1.5</v>
      </c>
      <c r="AG133" s="3">
        <v>0.73979591836734482</v>
      </c>
      <c r="AH133" s="1"/>
      <c r="AI133" s="1"/>
      <c r="AJ133" s="1"/>
      <c r="AK133" s="1"/>
      <c r="AL133" s="1"/>
      <c r="AM133" s="1"/>
      <c r="AN133" s="1"/>
    </row>
    <row r="134" spans="1:40" ht="17" customHeight="1" x14ac:dyDescent="0.2">
      <c r="A134" s="1" t="s">
        <v>100</v>
      </c>
      <c r="B134" s="1" t="s">
        <v>227</v>
      </c>
      <c r="C134" s="1" t="s">
        <v>33</v>
      </c>
      <c r="D134" s="1"/>
      <c r="E134" s="1" t="s">
        <v>108</v>
      </c>
      <c r="F134" s="5" t="s">
        <v>51</v>
      </c>
      <c r="G134" s="22" t="s">
        <v>93</v>
      </c>
      <c r="H134" s="1" t="s">
        <v>35</v>
      </c>
      <c r="I134" s="22" t="s">
        <v>85</v>
      </c>
      <c r="J134" s="1" t="s">
        <v>85</v>
      </c>
      <c r="K134" s="1"/>
      <c r="L134" s="1">
        <v>1.5</v>
      </c>
      <c r="M134" s="1">
        <v>1</v>
      </c>
      <c r="N134" s="1">
        <v>2</v>
      </c>
      <c r="O134" s="1"/>
      <c r="P134" s="1">
        <v>91.8</v>
      </c>
      <c r="Q134" s="1">
        <v>89.7</v>
      </c>
      <c r="R134" s="1">
        <v>93.9</v>
      </c>
      <c r="S134" s="1" t="b">
        <v>1</v>
      </c>
      <c r="T134" s="1"/>
      <c r="U134" s="1" t="s">
        <v>39</v>
      </c>
      <c r="V134" s="1">
        <v>91.3</v>
      </c>
      <c r="W134" s="1">
        <v>89.1</v>
      </c>
      <c r="X134" s="1">
        <v>93.5</v>
      </c>
      <c r="Y134" s="1"/>
      <c r="Z134" s="1">
        <v>1</v>
      </c>
      <c r="AA134" s="1" t="b">
        <v>0</v>
      </c>
      <c r="AB134" s="1"/>
      <c r="AC134" s="1"/>
      <c r="AD134" s="1" t="s">
        <v>42</v>
      </c>
      <c r="AE134" s="3">
        <v>2.0999999999999943</v>
      </c>
      <c r="AF134" s="3">
        <v>2.1000000000000085</v>
      </c>
      <c r="AG134" s="3">
        <v>1.0714285714285721</v>
      </c>
      <c r="AH134" s="1"/>
      <c r="AI134" s="1"/>
      <c r="AJ134" s="1"/>
      <c r="AK134" s="1"/>
      <c r="AL134" s="1"/>
      <c r="AM134" s="1"/>
      <c r="AN134" s="1"/>
    </row>
    <row r="135" spans="1:40" ht="17" customHeight="1" x14ac:dyDescent="0.2">
      <c r="A135" s="1" t="s">
        <v>100</v>
      </c>
      <c r="B135" s="1" t="s">
        <v>227</v>
      </c>
      <c r="C135" s="1" t="s">
        <v>33</v>
      </c>
      <c r="D135" s="1"/>
      <c r="E135" s="1" t="s">
        <v>108</v>
      </c>
      <c r="F135" s="5" t="s">
        <v>51</v>
      </c>
      <c r="G135" s="22" t="s">
        <v>93</v>
      </c>
      <c r="H135" s="1" t="s">
        <v>35</v>
      </c>
      <c r="I135" s="22" t="s">
        <v>85</v>
      </c>
      <c r="J135" s="1" t="s">
        <v>85</v>
      </c>
      <c r="K135" s="1"/>
      <c r="L135" s="1">
        <v>3</v>
      </c>
      <c r="M135" s="1">
        <v>2</v>
      </c>
      <c r="N135" s="1">
        <v>4</v>
      </c>
      <c r="O135" s="1"/>
      <c r="P135" s="1">
        <v>85.1</v>
      </c>
      <c r="Q135" s="1">
        <v>81.400000000000006</v>
      </c>
      <c r="R135" s="1">
        <v>88.8</v>
      </c>
      <c r="S135" s="1" t="b">
        <v>1</v>
      </c>
      <c r="T135" s="1"/>
      <c r="U135" s="1" t="s">
        <v>39</v>
      </c>
      <c r="V135" s="1">
        <v>84.1</v>
      </c>
      <c r="W135" s="1">
        <v>80.2</v>
      </c>
      <c r="X135" s="1">
        <v>88.1</v>
      </c>
      <c r="Y135" s="1"/>
      <c r="Z135" s="1">
        <v>1</v>
      </c>
      <c r="AA135" s="1" t="b">
        <v>0</v>
      </c>
      <c r="AB135" s="1"/>
      <c r="AC135" s="1"/>
      <c r="AD135" s="1" t="s">
        <v>42</v>
      </c>
      <c r="AE135" s="3">
        <v>3.6999999999999886</v>
      </c>
      <c r="AF135" s="3">
        <v>3.7000000000000028</v>
      </c>
      <c r="AG135" s="3">
        <v>1.8877551020408141</v>
      </c>
      <c r="AH135" s="1"/>
      <c r="AI135" s="1"/>
      <c r="AJ135" s="1"/>
      <c r="AK135" s="1"/>
      <c r="AL135" s="1"/>
      <c r="AM135" s="1"/>
      <c r="AN135" s="1"/>
    </row>
    <row r="136" spans="1:40" ht="17" customHeight="1" x14ac:dyDescent="0.2">
      <c r="A136" s="1" t="s">
        <v>100</v>
      </c>
      <c r="B136" s="1" t="s">
        <v>227</v>
      </c>
      <c r="C136" s="1" t="s">
        <v>33</v>
      </c>
      <c r="D136" s="1"/>
      <c r="E136" s="1" t="s">
        <v>108</v>
      </c>
      <c r="F136" s="5" t="s">
        <v>51</v>
      </c>
      <c r="G136" s="22" t="s">
        <v>43</v>
      </c>
      <c r="H136" s="1" t="s">
        <v>43</v>
      </c>
      <c r="I136" s="22" t="s">
        <v>85</v>
      </c>
      <c r="J136" s="1" t="s">
        <v>85</v>
      </c>
      <c r="K136" s="1"/>
      <c r="L136" s="1">
        <v>2.75</v>
      </c>
      <c r="M136" s="1">
        <v>2.25</v>
      </c>
      <c r="N136" s="1">
        <v>3.25</v>
      </c>
      <c r="O136" s="1"/>
      <c r="P136" s="1">
        <v>81</v>
      </c>
      <c r="Q136" s="1">
        <v>75.099999999999994</v>
      </c>
      <c r="R136" s="1">
        <v>87</v>
      </c>
      <c r="S136" s="1" t="b">
        <v>1</v>
      </c>
      <c r="T136" s="1"/>
      <c r="U136" s="1" t="s">
        <v>39</v>
      </c>
      <c r="V136" s="1">
        <v>79.5</v>
      </c>
      <c r="W136" s="1">
        <v>73</v>
      </c>
      <c r="X136" s="1">
        <v>85.9</v>
      </c>
      <c r="Y136" s="1"/>
      <c r="Z136" s="1">
        <v>1</v>
      </c>
      <c r="AA136" s="1" t="b">
        <v>0</v>
      </c>
      <c r="AB136" s="1"/>
      <c r="AC136" s="1"/>
      <c r="AD136" s="1" t="s">
        <v>42</v>
      </c>
      <c r="AE136" s="3">
        <v>5.9000000000000057</v>
      </c>
      <c r="AF136" s="3">
        <v>6</v>
      </c>
      <c r="AG136" s="3">
        <v>3.0357142857142874</v>
      </c>
      <c r="AH136" s="1"/>
      <c r="AI136" s="1"/>
      <c r="AJ136" s="1"/>
      <c r="AK136" s="1"/>
      <c r="AL136" s="1"/>
      <c r="AM136" s="1"/>
      <c r="AN136" s="1"/>
    </row>
    <row r="137" spans="1:40" ht="17" customHeight="1" x14ac:dyDescent="0.2">
      <c r="A137" s="1" t="s">
        <v>100</v>
      </c>
      <c r="B137" s="1" t="s">
        <v>227</v>
      </c>
      <c r="C137" s="1" t="s">
        <v>33</v>
      </c>
      <c r="D137" s="1"/>
      <c r="E137" s="1" t="s">
        <v>108</v>
      </c>
      <c r="F137" s="5" t="s">
        <v>51</v>
      </c>
      <c r="G137" s="22" t="s">
        <v>43</v>
      </c>
      <c r="H137" s="1" t="s">
        <v>43</v>
      </c>
      <c r="I137" s="22" t="s">
        <v>85</v>
      </c>
      <c r="J137" s="1" t="s">
        <v>85</v>
      </c>
      <c r="K137" s="1"/>
      <c r="L137" s="1">
        <v>3.75</v>
      </c>
      <c r="M137" s="1">
        <v>3.25</v>
      </c>
      <c r="N137" s="1">
        <v>4.25</v>
      </c>
      <c r="O137" s="1"/>
      <c r="P137" s="1">
        <v>81</v>
      </c>
      <c r="Q137" s="1">
        <v>74.5</v>
      </c>
      <c r="R137" s="1">
        <v>87.5</v>
      </c>
      <c r="S137" s="1" t="b">
        <v>1</v>
      </c>
      <c r="T137" s="1"/>
      <c r="U137" s="1" t="s">
        <v>39</v>
      </c>
      <c r="V137" s="1">
        <v>79.2</v>
      </c>
      <c r="W137" s="1">
        <v>72.099999999999994</v>
      </c>
      <c r="X137" s="1">
        <v>86.3</v>
      </c>
      <c r="Y137" s="1"/>
      <c r="Z137" s="1">
        <v>1</v>
      </c>
      <c r="AA137" s="1" t="b">
        <v>0</v>
      </c>
      <c r="AB137" s="1"/>
      <c r="AC137" s="1"/>
      <c r="AD137" s="1" t="s">
        <v>42</v>
      </c>
      <c r="AE137" s="3">
        <v>6.5</v>
      </c>
      <c r="AF137" s="3">
        <v>6.5</v>
      </c>
      <c r="AG137" s="3">
        <v>3.3163265306122449</v>
      </c>
      <c r="AH137" s="1"/>
      <c r="AI137" s="1"/>
      <c r="AJ137" s="1"/>
      <c r="AK137" s="1"/>
      <c r="AL137" s="1"/>
      <c r="AM137" s="1"/>
      <c r="AN137" s="1"/>
    </row>
    <row r="138" spans="1:40" ht="17" customHeight="1" x14ac:dyDescent="0.2">
      <c r="A138" s="1" t="s">
        <v>100</v>
      </c>
      <c r="B138" s="1" t="s">
        <v>227</v>
      </c>
      <c r="C138" s="1" t="s">
        <v>33</v>
      </c>
      <c r="D138" s="1"/>
      <c r="E138" s="1" t="s">
        <v>108</v>
      </c>
      <c r="F138" s="5" t="s">
        <v>51</v>
      </c>
      <c r="G138" s="22" t="s">
        <v>43</v>
      </c>
      <c r="H138" s="1" t="s">
        <v>43</v>
      </c>
      <c r="I138" s="22" t="s">
        <v>85</v>
      </c>
      <c r="J138" s="1" t="s">
        <v>85</v>
      </c>
      <c r="K138" s="1"/>
      <c r="L138" s="1">
        <v>4.5</v>
      </c>
      <c r="M138" s="1">
        <v>4</v>
      </c>
      <c r="N138" s="1">
        <v>5</v>
      </c>
      <c r="O138" s="1"/>
      <c r="P138" s="1">
        <v>79.099999999999994</v>
      </c>
      <c r="Q138" s="1">
        <v>76.7</v>
      </c>
      <c r="R138" s="1">
        <v>81.5</v>
      </c>
      <c r="S138" s="1" t="b">
        <v>1</v>
      </c>
      <c r="T138" s="1"/>
      <c r="U138" s="1" t="s">
        <v>39</v>
      </c>
      <c r="V138" s="1">
        <v>77.5</v>
      </c>
      <c r="W138" s="1">
        <v>74.900000000000006</v>
      </c>
      <c r="X138" s="1">
        <v>80.099999999999994</v>
      </c>
      <c r="Y138" s="1"/>
      <c r="Z138" s="1">
        <v>1</v>
      </c>
      <c r="AA138" s="1" t="b">
        <v>0</v>
      </c>
      <c r="AB138" s="1"/>
      <c r="AC138" s="1"/>
      <c r="AD138" s="1" t="s">
        <v>42</v>
      </c>
      <c r="AE138" s="3">
        <v>2.3999999999999915</v>
      </c>
      <c r="AF138" s="3">
        <v>2.4000000000000057</v>
      </c>
      <c r="AG138" s="3">
        <v>1.2244897959183667</v>
      </c>
      <c r="AH138" s="1"/>
      <c r="AI138" s="1"/>
      <c r="AJ138" s="1"/>
      <c r="AK138" s="1"/>
      <c r="AL138" s="1"/>
      <c r="AM138" s="1"/>
      <c r="AN138" s="1"/>
    </row>
    <row r="139" spans="1:40" ht="17" customHeight="1" x14ac:dyDescent="0.2">
      <c r="A139" s="1" t="s">
        <v>100</v>
      </c>
      <c r="B139" s="1" t="s">
        <v>227</v>
      </c>
      <c r="C139" s="1" t="s">
        <v>33</v>
      </c>
      <c r="D139" s="1"/>
      <c r="E139" s="1" t="s">
        <v>108</v>
      </c>
      <c r="F139" s="5" t="s">
        <v>51</v>
      </c>
      <c r="G139" s="22" t="s">
        <v>43</v>
      </c>
      <c r="H139" s="1" t="s">
        <v>43</v>
      </c>
      <c r="I139" s="22" t="s">
        <v>85</v>
      </c>
      <c r="J139" s="1" t="s">
        <v>85</v>
      </c>
      <c r="K139" s="1"/>
      <c r="L139" s="1">
        <v>5.25</v>
      </c>
      <c r="M139" s="1">
        <v>4.25</v>
      </c>
      <c r="N139" s="1">
        <v>6.25</v>
      </c>
      <c r="O139" s="1"/>
      <c r="P139" s="1">
        <v>72.099999999999994</v>
      </c>
      <c r="Q139" s="1">
        <v>61.9</v>
      </c>
      <c r="R139" s="1">
        <v>82.3</v>
      </c>
      <c r="S139" s="1" t="b">
        <v>1</v>
      </c>
      <c r="T139" s="1"/>
      <c r="U139" s="1" t="s">
        <v>39</v>
      </c>
      <c r="V139" s="1">
        <v>70.2</v>
      </c>
      <c r="W139" s="1">
        <v>59.1</v>
      </c>
      <c r="X139" s="1">
        <v>81.3</v>
      </c>
      <c r="Y139" s="1"/>
      <c r="Z139" s="1">
        <v>1</v>
      </c>
      <c r="AA139" s="1" t="b">
        <v>0</v>
      </c>
      <c r="AB139" s="1"/>
      <c r="AC139" s="1"/>
      <c r="AD139" s="1" t="s">
        <v>42</v>
      </c>
      <c r="AE139" s="3">
        <v>10.199999999999996</v>
      </c>
      <c r="AF139" s="3">
        <v>10.200000000000003</v>
      </c>
      <c r="AG139" s="3">
        <v>5.204081632653061</v>
      </c>
      <c r="AH139" s="1"/>
      <c r="AI139" s="1"/>
      <c r="AJ139" s="1"/>
      <c r="AK139" s="1"/>
      <c r="AL139" s="1"/>
      <c r="AM139" s="1"/>
      <c r="AN139" s="1"/>
    </row>
    <row r="140" spans="1:40" ht="17" customHeight="1" x14ac:dyDescent="0.2">
      <c r="A140" s="1" t="s">
        <v>100</v>
      </c>
      <c r="B140" s="1" t="s">
        <v>227</v>
      </c>
      <c r="C140" s="1" t="s">
        <v>33</v>
      </c>
      <c r="D140" s="1"/>
      <c r="E140" s="1" t="s">
        <v>108</v>
      </c>
      <c r="F140" s="5" t="s">
        <v>51</v>
      </c>
      <c r="G140" s="22" t="s">
        <v>43</v>
      </c>
      <c r="H140" s="1" t="s">
        <v>43</v>
      </c>
      <c r="I140" s="22" t="s">
        <v>85</v>
      </c>
      <c r="J140" s="1" t="s">
        <v>85</v>
      </c>
      <c r="K140" s="1"/>
      <c r="L140" s="1">
        <v>5.5</v>
      </c>
      <c r="M140" s="1">
        <v>5</v>
      </c>
      <c r="N140" s="1">
        <v>6</v>
      </c>
      <c r="O140" s="1"/>
      <c r="P140" s="1">
        <v>77.2</v>
      </c>
      <c r="Q140" s="1">
        <v>74.400000000000006</v>
      </c>
      <c r="R140" s="1">
        <v>79.900000000000006</v>
      </c>
      <c r="S140" s="1" t="b">
        <v>1</v>
      </c>
      <c r="T140" s="1"/>
      <c r="U140" s="1" t="s">
        <v>39</v>
      </c>
      <c r="V140" s="1">
        <v>75.400000000000006</v>
      </c>
      <c r="W140" s="1">
        <v>72.400000000000006</v>
      </c>
      <c r="X140" s="1">
        <v>78.400000000000006</v>
      </c>
      <c r="Y140" s="1"/>
      <c r="Z140" s="1">
        <v>1</v>
      </c>
      <c r="AA140" s="1" t="b">
        <v>0</v>
      </c>
      <c r="AB140" s="1"/>
      <c r="AC140" s="1"/>
      <c r="AD140" s="1" t="s">
        <v>42</v>
      </c>
      <c r="AE140" s="3">
        <v>2.7999999999999972</v>
      </c>
      <c r="AF140" s="3">
        <v>2.7000000000000028</v>
      </c>
      <c r="AG140" s="3">
        <v>1.403061224489796</v>
      </c>
      <c r="AH140" s="1"/>
      <c r="AI140" s="1"/>
      <c r="AJ140" s="1"/>
      <c r="AK140" s="1"/>
      <c r="AL140" s="1"/>
      <c r="AM140" s="1"/>
      <c r="AN140" s="1"/>
    </row>
    <row r="141" spans="1:40" ht="17" customHeight="1" x14ac:dyDescent="0.2">
      <c r="A141" s="1" t="s">
        <v>100</v>
      </c>
      <c r="B141" s="1" t="s">
        <v>227</v>
      </c>
      <c r="C141" s="1" t="s">
        <v>33</v>
      </c>
      <c r="D141" s="1"/>
      <c r="E141" s="1" t="s">
        <v>108</v>
      </c>
      <c r="F141" s="5" t="s">
        <v>51</v>
      </c>
      <c r="G141" s="22" t="s">
        <v>43</v>
      </c>
      <c r="H141" s="1" t="s">
        <v>43</v>
      </c>
      <c r="I141" s="22" t="s">
        <v>85</v>
      </c>
      <c r="J141" s="1" t="s">
        <v>85</v>
      </c>
      <c r="K141" s="1"/>
      <c r="L141" s="1">
        <v>7</v>
      </c>
      <c r="M141" s="1">
        <v>6</v>
      </c>
      <c r="N141" s="1">
        <v>8</v>
      </c>
      <c r="O141" s="1"/>
      <c r="P141" s="1">
        <v>75.900000000000006</v>
      </c>
      <c r="Q141" s="1">
        <v>72.3</v>
      </c>
      <c r="R141" s="1">
        <v>79.5</v>
      </c>
      <c r="S141" s="1" t="b">
        <v>1</v>
      </c>
      <c r="T141" s="1"/>
      <c r="U141" s="1" t="s">
        <v>39</v>
      </c>
      <c r="V141" s="1">
        <v>73.8</v>
      </c>
      <c r="W141" s="1">
        <v>69.900000000000006</v>
      </c>
      <c r="X141" s="1">
        <v>77.7</v>
      </c>
      <c r="Y141" s="1"/>
      <c r="Z141" s="1">
        <v>1</v>
      </c>
      <c r="AA141" s="1" t="b">
        <v>0</v>
      </c>
      <c r="AB141" s="1"/>
      <c r="AC141" s="1"/>
      <c r="AD141" s="1" t="s">
        <v>42</v>
      </c>
      <c r="AE141" s="3">
        <v>3.6000000000000085</v>
      </c>
      <c r="AF141" s="3">
        <v>3.5999999999999943</v>
      </c>
      <c r="AG141" s="3">
        <v>1.8367346938775517</v>
      </c>
      <c r="AH141" s="1"/>
      <c r="AI141" s="1"/>
      <c r="AJ141" s="1"/>
      <c r="AK141" s="1"/>
      <c r="AL141" s="1"/>
      <c r="AM141" s="1"/>
      <c r="AN141" s="1"/>
    </row>
    <row r="142" spans="1:40" ht="17" customHeight="1" x14ac:dyDescent="0.2">
      <c r="A142" s="1" t="s">
        <v>100</v>
      </c>
      <c r="B142" s="1" t="s">
        <v>227</v>
      </c>
      <c r="C142" s="1" t="s">
        <v>91</v>
      </c>
      <c r="D142" s="1"/>
      <c r="E142" s="1" t="s">
        <v>108</v>
      </c>
      <c r="F142" s="5" t="s">
        <v>51</v>
      </c>
      <c r="G142" s="22" t="s">
        <v>93</v>
      </c>
      <c r="H142" s="1" t="s">
        <v>35</v>
      </c>
      <c r="I142" s="22" t="s">
        <v>85</v>
      </c>
      <c r="J142" s="1" t="s">
        <v>85</v>
      </c>
      <c r="K142" s="1"/>
      <c r="L142" s="1">
        <v>0.5</v>
      </c>
      <c r="M142" s="1">
        <v>0</v>
      </c>
      <c r="N142" s="1">
        <v>1</v>
      </c>
      <c r="O142" s="1"/>
      <c r="P142" s="1">
        <v>95.9</v>
      </c>
      <c r="Q142" s="1">
        <v>94.7</v>
      </c>
      <c r="R142" s="1">
        <v>97.2</v>
      </c>
      <c r="S142" s="1" t="b">
        <v>1</v>
      </c>
      <c r="T142" s="1"/>
      <c r="U142" s="1" t="s">
        <v>39</v>
      </c>
      <c r="V142" s="1">
        <v>95.7</v>
      </c>
      <c r="W142" s="1">
        <v>94.4</v>
      </c>
      <c r="X142" s="1">
        <v>97.1</v>
      </c>
      <c r="Y142" s="1"/>
      <c r="Z142" s="1">
        <v>1</v>
      </c>
      <c r="AA142" s="1" t="b">
        <v>0</v>
      </c>
      <c r="AB142" s="1"/>
      <c r="AC142" s="1"/>
      <c r="AD142" s="1" t="s">
        <v>42</v>
      </c>
      <c r="AE142" s="3">
        <v>1.2000000000000028</v>
      </c>
      <c r="AF142" s="3">
        <v>1.2999999999999972</v>
      </c>
      <c r="AG142" s="3">
        <v>0.63775510204081631</v>
      </c>
      <c r="AH142" s="1"/>
      <c r="AI142" s="1"/>
      <c r="AJ142" s="1"/>
      <c r="AK142" s="1"/>
      <c r="AL142" s="1"/>
      <c r="AM142" s="1"/>
      <c r="AN142" s="1"/>
    </row>
    <row r="143" spans="1:40" ht="17" customHeight="1" x14ac:dyDescent="0.2">
      <c r="A143" s="1" t="s">
        <v>100</v>
      </c>
      <c r="B143" s="1" t="s">
        <v>227</v>
      </c>
      <c r="C143" s="1" t="s">
        <v>91</v>
      </c>
      <c r="D143" s="1"/>
      <c r="E143" s="1" t="s">
        <v>108</v>
      </c>
      <c r="F143" s="5" t="s">
        <v>51</v>
      </c>
      <c r="G143" s="22" t="s">
        <v>93</v>
      </c>
      <c r="H143" s="1" t="s">
        <v>35</v>
      </c>
      <c r="I143" s="22" t="s">
        <v>85</v>
      </c>
      <c r="J143" s="1" t="s">
        <v>85</v>
      </c>
      <c r="K143" s="1"/>
      <c r="L143" s="1">
        <v>1.5</v>
      </c>
      <c r="M143" s="1">
        <v>1</v>
      </c>
      <c r="N143" s="1">
        <v>2</v>
      </c>
      <c r="O143" s="1"/>
      <c r="P143" s="1">
        <v>96.1</v>
      </c>
      <c r="Q143" s="1">
        <v>94.8</v>
      </c>
      <c r="R143" s="1">
        <v>97.4</v>
      </c>
      <c r="S143" s="1" t="b">
        <v>1</v>
      </c>
      <c r="T143" s="1"/>
      <c r="U143" s="1" t="s">
        <v>39</v>
      </c>
      <c r="V143" s="1">
        <v>95.8</v>
      </c>
      <c r="W143" s="1">
        <v>94.5</v>
      </c>
      <c r="X143" s="1">
        <v>97.2</v>
      </c>
      <c r="Y143" s="1"/>
      <c r="Z143" s="1">
        <v>1</v>
      </c>
      <c r="AA143" s="1" t="b">
        <v>0</v>
      </c>
      <c r="AB143" s="1"/>
      <c r="AC143" s="1"/>
      <c r="AD143" s="1" t="s">
        <v>42</v>
      </c>
      <c r="AE143" s="3">
        <v>1.2999999999999972</v>
      </c>
      <c r="AF143" s="3">
        <v>1.3000000000000114</v>
      </c>
      <c r="AG143" s="3">
        <v>0.66326530612245116</v>
      </c>
      <c r="AH143" s="1"/>
      <c r="AI143" s="1"/>
      <c r="AJ143" s="1"/>
      <c r="AK143" s="1"/>
      <c r="AL143" s="1"/>
      <c r="AM143" s="1"/>
      <c r="AN143" s="1"/>
    </row>
    <row r="144" spans="1:40" ht="17" customHeight="1" x14ac:dyDescent="0.2">
      <c r="A144" s="1" t="s">
        <v>100</v>
      </c>
      <c r="B144" s="1" t="s">
        <v>227</v>
      </c>
      <c r="C144" s="1" t="s">
        <v>91</v>
      </c>
      <c r="D144" s="1"/>
      <c r="E144" s="1" t="s">
        <v>108</v>
      </c>
      <c r="F144" s="5" t="s">
        <v>51</v>
      </c>
      <c r="G144" s="22" t="s">
        <v>93</v>
      </c>
      <c r="H144" s="1" t="s">
        <v>35</v>
      </c>
      <c r="I144" s="22" t="s">
        <v>85</v>
      </c>
      <c r="J144" s="1" t="s">
        <v>85</v>
      </c>
      <c r="K144" s="1"/>
      <c r="L144" s="1">
        <v>3</v>
      </c>
      <c r="M144" s="1">
        <v>2</v>
      </c>
      <c r="N144" s="1">
        <v>4</v>
      </c>
      <c r="O144" s="1"/>
      <c r="P144" s="1">
        <v>97.2</v>
      </c>
      <c r="Q144" s="1">
        <v>95.4</v>
      </c>
      <c r="R144" s="1">
        <v>99</v>
      </c>
      <c r="S144" s="1" t="b">
        <v>1</v>
      </c>
      <c r="T144" s="1"/>
      <c r="U144" s="1" t="s">
        <v>39</v>
      </c>
      <c r="V144" s="1">
        <v>97</v>
      </c>
      <c r="W144" s="1">
        <v>95.1</v>
      </c>
      <c r="X144" s="1">
        <v>99</v>
      </c>
      <c r="Y144" s="1"/>
      <c r="Z144" s="1">
        <v>1</v>
      </c>
      <c r="AA144" s="1" t="b">
        <v>0</v>
      </c>
      <c r="AB144" s="1"/>
      <c r="AC144" s="1"/>
      <c r="AD144" s="1" t="s">
        <v>42</v>
      </c>
      <c r="AE144" s="3">
        <v>1.7999999999999972</v>
      </c>
      <c r="AF144" s="3">
        <v>1.7999999999999972</v>
      </c>
      <c r="AG144" s="3">
        <v>0.91836734693877409</v>
      </c>
      <c r="AH144" s="1"/>
      <c r="AI144" s="1"/>
      <c r="AJ144" s="1"/>
      <c r="AK144" s="1"/>
      <c r="AL144" s="1"/>
      <c r="AM144" s="1"/>
      <c r="AN144" s="1"/>
    </row>
    <row r="145" spans="1:40" ht="17" customHeight="1" x14ac:dyDescent="0.2">
      <c r="A145" s="1" t="s">
        <v>100</v>
      </c>
      <c r="B145" s="1" t="s">
        <v>227</v>
      </c>
      <c r="C145" s="1" t="s">
        <v>91</v>
      </c>
      <c r="D145" s="1"/>
      <c r="E145" s="1" t="s">
        <v>108</v>
      </c>
      <c r="F145" s="5" t="s">
        <v>51</v>
      </c>
      <c r="G145" s="22" t="s">
        <v>43</v>
      </c>
      <c r="H145" s="1" t="s">
        <v>43</v>
      </c>
      <c r="I145" s="22" t="s">
        <v>85</v>
      </c>
      <c r="J145" s="1" t="s">
        <v>85</v>
      </c>
      <c r="K145" s="1"/>
      <c r="L145" s="1">
        <v>2.75</v>
      </c>
      <c r="M145" s="1">
        <v>2.25</v>
      </c>
      <c r="N145" s="1">
        <v>3.25</v>
      </c>
      <c r="O145" s="1"/>
      <c r="P145" s="1">
        <v>90.4</v>
      </c>
      <c r="Q145" s="1">
        <v>86.4</v>
      </c>
      <c r="R145" s="1">
        <v>94.4</v>
      </c>
      <c r="S145" s="1" t="b">
        <v>1</v>
      </c>
      <c r="T145" s="1"/>
      <c r="U145" s="1" t="s">
        <v>39</v>
      </c>
      <c r="V145" s="1">
        <v>90</v>
      </c>
      <c r="W145" s="1">
        <v>85.7</v>
      </c>
      <c r="X145" s="1">
        <v>94.2</v>
      </c>
      <c r="Y145" s="1"/>
      <c r="Z145" s="1">
        <v>1</v>
      </c>
      <c r="AA145" s="1" t="b">
        <v>0</v>
      </c>
      <c r="AB145" s="1"/>
      <c r="AC145" s="1"/>
      <c r="AD145" s="1" t="s">
        <v>42</v>
      </c>
      <c r="AE145" s="3">
        <v>4</v>
      </c>
      <c r="AF145" s="3">
        <v>4</v>
      </c>
      <c r="AG145" s="3">
        <v>2.0408163265306123</v>
      </c>
      <c r="AH145" s="1"/>
      <c r="AI145" s="1"/>
      <c r="AJ145" s="1"/>
      <c r="AK145" s="1"/>
      <c r="AL145" s="1"/>
      <c r="AM145" s="1"/>
      <c r="AN145" s="1"/>
    </row>
    <row r="146" spans="1:40" ht="17" customHeight="1" x14ac:dyDescent="0.2">
      <c r="A146" s="1" t="s">
        <v>100</v>
      </c>
      <c r="B146" s="1" t="s">
        <v>227</v>
      </c>
      <c r="C146" s="1" t="s">
        <v>91</v>
      </c>
      <c r="D146" s="1"/>
      <c r="E146" s="1" t="s">
        <v>108</v>
      </c>
      <c r="F146" s="5" t="s">
        <v>51</v>
      </c>
      <c r="G146" s="22" t="s">
        <v>43</v>
      </c>
      <c r="H146" s="1" t="s">
        <v>43</v>
      </c>
      <c r="I146" s="22" t="s">
        <v>85</v>
      </c>
      <c r="J146" s="1" t="s">
        <v>85</v>
      </c>
      <c r="K146" s="1"/>
      <c r="L146" s="1">
        <v>3.75</v>
      </c>
      <c r="M146" s="1">
        <v>3.25</v>
      </c>
      <c r="N146" s="1">
        <v>4.25</v>
      </c>
      <c r="O146" s="1"/>
      <c r="P146" s="1">
        <v>86.3</v>
      </c>
      <c r="Q146" s="1">
        <v>81.400000000000006</v>
      </c>
      <c r="R146" s="1">
        <v>91.2</v>
      </c>
      <c r="S146" s="1" t="b">
        <v>1</v>
      </c>
      <c r="T146" s="1"/>
      <c r="U146" s="1" t="s">
        <v>39</v>
      </c>
      <c r="V146" s="1">
        <v>85</v>
      </c>
      <c r="W146" s="1">
        <v>79.599999999999994</v>
      </c>
      <c r="X146" s="1">
        <v>90.4</v>
      </c>
      <c r="Y146" s="1"/>
      <c r="Z146" s="1">
        <v>1</v>
      </c>
      <c r="AA146" s="1" t="b">
        <v>0</v>
      </c>
      <c r="AB146" s="1"/>
      <c r="AC146" s="1"/>
      <c r="AD146" s="1" t="s">
        <v>42</v>
      </c>
      <c r="AE146" s="3">
        <v>4.8999999999999915</v>
      </c>
      <c r="AF146" s="3">
        <v>4.9000000000000057</v>
      </c>
      <c r="AG146" s="3">
        <v>2.4999999999999991</v>
      </c>
      <c r="AH146" s="1"/>
      <c r="AI146" s="1"/>
      <c r="AJ146" s="1"/>
      <c r="AK146" s="1"/>
      <c r="AL146" s="1"/>
      <c r="AM146" s="1"/>
      <c r="AN146" s="1"/>
    </row>
    <row r="147" spans="1:40" ht="17" customHeight="1" x14ac:dyDescent="0.2">
      <c r="A147" s="1" t="s">
        <v>100</v>
      </c>
      <c r="B147" s="1" t="s">
        <v>227</v>
      </c>
      <c r="C147" s="1" t="s">
        <v>91</v>
      </c>
      <c r="D147" s="1"/>
      <c r="E147" s="1" t="s">
        <v>108</v>
      </c>
      <c r="F147" s="5" t="s">
        <v>51</v>
      </c>
      <c r="G147" s="22" t="s">
        <v>43</v>
      </c>
      <c r="H147" s="1" t="s">
        <v>43</v>
      </c>
      <c r="I147" s="22" t="s">
        <v>85</v>
      </c>
      <c r="J147" s="1" t="s">
        <v>85</v>
      </c>
      <c r="K147" s="1"/>
      <c r="L147" s="1">
        <v>4.5</v>
      </c>
      <c r="M147" s="1">
        <v>4</v>
      </c>
      <c r="N147" s="1">
        <v>5</v>
      </c>
      <c r="O147" s="1"/>
      <c r="P147" s="1">
        <v>85.8</v>
      </c>
      <c r="Q147" s="1">
        <v>83.9</v>
      </c>
      <c r="R147" s="1">
        <v>87.7</v>
      </c>
      <c r="S147" s="1" t="b">
        <v>1</v>
      </c>
      <c r="T147" s="1"/>
      <c r="U147" s="1" t="s">
        <v>39</v>
      </c>
      <c r="V147" s="1">
        <v>84.8</v>
      </c>
      <c r="W147" s="1">
        <v>82.7</v>
      </c>
      <c r="X147" s="1">
        <v>86.8</v>
      </c>
      <c r="Y147" s="1"/>
      <c r="Z147" s="1">
        <v>1</v>
      </c>
      <c r="AA147" s="1" t="b">
        <v>0</v>
      </c>
      <c r="AB147" s="1"/>
      <c r="AC147" s="1"/>
      <c r="AD147" s="1" t="s">
        <v>42</v>
      </c>
      <c r="AE147" s="3">
        <v>1.8999999999999915</v>
      </c>
      <c r="AF147" s="3">
        <v>1.9000000000000057</v>
      </c>
      <c r="AG147" s="3">
        <v>0.96938775510204012</v>
      </c>
      <c r="AH147" s="1"/>
      <c r="AI147" s="1"/>
      <c r="AJ147" s="1"/>
      <c r="AK147" s="1"/>
      <c r="AL147" s="1"/>
      <c r="AM147" s="1"/>
      <c r="AN147" s="1"/>
    </row>
    <row r="148" spans="1:40" ht="17" customHeight="1" x14ac:dyDescent="0.2">
      <c r="A148" s="1" t="s">
        <v>100</v>
      </c>
      <c r="B148" s="1" t="s">
        <v>227</v>
      </c>
      <c r="C148" s="1" t="s">
        <v>91</v>
      </c>
      <c r="D148" s="1"/>
      <c r="E148" s="1" t="s">
        <v>108</v>
      </c>
      <c r="F148" s="5" t="s">
        <v>51</v>
      </c>
      <c r="G148" s="22" t="s">
        <v>43</v>
      </c>
      <c r="H148" s="1" t="s">
        <v>43</v>
      </c>
      <c r="I148" s="22" t="s">
        <v>85</v>
      </c>
      <c r="J148" s="1" t="s">
        <v>85</v>
      </c>
      <c r="K148" s="1"/>
      <c r="L148" s="1">
        <v>5.25</v>
      </c>
      <c r="M148" s="1">
        <v>4.25</v>
      </c>
      <c r="N148" s="1">
        <v>6.25</v>
      </c>
      <c r="O148" s="1"/>
      <c r="P148" s="1">
        <v>80</v>
      </c>
      <c r="Q148" s="1">
        <v>70.099999999999994</v>
      </c>
      <c r="R148" s="1">
        <v>89.9</v>
      </c>
      <c r="S148" s="1" t="b">
        <v>1</v>
      </c>
      <c r="T148" s="1"/>
      <c r="U148" s="1" t="s">
        <v>39</v>
      </c>
      <c r="V148" s="1">
        <v>78.099999999999994</v>
      </c>
      <c r="W148" s="1">
        <v>67.2</v>
      </c>
      <c r="X148" s="1">
        <v>88.9</v>
      </c>
      <c r="Y148" s="1"/>
      <c r="Z148" s="1">
        <v>1</v>
      </c>
      <c r="AA148" s="1" t="b">
        <v>0</v>
      </c>
      <c r="AB148" s="1"/>
      <c r="AC148" s="1"/>
      <c r="AD148" s="1" t="s">
        <v>42</v>
      </c>
      <c r="AE148" s="3">
        <v>9.9000000000000057</v>
      </c>
      <c r="AF148" s="3">
        <v>9.9000000000000057</v>
      </c>
      <c r="AG148" s="3">
        <v>5.0510204081632679</v>
      </c>
      <c r="AH148" s="1"/>
      <c r="AI148" s="1"/>
      <c r="AJ148" s="1"/>
      <c r="AK148" s="1"/>
      <c r="AL148" s="1"/>
      <c r="AM148" s="1"/>
      <c r="AN148" s="1"/>
    </row>
    <row r="149" spans="1:40" ht="17" customHeight="1" x14ac:dyDescent="0.2">
      <c r="A149" s="1" t="s">
        <v>100</v>
      </c>
      <c r="B149" s="1" t="s">
        <v>227</v>
      </c>
      <c r="C149" s="1" t="s">
        <v>91</v>
      </c>
      <c r="D149" s="1"/>
      <c r="E149" s="1" t="s">
        <v>108</v>
      </c>
      <c r="F149" s="5" t="s">
        <v>51</v>
      </c>
      <c r="G149" s="22" t="s">
        <v>43</v>
      </c>
      <c r="H149" s="1" t="s">
        <v>43</v>
      </c>
      <c r="I149" s="22" t="s">
        <v>85</v>
      </c>
      <c r="J149" s="1" t="s">
        <v>85</v>
      </c>
      <c r="K149" s="1"/>
      <c r="L149" s="1">
        <v>5.5</v>
      </c>
      <c r="M149" s="1">
        <v>5</v>
      </c>
      <c r="N149" s="1">
        <v>6</v>
      </c>
      <c r="O149" s="1"/>
      <c r="P149" s="1">
        <v>84.5</v>
      </c>
      <c r="Q149" s="1">
        <v>82.5</v>
      </c>
      <c r="R149" s="1">
        <v>86.5</v>
      </c>
      <c r="S149" s="1" t="b">
        <v>1</v>
      </c>
      <c r="T149" s="1"/>
      <c r="U149" s="1" t="s">
        <v>39</v>
      </c>
      <c r="V149" s="1">
        <v>83.3</v>
      </c>
      <c r="W149" s="1">
        <v>81.099999999999994</v>
      </c>
      <c r="X149" s="1">
        <v>85.5</v>
      </c>
      <c r="Y149" s="1"/>
      <c r="Z149" s="1">
        <v>1</v>
      </c>
      <c r="AA149" s="1" t="b">
        <v>0</v>
      </c>
      <c r="AB149" s="1"/>
      <c r="AC149" s="1"/>
      <c r="AD149" s="1" t="s">
        <v>42</v>
      </c>
      <c r="AE149" s="3">
        <v>2</v>
      </c>
      <c r="AF149" s="3">
        <v>2</v>
      </c>
      <c r="AG149" s="3">
        <v>1.0204081632653061</v>
      </c>
      <c r="AH149" s="1"/>
      <c r="AI149" s="1"/>
      <c r="AJ149" s="1"/>
      <c r="AK149" s="1"/>
      <c r="AL149" s="1"/>
      <c r="AM149" s="1"/>
      <c r="AN149" s="1"/>
    </row>
    <row r="150" spans="1:40" ht="17" customHeight="1" x14ac:dyDescent="0.2">
      <c r="A150" s="1" t="s">
        <v>100</v>
      </c>
      <c r="B150" s="1" t="s">
        <v>227</v>
      </c>
      <c r="C150" s="1" t="s">
        <v>91</v>
      </c>
      <c r="D150" s="1"/>
      <c r="E150" s="1" t="s">
        <v>108</v>
      </c>
      <c r="F150" s="5" t="s">
        <v>51</v>
      </c>
      <c r="G150" s="22" t="s">
        <v>43</v>
      </c>
      <c r="H150" s="1" t="s">
        <v>43</v>
      </c>
      <c r="I150" s="22" t="s">
        <v>85</v>
      </c>
      <c r="J150" s="1" t="s">
        <v>85</v>
      </c>
      <c r="K150" s="1"/>
      <c r="L150" s="1">
        <v>7</v>
      </c>
      <c r="M150" s="1">
        <v>6</v>
      </c>
      <c r="N150" s="1">
        <v>8</v>
      </c>
      <c r="O150" s="1"/>
      <c r="P150" s="1">
        <v>79.099999999999994</v>
      </c>
      <c r="Q150" s="1">
        <v>75.2</v>
      </c>
      <c r="R150" s="1">
        <v>82.9</v>
      </c>
      <c r="S150" s="1" t="b">
        <v>1</v>
      </c>
      <c r="T150" s="1"/>
      <c r="U150" s="1" t="s">
        <v>39</v>
      </c>
      <c r="V150" s="1">
        <v>77.5</v>
      </c>
      <c r="W150" s="1">
        <v>73.3</v>
      </c>
      <c r="X150" s="1">
        <v>81.7</v>
      </c>
      <c r="Y150" s="1"/>
      <c r="Z150" s="1">
        <v>1</v>
      </c>
      <c r="AA150" s="1" t="b">
        <v>0</v>
      </c>
      <c r="AB150" s="1"/>
      <c r="AC150" s="1"/>
      <c r="AD150" s="1" t="s">
        <v>42</v>
      </c>
      <c r="AE150" s="3">
        <v>3.8999999999999915</v>
      </c>
      <c r="AF150" s="3">
        <v>3.8000000000000114</v>
      </c>
      <c r="AG150" s="3">
        <v>1.9642857142857151</v>
      </c>
      <c r="AH150" s="1"/>
      <c r="AI150" s="1"/>
      <c r="AJ150" s="1"/>
      <c r="AK150" s="1"/>
      <c r="AL150" s="1"/>
      <c r="AM150" s="1"/>
      <c r="AN150" s="1"/>
    </row>
    <row r="151" spans="1:40" ht="17" customHeight="1" x14ac:dyDescent="0.2">
      <c r="A151" s="1" t="s">
        <v>100</v>
      </c>
      <c r="B151" s="1" t="s">
        <v>227</v>
      </c>
      <c r="C151" s="1" t="s">
        <v>106</v>
      </c>
      <c r="D151" s="1"/>
      <c r="E151" s="1" t="s">
        <v>108</v>
      </c>
      <c r="F151" s="5" t="s">
        <v>51</v>
      </c>
      <c r="G151" s="22" t="s">
        <v>93</v>
      </c>
      <c r="H151" s="1" t="s">
        <v>35</v>
      </c>
      <c r="I151" s="22" t="s">
        <v>85</v>
      </c>
      <c r="J151" s="1" t="s">
        <v>85</v>
      </c>
      <c r="K151" s="1"/>
      <c r="L151" s="1">
        <v>0.5</v>
      </c>
      <c r="M151" s="1">
        <v>0</v>
      </c>
      <c r="N151" s="1">
        <v>1</v>
      </c>
      <c r="O151" s="1"/>
      <c r="P151" s="1">
        <v>78.900000000000006</v>
      </c>
      <c r="Q151" s="1">
        <v>71.3</v>
      </c>
      <c r="R151" s="1">
        <v>86.4</v>
      </c>
      <c r="S151" s="1" t="b">
        <v>1</v>
      </c>
      <c r="T151" s="1"/>
      <c r="U151" s="1" t="s">
        <v>39</v>
      </c>
      <c r="V151" s="1"/>
      <c r="W151" s="1"/>
      <c r="X151" s="1"/>
      <c r="Y151" s="1"/>
      <c r="Z151" s="1">
        <v>1</v>
      </c>
      <c r="AA151" s="1" t="b">
        <v>0</v>
      </c>
      <c r="AB151" s="1"/>
      <c r="AC151" s="1"/>
      <c r="AD151" s="1" t="s">
        <v>42</v>
      </c>
      <c r="AE151" s="3">
        <v>7.6000000000000085</v>
      </c>
      <c r="AF151" s="3">
        <v>7.5</v>
      </c>
      <c r="AG151" s="3">
        <v>3.8520408163265327</v>
      </c>
      <c r="AH151" s="1"/>
      <c r="AI151" s="1"/>
      <c r="AJ151" s="1"/>
      <c r="AK151" s="1"/>
      <c r="AL151" s="1"/>
      <c r="AM151" s="1"/>
      <c r="AN151" s="1"/>
    </row>
    <row r="152" spans="1:40" ht="17" customHeight="1" x14ac:dyDescent="0.2">
      <c r="A152" s="1" t="s">
        <v>100</v>
      </c>
      <c r="B152" s="1" t="s">
        <v>227</v>
      </c>
      <c r="C152" s="1" t="s">
        <v>106</v>
      </c>
      <c r="D152" s="1"/>
      <c r="E152" s="1" t="s">
        <v>108</v>
      </c>
      <c r="F152" s="5" t="s">
        <v>51</v>
      </c>
      <c r="G152" s="22" t="s">
        <v>93</v>
      </c>
      <c r="H152" s="1" t="s">
        <v>35</v>
      </c>
      <c r="I152" s="22" t="s">
        <v>85</v>
      </c>
      <c r="J152" s="1" t="s">
        <v>85</v>
      </c>
      <c r="K152" s="1"/>
      <c r="L152" s="1">
        <v>1.5</v>
      </c>
      <c r="M152" s="1">
        <v>1</v>
      </c>
      <c r="N152" s="1">
        <v>2</v>
      </c>
      <c r="O152" s="1"/>
      <c r="P152" s="1">
        <v>85.5</v>
      </c>
      <c r="Q152" s="1">
        <v>78.3</v>
      </c>
      <c r="R152" s="1">
        <v>92.7</v>
      </c>
      <c r="S152" s="1" t="b">
        <v>1</v>
      </c>
      <c r="T152" s="1"/>
      <c r="U152" s="1" t="s">
        <v>39</v>
      </c>
      <c r="V152" s="1"/>
      <c r="W152" s="1"/>
      <c r="X152" s="1"/>
      <c r="Y152" s="1"/>
      <c r="Z152" s="1">
        <v>1</v>
      </c>
      <c r="AA152" s="1" t="b">
        <v>0</v>
      </c>
      <c r="AB152" s="1"/>
      <c r="AC152" s="1"/>
      <c r="AD152" s="1" t="s">
        <v>42</v>
      </c>
      <c r="AE152" s="3">
        <v>7.2000000000000028</v>
      </c>
      <c r="AF152" s="3">
        <v>7.2000000000000028</v>
      </c>
      <c r="AG152" s="3">
        <v>3.6734693877551035</v>
      </c>
      <c r="AH152" s="1"/>
      <c r="AI152" s="1"/>
      <c r="AJ152" s="1"/>
      <c r="AK152" s="1"/>
      <c r="AL152" s="1"/>
      <c r="AM152" s="1"/>
      <c r="AN152" s="1"/>
    </row>
    <row r="153" spans="1:40" ht="17" customHeight="1" x14ac:dyDescent="0.2">
      <c r="A153" s="1" t="s">
        <v>100</v>
      </c>
      <c r="B153" s="1" t="s">
        <v>227</v>
      </c>
      <c r="C153" s="1" t="s">
        <v>106</v>
      </c>
      <c r="D153" s="1"/>
      <c r="E153" s="1" t="s">
        <v>108</v>
      </c>
      <c r="F153" s="5" t="s">
        <v>51</v>
      </c>
      <c r="G153" s="22" t="s">
        <v>43</v>
      </c>
      <c r="H153" s="1" t="s">
        <v>43</v>
      </c>
      <c r="I153" s="22" t="s">
        <v>85</v>
      </c>
      <c r="J153" s="1" t="s">
        <v>85</v>
      </c>
      <c r="K153" s="1"/>
      <c r="L153" s="1">
        <v>2.75</v>
      </c>
      <c r="M153" s="1">
        <v>2.25</v>
      </c>
      <c r="N153" s="1">
        <v>3.25</v>
      </c>
      <c r="O153" s="1"/>
      <c r="P153" s="1">
        <v>74.099999999999994</v>
      </c>
      <c r="Q153" s="1">
        <v>57.7</v>
      </c>
      <c r="R153" s="1">
        <v>90.5</v>
      </c>
      <c r="S153" s="1" t="b">
        <v>1</v>
      </c>
      <c r="T153" s="1"/>
      <c r="U153" s="1" t="s">
        <v>39</v>
      </c>
      <c r="V153" s="1"/>
      <c r="W153" s="1"/>
      <c r="X153" s="1"/>
      <c r="Y153" s="1"/>
      <c r="Z153" s="1">
        <v>1</v>
      </c>
      <c r="AA153" s="1" t="b">
        <v>0</v>
      </c>
      <c r="AB153" s="1"/>
      <c r="AC153" s="1"/>
      <c r="AD153" s="1" t="s">
        <v>42</v>
      </c>
      <c r="AE153" s="3">
        <v>16.399999999999991</v>
      </c>
      <c r="AF153" s="3">
        <v>16.400000000000006</v>
      </c>
      <c r="AG153" s="3">
        <v>8.3673469387755102</v>
      </c>
      <c r="AH153" s="1"/>
      <c r="AI153" s="1"/>
      <c r="AJ153" s="1"/>
      <c r="AK153" s="1"/>
      <c r="AL153" s="1"/>
      <c r="AM153" s="1"/>
      <c r="AN153" s="1"/>
    </row>
    <row r="154" spans="1:40" ht="17" customHeight="1" x14ac:dyDescent="0.2">
      <c r="A154" s="1" t="s">
        <v>100</v>
      </c>
      <c r="B154" s="1" t="s">
        <v>227</v>
      </c>
      <c r="C154" s="1" t="s">
        <v>106</v>
      </c>
      <c r="D154" s="1"/>
      <c r="E154" s="1" t="s">
        <v>108</v>
      </c>
      <c r="F154" s="5" t="s">
        <v>51</v>
      </c>
      <c r="G154" s="22" t="s">
        <v>43</v>
      </c>
      <c r="H154" s="1" t="s">
        <v>43</v>
      </c>
      <c r="I154" s="22" t="s">
        <v>85</v>
      </c>
      <c r="J154" s="1" t="s">
        <v>85</v>
      </c>
      <c r="K154" s="1"/>
      <c r="L154" s="1">
        <v>3.75</v>
      </c>
      <c r="M154" s="1">
        <v>3.25</v>
      </c>
      <c r="N154" s="1">
        <v>4.25</v>
      </c>
      <c r="O154" s="1"/>
      <c r="P154" s="1">
        <v>86.2</v>
      </c>
      <c r="Q154" s="1">
        <v>72</v>
      </c>
      <c r="R154" s="1">
        <v>99</v>
      </c>
      <c r="S154" s="1" t="b">
        <v>1</v>
      </c>
      <c r="T154" s="1"/>
      <c r="U154" s="1" t="s">
        <v>39</v>
      </c>
      <c r="V154" s="1"/>
      <c r="W154" s="1"/>
      <c r="X154" s="1"/>
      <c r="Y154" s="1"/>
      <c r="Z154" s="1">
        <v>1</v>
      </c>
      <c r="AA154" s="1" t="b">
        <v>0</v>
      </c>
      <c r="AB154" s="1"/>
      <c r="AC154" s="1"/>
      <c r="AD154" s="1" t="s">
        <v>42</v>
      </c>
      <c r="AE154" s="3">
        <v>14.200000000000003</v>
      </c>
      <c r="AF154" s="3">
        <v>12.799999999999997</v>
      </c>
      <c r="AG154" s="3">
        <v>6.8877551020408161</v>
      </c>
      <c r="AH154" s="1"/>
      <c r="AI154" s="1"/>
      <c r="AJ154" s="1"/>
      <c r="AK154" s="1"/>
      <c r="AL154" s="1"/>
      <c r="AM154" s="1"/>
      <c r="AN154" s="1"/>
    </row>
    <row r="155" spans="1:40" ht="17" customHeight="1" x14ac:dyDescent="0.2">
      <c r="A155" s="1" t="s">
        <v>100</v>
      </c>
      <c r="B155" s="1" t="s">
        <v>227</v>
      </c>
      <c r="C155" s="1" t="s">
        <v>106</v>
      </c>
      <c r="D155" s="1"/>
      <c r="E155" s="1" t="s">
        <v>108</v>
      </c>
      <c r="F155" s="5" t="s">
        <v>51</v>
      </c>
      <c r="G155" s="22" t="s">
        <v>43</v>
      </c>
      <c r="H155" s="1" t="s">
        <v>43</v>
      </c>
      <c r="I155" s="22" t="s">
        <v>85</v>
      </c>
      <c r="J155" s="1" t="s">
        <v>85</v>
      </c>
      <c r="K155" s="1"/>
      <c r="L155" s="1">
        <v>4.5</v>
      </c>
      <c r="M155" s="1">
        <v>4</v>
      </c>
      <c r="N155" s="1">
        <v>5</v>
      </c>
      <c r="O155" s="1"/>
      <c r="P155" s="1">
        <v>73.7</v>
      </c>
      <c r="Q155" s="1">
        <v>67.400000000000006</v>
      </c>
      <c r="R155" s="1">
        <v>80</v>
      </c>
      <c r="S155" s="1" t="b">
        <v>1</v>
      </c>
      <c r="T155" s="1"/>
      <c r="U155" s="1" t="s">
        <v>39</v>
      </c>
      <c r="V155" s="1"/>
      <c r="W155" s="1"/>
      <c r="X155" s="1"/>
      <c r="Y155" s="1"/>
      <c r="Z155" s="1">
        <v>1</v>
      </c>
      <c r="AA155" s="1" t="b">
        <v>0</v>
      </c>
      <c r="AB155" s="1"/>
      <c r="AC155" s="1"/>
      <c r="AD155" s="1" t="s">
        <v>42</v>
      </c>
      <c r="AE155" s="3">
        <v>6.2999999999999972</v>
      </c>
      <c r="AF155" s="3">
        <v>6.2999999999999972</v>
      </c>
      <c r="AG155" s="3">
        <v>3.2142857142857131</v>
      </c>
      <c r="AH155" s="1"/>
      <c r="AI155" s="1"/>
      <c r="AJ155" s="1"/>
      <c r="AK155" s="1"/>
      <c r="AL155" s="1"/>
      <c r="AM155" s="1"/>
      <c r="AN155" s="1"/>
    </row>
    <row r="156" spans="1:40" ht="17" customHeight="1" x14ac:dyDescent="0.2">
      <c r="A156" s="1" t="s">
        <v>100</v>
      </c>
      <c r="B156" s="1" t="s">
        <v>227</v>
      </c>
      <c r="C156" s="1" t="s">
        <v>106</v>
      </c>
      <c r="D156" s="1"/>
      <c r="E156" s="1" t="s">
        <v>108</v>
      </c>
      <c r="F156" s="5" t="s">
        <v>51</v>
      </c>
      <c r="G156" s="22" t="s">
        <v>43</v>
      </c>
      <c r="H156" s="1" t="s">
        <v>43</v>
      </c>
      <c r="I156" s="22" t="s">
        <v>85</v>
      </c>
      <c r="J156" s="1" t="s">
        <v>85</v>
      </c>
      <c r="K156" s="1"/>
      <c r="L156" s="1">
        <v>5.5</v>
      </c>
      <c r="M156" s="1">
        <v>5</v>
      </c>
      <c r="N156" s="1">
        <v>6</v>
      </c>
      <c r="O156" s="1"/>
      <c r="P156" s="1">
        <v>67</v>
      </c>
      <c r="Q156" s="1">
        <v>58.9</v>
      </c>
      <c r="R156" s="1">
        <v>75.099999999999994</v>
      </c>
      <c r="S156" s="1" t="b">
        <v>1</v>
      </c>
      <c r="T156" s="1"/>
      <c r="U156" s="1" t="s">
        <v>39</v>
      </c>
      <c r="V156" s="1"/>
      <c r="W156" s="1"/>
      <c r="X156" s="1"/>
      <c r="Y156" s="1"/>
      <c r="Z156" s="1">
        <v>1</v>
      </c>
      <c r="AA156" s="1" t="b">
        <v>0</v>
      </c>
      <c r="AB156" s="1"/>
      <c r="AC156" s="1"/>
      <c r="AD156" s="1" t="s">
        <v>42</v>
      </c>
      <c r="AE156" s="3">
        <v>8.1000000000000014</v>
      </c>
      <c r="AF156" s="3">
        <v>8.0999999999999943</v>
      </c>
      <c r="AG156" s="3">
        <v>4.1326530612244889</v>
      </c>
      <c r="AH156" s="1"/>
      <c r="AI156" s="1"/>
      <c r="AJ156" s="1"/>
      <c r="AK156" s="1"/>
      <c r="AL156" s="1"/>
      <c r="AM156" s="1"/>
      <c r="AN156" s="1"/>
    </row>
    <row r="157" spans="1:40" ht="16" customHeight="1" x14ac:dyDescent="0.2">
      <c r="A157" s="1" t="s">
        <v>32</v>
      </c>
      <c r="B157" s="1" t="s">
        <v>180</v>
      </c>
      <c r="C157" s="1" t="s">
        <v>33</v>
      </c>
      <c r="D157" s="1"/>
      <c r="E157" s="1" t="s">
        <v>280</v>
      </c>
      <c r="F157" s="1" t="s">
        <v>109</v>
      </c>
      <c r="G157" s="22" t="s">
        <v>110</v>
      </c>
      <c r="H157" s="1" t="s">
        <v>111</v>
      </c>
      <c r="I157" s="1" t="s">
        <v>36</v>
      </c>
      <c r="J157" s="1" t="s">
        <v>36</v>
      </c>
      <c r="K157" s="1" t="s">
        <v>112</v>
      </c>
      <c r="L157" s="1">
        <v>0.5</v>
      </c>
      <c r="M157" s="1">
        <v>0</v>
      </c>
      <c r="N157" s="1">
        <v>1</v>
      </c>
      <c r="O157" s="1"/>
      <c r="P157" s="1">
        <v>91</v>
      </c>
      <c r="Q157" s="1">
        <v>86</v>
      </c>
      <c r="R157" s="1">
        <v>94</v>
      </c>
      <c r="S157" s="1" t="b">
        <v>0</v>
      </c>
      <c r="T157" s="1"/>
      <c r="U157" s="1" t="s">
        <v>39</v>
      </c>
      <c r="V157" s="1"/>
      <c r="W157" s="1"/>
      <c r="X157" s="1"/>
      <c r="Y157" s="1"/>
      <c r="Z157" s="1">
        <v>1</v>
      </c>
      <c r="AA157" s="1" t="b">
        <v>0</v>
      </c>
      <c r="AB157" s="1"/>
      <c r="AC157" s="1"/>
      <c r="AD157" s="1" t="s">
        <v>42</v>
      </c>
      <c r="AE157" s="1">
        <v>5</v>
      </c>
      <c r="AF157" s="1">
        <v>8</v>
      </c>
      <c r="AG157" s="1"/>
      <c r="AH157" s="1"/>
      <c r="AI157" s="1"/>
      <c r="AJ157" s="1"/>
      <c r="AK157" s="1"/>
      <c r="AL157" s="1"/>
      <c r="AM157" s="1"/>
      <c r="AN157" s="1"/>
    </row>
    <row r="158" spans="1:40" ht="16" customHeight="1" x14ac:dyDescent="0.2">
      <c r="A158" s="1" t="s">
        <v>32</v>
      </c>
      <c r="B158" s="1" t="s">
        <v>180</v>
      </c>
      <c r="C158" s="1" t="s">
        <v>33</v>
      </c>
      <c r="D158" s="1"/>
      <c r="E158" s="1" t="s">
        <v>280</v>
      </c>
      <c r="F158" s="1" t="s">
        <v>109</v>
      </c>
      <c r="G158" s="22" t="s">
        <v>110</v>
      </c>
      <c r="H158" s="1" t="s">
        <v>111</v>
      </c>
      <c r="I158" s="1" t="s">
        <v>36</v>
      </c>
      <c r="J158" s="1" t="s">
        <v>36</v>
      </c>
      <c r="K158" s="1" t="s">
        <v>112</v>
      </c>
      <c r="L158" s="1">
        <v>1.5</v>
      </c>
      <c r="M158" s="1">
        <v>1</v>
      </c>
      <c r="N158" s="1">
        <v>2</v>
      </c>
      <c r="O158" s="1"/>
      <c r="P158" s="1">
        <v>92</v>
      </c>
      <c r="Q158" s="1">
        <v>88</v>
      </c>
      <c r="R158" s="1">
        <v>94</v>
      </c>
      <c r="S158" s="1" t="b">
        <v>0</v>
      </c>
      <c r="T158" s="1"/>
      <c r="U158" s="1" t="s">
        <v>39</v>
      </c>
      <c r="V158" s="1"/>
      <c r="W158" s="1"/>
      <c r="X158" s="1"/>
      <c r="Y158" s="1"/>
      <c r="Z158" s="1">
        <v>1</v>
      </c>
      <c r="AA158" s="1" t="b">
        <v>0</v>
      </c>
      <c r="AB158" s="1"/>
      <c r="AC158" s="1"/>
      <c r="AD158" s="1" t="s">
        <v>42</v>
      </c>
      <c r="AE158" s="1">
        <v>4</v>
      </c>
      <c r="AF158" s="1">
        <v>6</v>
      </c>
      <c r="AG158" s="1"/>
      <c r="AH158" s="1"/>
      <c r="AI158" s="1"/>
      <c r="AJ158" s="1"/>
      <c r="AK158" s="1"/>
      <c r="AL158" s="1"/>
      <c r="AM158" s="1"/>
      <c r="AN158" s="1"/>
    </row>
    <row r="159" spans="1:40" ht="16" customHeight="1" x14ac:dyDescent="0.2">
      <c r="A159" s="1" t="s">
        <v>32</v>
      </c>
      <c r="B159" s="1" t="s">
        <v>180</v>
      </c>
      <c r="C159" s="1" t="s">
        <v>33</v>
      </c>
      <c r="D159" s="1"/>
      <c r="E159" s="1" t="s">
        <v>280</v>
      </c>
      <c r="F159" s="1" t="s">
        <v>109</v>
      </c>
      <c r="G159" s="22" t="s">
        <v>110</v>
      </c>
      <c r="H159" s="1" t="s">
        <v>111</v>
      </c>
      <c r="I159" s="1" t="s">
        <v>36</v>
      </c>
      <c r="J159" s="1" t="s">
        <v>36</v>
      </c>
      <c r="K159" s="1" t="s">
        <v>112</v>
      </c>
      <c r="L159" s="1">
        <v>2.5</v>
      </c>
      <c r="M159" s="1">
        <v>2</v>
      </c>
      <c r="N159" s="1">
        <v>3</v>
      </c>
      <c r="O159" s="1"/>
      <c r="P159" s="1">
        <v>88</v>
      </c>
      <c r="Q159" s="1">
        <v>68</v>
      </c>
      <c r="R159" s="1">
        <v>96</v>
      </c>
      <c r="S159" s="1" t="b">
        <v>0</v>
      </c>
      <c r="T159" s="1"/>
      <c r="U159" s="1" t="s">
        <v>39</v>
      </c>
      <c r="V159" s="1"/>
      <c r="W159" s="1"/>
      <c r="X159" s="1"/>
      <c r="Y159" s="1"/>
      <c r="Z159" s="1">
        <v>1</v>
      </c>
      <c r="AA159" s="1" t="b">
        <v>0</v>
      </c>
      <c r="AB159" s="1"/>
      <c r="AC159" s="1"/>
      <c r="AD159" s="1" t="s">
        <v>42</v>
      </c>
      <c r="AE159" s="1">
        <v>20</v>
      </c>
      <c r="AF159" s="1">
        <v>28</v>
      </c>
      <c r="AG159" s="1"/>
      <c r="AH159" s="1"/>
      <c r="AI159" s="1"/>
      <c r="AJ159" s="1"/>
      <c r="AK159" s="1"/>
      <c r="AL159" s="1"/>
      <c r="AM159" s="1"/>
      <c r="AN159" s="1"/>
    </row>
    <row r="160" spans="1:40" ht="16" customHeight="1" x14ac:dyDescent="0.2">
      <c r="A160" s="1" t="s">
        <v>32</v>
      </c>
      <c r="B160" s="1" t="s">
        <v>180</v>
      </c>
      <c r="C160" s="1" t="s">
        <v>33</v>
      </c>
      <c r="D160" s="1"/>
      <c r="E160" s="1" t="s">
        <v>280</v>
      </c>
      <c r="F160" s="1" t="s">
        <v>109</v>
      </c>
      <c r="G160" s="22" t="s">
        <v>110</v>
      </c>
      <c r="H160" s="1" t="s">
        <v>111</v>
      </c>
      <c r="I160" s="1" t="s">
        <v>36</v>
      </c>
      <c r="J160" s="1" t="s">
        <v>36</v>
      </c>
      <c r="K160" s="1" t="s">
        <v>112</v>
      </c>
      <c r="L160" s="1">
        <v>3.5</v>
      </c>
      <c r="M160" s="1">
        <v>3</v>
      </c>
      <c r="N160" s="1">
        <v>4</v>
      </c>
      <c r="O160" s="1"/>
      <c r="P160" s="1">
        <v>84</v>
      </c>
      <c r="Q160" s="1">
        <v>0</v>
      </c>
      <c r="R160" s="1">
        <v>98</v>
      </c>
      <c r="S160" s="1" t="b">
        <v>0</v>
      </c>
      <c r="T160" s="1"/>
      <c r="U160" s="1" t="s">
        <v>39</v>
      </c>
      <c r="V160" s="1"/>
      <c r="W160" s="1"/>
      <c r="X160" s="1"/>
      <c r="Y160" s="1"/>
      <c r="Z160" s="1">
        <v>1</v>
      </c>
      <c r="AA160" s="1" t="b">
        <v>0</v>
      </c>
      <c r="AB160" s="1"/>
      <c r="AC160" s="1"/>
      <c r="AD160" s="1" t="s">
        <v>42</v>
      </c>
      <c r="AE160" s="1">
        <v>84</v>
      </c>
      <c r="AF160" s="1">
        <v>98</v>
      </c>
      <c r="AG160" s="1"/>
      <c r="AH160" s="1"/>
      <c r="AI160" s="1"/>
      <c r="AJ160" s="1"/>
      <c r="AK160" s="1"/>
      <c r="AL160" s="1"/>
      <c r="AM160" s="1"/>
      <c r="AN160" s="1"/>
    </row>
    <row r="161" spans="1:40" ht="16" customHeight="1" x14ac:dyDescent="0.2">
      <c r="A161" s="1" t="s">
        <v>32</v>
      </c>
      <c r="B161" s="1" t="s">
        <v>180</v>
      </c>
      <c r="C161" s="1" t="s">
        <v>33</v>
      </c>
      <c r="D161" s="1"/>
      <c r="E161" s="1" t="s">
        <v>280</v>
      </c>
      <c r="F161" s="1" t="s">
        <v>109</v>
      </c>
      <c r="G161" s="22" t="s">
        <v>110</v>
      </c>
      <c r="H161" s="1" t="s">
        <v>111</v>
      </c>
      <c r="I161" s="1" t="s">
        <v>36</v>
      </c>
      <c r="J161" s="1" t="s">
        <v>36</v>
      </c>
      <c r="K161" s="1" t="s">
        <v>112</v>
      </c>
      <c r="L161" s="1">
        <v>4.5</v>
      </c>
      <c r="M161" s="1">
        <v>4</v>
      </c>
      <c r="N161" s="1">
        <v>5</v>
      </c>
      <c r="O161" s="1"/>
      <c r="P161" s="1">
        <v>100</v>
      </c>
      <c r="Q161" s="1">
        <v>100</v>
      </c>
      <c r="R161" s="1">
        <v>100</v>
      </c>
      <c r="S161" s="1" t="b">
        <v>0</v>
      </c>
      <c r="T161" s="1" t="s">
        <v>113</v>
      </c>
      <c r="U161" s="1" t="s">
        <v>39</v>
      </c>
      <c r="V161" s="1"/>
      <c r="W161" s="1"/>
      <c r="X161" s="1"/>
      <c r="Y161" s="1"/>
      <c r="Z161" s="1">
        <v>1</v>
      </c>
      <c r="AA161" s="1" t="b">
        <v>0</v>
      </c>
      <c r="AB161" s="1"/>
      <c r="AC161" s="1"/>
      <c r="AD161" s="1" t="s">
        <v>42</v>
      </c>
      <c r="AE161" s="1">
        <v>0</v>
      </c>
      <c r="AF161" s="1">
        <v>0</v>
      </c>
      <c r="AG161" s="1"/>
      <c r="AH161" s="1"/>
      <c r="AI161" s="1"/>
      <c r="AJ161" s="1"/>
      <c r="AK161" s="1"/>
      <c r="AL161" s="1"/>
      <c r="AM161" s="1"/>
      <c r="AN161" s="1"/>
    </row>
    <row r="162" spans="1:40" ht="16" customHeight="1" x14ac:dyDescent="0.2">
      <c r="A162" s="1" t="s">
        <v>32</v>
      </c>
      <c r="B162" s="1" t="s">
        <v>180</v>
      </c>
      <c r="C162" s="1" t="s">
        <v>33</v>
      </c>
      <c r="D162" s="1"/>
      <c r="E162" s="1" t="s">
        <v>280</v>
      </c>
      <c r="F162" s="1" t="s">
        <v>109</v>
      </c>
      <c r="G162" s="22" t="s">
        <v>110</v>
      </c>
      <c r="H162" s="1" t="s">
        <v>111</v>
      </c>
      <c r="I162" s="1" t="s">
        <v>36</v>
      </c>
      <c r="J162" s="1" t="s">
        <v>36</v>
      </c>
      <c r="K162" s="1" t="s">
        <v>112</v>
      </c>
      <c r="L162" s="1">
        <v>5.5</v>
      </c>
      <c r="M162" s="1">
        <v>5</v>
      </c>
      <c r="N162" s="1">
        <v>100</v>
      </c>
      <c r="O162" s="1"/>
      <c r="P162" s="1">
        <v>100</v>
      </c>
      <c r="Q162" s="1">
        <v>100</v>
      </c>
      <c r="R162" s="1">
        <v>100</v>
      </c>
      <c r="S162" s="1" t="b">
        <v>0</v>
      </c>
      <c r="T162" s="1"/>
      <c r="U162" s="1" t="s">
        <v>39</v>
      </c>
      <c r="V162" s="1"/>
      <c r="W162" s="1"/>
      <c r="X162" s="1"/>
      <c r="Y162" s="1"/>
      <c r="Z162" s="1">
        <v>1</v>
      </c>
      <c r="AA162" s="1" t="b">
        <v>0</v>
      </c>
      <c r="AB162" s="1"/>
      <c r="AC162" s="1"/>
      <c r="AD162" s="1" t="s">
        <v>42</v>
      </c>
      <c r="AE162" s="1">
        <v>0</v>
      </c>
      <c r="AF162" s="1">
        <v>0</v>
      </c>
      <c r="AG162" s="1"/>
      <c r="AH162" s="1"/>
      <c r="AI162" s="1"/>
      <c r="AJ162" s="1"/>
      <c r="AK162" s="1"/>
      <c r="AL162" s="1"/>
      <c r="AM162" s="1"/>
      <c r="AN162" s="1"/>
    </row>
    <row r="163" spans="1:40" ht="16" customHeight="1" x14ac:dyDescent="0.2">
      <c r="A163" s="1" t="s">
        <v>32</v>
      </c>
      <c r="B163" s="1" t="s">
        <v>180</v>
      </c>
      <c r="C163" s="1" t="s">
        <v>33</v>
      </c>
      <c r="D163" s="1"/>
      <c r="E163" s="1" t="s">
        <v>114</v>
      </c>
      <c r="F163" s="1" t="s">
        <v>46</v>
      </c>
      <c r="G163" s="22" t="s">
        <v>110</v>
      </c>
      <c r="H163" s="1" t="s">
        <v>111</v>
      </c>
      <c r="I163" s="1" t="s">
        <v>36</v>
      </c>
      <c r="J163" s="1" t="s">
        <v>36</v>
      </c>
      <c r="K163" s="1" t="s">
        <v>112</v>
      </c>
      <c r="L163" s="1">
        <v>0.5</v>
      </c>
      <c r="M163" s="1">
        <v>0</v>
      </c>
      <c r="N163" s="1">
        <v>1</v>
      </c>
      <c r="O163" s="1"/>
      <c r="P163" s="1">
        <v>89</v>
      </c>
      <c r="Q163" s="1">
        <v>87</v>
      </c>
      <c r="R163" s="1">
        <v>91</v>
      </c>
      <c r="S163" s="1" t="b">
        <v>1</v>
      </c>
      <c r="T163" s="1"/>
      <c r="U163" s="1" t="s">
        <v>39</v>
      </c>
      <c r="V163" s="1"/>
      <c r="W163" s="1"/>
      <c r="X163" s="1"/>
      <c r="Y163" s="1"/>
      <c r="Z163" s="1">
        <v>1</v>
      </c>
      <c r="AA163" s="1" t="b">
        <v>0</v>
      </c>
      <c r="AB163" s="1"/>
      <c r="AC163" s="1"/>
      <c r="AD163" s="1" t="s">
        <v>42</v>
      </c>
      <c r="AE163" s="1">
        <v>2</v>
      </c>
      <c r="AF163" s="1">
        <v>4</v>
      </c>
      <c r="AG163" s="1"/>
      <c r="AH163" s="1"/>
      <c r="AI163" s="1"/>
      <c r="AJ163" s="1"/>
      <c r="AK163" s="1"/>
      <c r="AL163" s="1"/>
      <c r="AM163" s="1"/>
      <c r="AN163" s="1"/>
    </row>
    <row r="164" spans="1:40" ht="16" customHeight="1" x14ac:dyDescent="0.2">
      <c r="A164" s="1" t="s">
        <v>32</v>
      </c>
      <c r="B164" s="1" t="s">
        <v>180</v>
      </c>
      <c r="C164" s="1" t="s">
        <v>33</v>
      </c>
      <c r="D164" s="1"/>
      <c r="E164" s="1" t="s">
        <v>114</v>
      </c>
      <c r="F164" s="1" t="s">
        <v>46</v>
      </c>
      <c r="G164" s="22" t="s">
        <v>110</v>
      </c>
      <c r="H164" s="1" t="s">
        <v>111</v>
      </c>
      <c r="I164" s="1" t="s">
        <v>36</v>
      </c>
      <c r="J164" s="1" t="s">
        <v>36</v>
      </c>
      <c r="K164" s="1" t="s">
        <v>112</v>
      </c>
      <c r="L164" s="1">
        <v>1.5</v>
      </c>
      <c r="M164" s="1">
        <v>1</v>
      </c>
      <c r="N164" s="1">
        <v>2</v>
      </c>
      <c r="O164" s="1"/>
      <c r="P164" s="1">
        <v>84</v>
      </c>
      <c r="Q164" s="1">
        <v>81</v>
      </c>
      <c r="R164" s="1">
        <v>86</v>
      </c>
      <c r="S164" s="1" t="b">
        <v>1</v>
      </c>
      <c r="T164" s="1"/>
      <c r="U164" s="1" t="s">
        <v>39</v>
      </c>
      <c r="V164" s="1"/>
      <c r="W164" s="1"/>
      <c r="X164" s="1"/>
      <c r="Y164" s="1"/>
      <c r="Z164" s="1">
        <v>1</v>
      </c>
      <c r="AA164" s="1" t="b">
        <v>0</v>
      </c>
      <c r="AB164" s="1"/>
      <c r="AC164" s="1"/>
      <c r="AD164" s="1" t="s">
        <v>42</v>
      </c>
      <c r="AE164" s="1">
        <v>3</v>
      </c>
      <c r="AF164" s="1">
        <v>5</v>
      </c>
      <c r="AG164" s="1"/>
      <c r="AH164" s="1"/>
      <c r="AI164" s="1"/>
      <c r="AJ164" s="1"/>
      <c r="AK164" s="1"/>
      <c r="AL164" s="1"/>
      <c r="AM164" s="1"/>
      <c r="AN164" s="1"/>
    </row>
    <row r="165" spans="1:40" ht="16" customHeight="1" x14ac:dyDescent="0.2">
      <c r="A165" s="1" t="s">
        <v>32</v>
      </c>
      <c r="B165" s="1" t="s">
        <v>180</v>
      </c>
      <c r="C165" s="1" t="s">
        <v>33</v>
      </c>
      <c r="D165" s="1"/>
      <c r="E165" s="1" t="s">
        <v>114</v>
      </c>
      <c r="F165" s="1" t="s">
        <v>46</v>
      </c>
      <c r="G165" s="22" t="s">
        <v>110</v>
      </c>
      <c r="H165" s="1" t="s">
        <v>111</v>
      </c>
      <c r="I165" s="1" t="s">
        <v>36</v>
      </c>
      <c r="J165" s="1" t="s">
        <v>36</v>
      </c>
      <c r="K165" s="1" t="s">
        <v>112</v>
      </c>
      <c r="L165" s="1">
        <v>2.5</v>
      </c>
      <c r="M165" s="1">
        <v>2</v>
      </c>
      <c r="N165" s="1">
        <v>3</v>
      </c>
      <c r="O165" s="1"/>
      <c r="P165" s="1">
        <v>78</v>
      </c>
      <c r="Q165" s="1">
        <v>75</v>
      </c>
      <c r="R165" s="1">
        <v>80</v>
      </c>
      <c r="S165" s="1" t="b">
        <v>1</v>
      </c>
      <c r="T165" s="1"/>
      <c r="U165" s="1" t="s">
        <v>39</v>
      </c>
      <c r="V165" s="1"/>
      <c r="W165" s="1"/>
      <c r="X165" s="1"/>
      <c r="Y165" s="1"/>
      <c r="Z165" s="1">
        <v>1</v>
      </c>
      <c r="AA165" s="1" t="b">
        <v>0</v>
      </c>
      <c r="AB165" s="1"/>
      <c r="AC165" s="1"/>
      <c r="AD165" s="1" t="s">
        <v>42</v>
      </c>
      <c r="AE165" s="1">
        <v>3</v>
      </c>
      <c r="AF165" s="1">
        <v>5</v>
      </c>
      <c r="AG165" s="1"/>
      <c r="AH165" s="1"/>
      <c r="AI165" s="1"/>
      <c r="AJ165" s="1"/>
      <c r="AK165" s="1"/>
      <c r="AL165" s="1"/>
      <c r="AM165" s="1"/>
      <c r="AN165" s="1"/>
    </row>
    <row r="166" spans="1:40" ht="16" customHeight="1" x14ac:dyDescent="0.2">
      <c r="A166" s="1" t="s">
        <v>32</v>
      </c>
      <c r="B166" s="1" t="s">
        <v>180</v>
      </c>
      <c r="C166" s="1" t="s">
        <v>33</v>
      </c>
      <c r="D166" s="1"/>
      <c r="E166" s="1" t="s">
        <v>114</v>
      </c>
      <c r="F166" s="1" t="s">
        <v>46</v>
      </c>
      <c r="G166" s="22" t="s">
        <v>110</v>
      </c>
      <c r="H166" s="1" t="s">
        <v>111</v>
      </c>
      <c r="I166" s="1" t="s">
        <v>36</v>
      </c>
      <c r="J166" s="1" t="s">
        <v>36</v>
      </c>
      <c r="K166" s="1" t="s">
        <v>112</v>
      </c>
      <c r="L166" s="1">
        <v>3.5</v>
      </c>
      <c r="M166" s="1">
        <v>3</v>
      </c>
      <c r="N166" s="1">
        <v>4</v>
      </c>
      <c r="O166" s="1"/>
      <c r="P166" s="1">
        <v>68</v>
      </c>
      <c r="Q166" s="1">
        <v>65</v>
      </c>
      <c r="R166" s="1">
        <v>71</v>
      </c>
      <c r="S166" s="1" t="b">
        <v>1</v>
      </c>
      <c r="T166" s="1"/>
      <c r="U166" s="1" t="s">
        <v>39</v>
      </c>
      <c r="V166" s="1"/>
      <c r="W166" s="1"/>
      <c r="X166" s="1"/>
      <c r="Y166" s="1"/>
      <c r="Z166" s="1">
        <v>1</v>
      </c>
      <c r="AA166" s="1" t="b">
        <v>0</v>
      </c>
      <c r="AB166" s="1"/>
      <c r="AC166" s="1"/>
      <c r="AD166" s="1" t="s">
        <v>42</v>
      </c>
      <c r="AE166" s="1">
        <v>3</v>
      </c>
      <c r="AF166" s="1">
        <v>6</v>
      </c>
      <c r="AG166" s="1"/>
      <c r="AH166" s="1"/>
      <c r="AI166" s="1"/>
      <c r="AJ166" s="1"/>
      <c r="AK166" s="1"/>
      <c r="AL166" s="1"/>
      <c r="AM166" s="1"/>
      <c r="AN166" s="1"/>
    </row>
    <row r="167" spans="1:40" ht="16" customHeight="1" x14ac:dyDescent="0.2">
      <c r="A167" s="1" t="s">
        <v>32</v>
      </c>
      <c r="B167" s="1" t="s">
        <v>180</v>
      </c>
      <c r="C167" s="1" t="s">
        <v>33</v>
      </c>
      <c r="D167" s="1"/>
      <c r="E167" s="1" t="s">
        <v>114</v>
      </c>
      <c r="F167" s="1" t="s">
        <v>46</v>
      </c>
      <c r="G167" s="22" t="s">
        <v>110</v>
      </c>
      <c r="H167" s="1" t="s">
        <v>111</v>
      </c>
      <c r="I167" s="1" t="s">
        <v>36</v>
      </c>
      <c r="J167" s="1" t="s">
        <v>36</v>
      </c>
      <c r="K167" s="1" t="s">
        <v>112</v>
      </c>
      <c r="L167" s="1">
        <v>4.5</v>
      </c>
      <c r="M167" s="1">
        <v>4</v>
      </c>
      <c r="N167" s="1">
        <v>5</v>
      </c>
      <c r="O167" s="1"/>
      <c r="P167" s="1">
        <v>57</v>
      </c>
      <c r="Q167" s="1">
        <v>51</v>
      </c>
      <c r="R167" s="1">
        <v>62</v>
      </c>
      <c r="S167" s="1" t="b">
        <v>1</v>
      </c>
      <c r="T167" s="1"/>
      <c r="U167" s="1" t="s">
        <v>39</v>
      </c>
      <c r="V167" s="1"/>
      <c r="W167" s="1"/>
      <c r="X167" s="1"/>
      <c r="Y167" s="1"/>
      <c r="Z167" s="1">
        <v>1</v>
      </c>
      <c r="AA167" s="1" t="b">
        <v>0</v>
      </c>
      <c r="AB167" s="1"/>
      <c r="AC167" s="1"/>
      <c r="AD167" s="1" t="s">
        <v>42</v>
      </c>
      <c r="AE167" s="1">
        <v>6</v>
      </c>
      <c r="AF167" s="1">
        <v>11</v>
      </c>
      <c r="AG167" s="1"/>
      <c r="AH167" s="1"/>
      <c r="AI167" s="1"/>
      <c r="AJ167" s="1"/>
      <c r="AK167" s="1"/>
      <c r="AL167" s="1"/>
      <c r="AM167" s="1"/>
      <c r="AN167" s="1"/>
    </row>
    <row r="168" spans="1:40" ht="68" customHeight="1" x14ac:dyDescent="0.2">
      <c r="A168" s="1" t="s">
        <v>32</v>
      </c>
      <c r="B168" s="1" t="s">
        <v>180</v>
      </c>
      <c r="C168" s="1" t="s">
        <v>33</v>
      </c>
      <c r="D168" s="1"/>
      <c r="E168" s="1" t="s">
        <v>114</v>
      </c>
      <c r="F168" s="1" t="s">
        <v>46</v>
      </c>
      <c r="G168" s="22" t="s">
        <v>110</v>
      </c>
      <c r="H168" s="1" t="s">
        <v>111</v>
      </c>
      <c r="I168" s="1" t="s">
        <v>36</v>
      </c>
      <c r="J168" s="1" t="s">
        <v>36</v>
      </c>
      <c r="K168" s="1" t="s">
        <v>112</v>
      </c>
      <c r="L168" s="1">
        <v>6</v>
      </c>
      <c r="M168" s="1">
        <v>5</v>
      </c>
      <c r="N168" s="1">
        <v>100</v>
      </c>
      <c r="O168" s="1"/>
      <c r="P168" s="1">
        <v>39</v>
      </c>
      <c r="Q168" s="1">
        <v>32</v>
      </c>
      <c r="R168" s="1">
        <v>45</v>
      </c>
      <c r="S168" s="1" t="b">
        <v>1</v>
      </c>
      <c r="T168" s="20" t="s">
        <v>115</v>
      </c>
      <c r="U168" s="1" t="s">
        <v>39</v>
      </c>
      <c r="V168" s="1"/>
      <c r="W168" s="1"/>
      <c r="X168" s="1"/>
      <c r="Y168" s="1"/>
      <c r="Z168" s="1">
        <v>1</v>
      </c>
      <c r="AA168" s="1" t="b">
        <v>0</v>
      </c>
      <c r="AB168" s="1"/>
      <c r="AC168" s="1"/>
      <c r="AD168" s="1" t="s">
        <v>42</v>
      </c>
      <c r="AE168" s="1">
        <v>7</v>
      </c>
      <c r="AF168" s="1">
        <v>13</v>
      </c>
      <c r="AG168" s="1"/>
      <c r="AH168" s="1"/>
      <c r="AI168" s="1"/>
      <c r="AJ168" s="1"/>
      <c r="AK168" s="1"/>
      <c r="AL168" s="1"/>
      <c r="AM168" s="1"/>
      <c r="AN168" s="1"/>
    </row>
    <row r="169" spans="1:40" ht="16" customHeight="1" x14ac:dyDescent="0.2">
      <c r="A169" s="1" t="s">
        <v>32</v>
      </c>
      <c r="B169" s="1" t="s">
        <v>180</v>
      </c>
      <c r="C169" s="1" t="s">
        <v>33</v>
      </c>
      <c r="D169" s="1"/>
      <c r="E169" s="1" t="s">
        <v>116</v>
      </c>
      <c r="F169" s="1" t="s">
        <v>49</v>
      </c>
      <c r="G169" s="22" t="s">
        <v>110</v>
      </c>
      <c r="H169" s="1" t="s">
        <v>111</v>
      </c>
      <c r="I169" s="1" t="s">
        <v>36</v>
      </c>
      <c r="J169" s="1" t="s">
        <v>36</v>
      </c>
      <c r="K169" s="1" t="s">
        <v>112</v>
      </c>
      <c r="L169" s="1">
        <v>0.5</v>
      </c>
      <c r="M169" s="1">
        <v>0</v>
      </c>
      <c r="N169" s="1">
        <v>1</v>
      </c>
      <c r="O169" s="1"/>
      <c r="P169" s="1">
        <v>87</v>
      </c>
      <c r="Q169" s="1">
        <v>84</v>
      </c>
      <c r="R169" s="1">
        <v>90</v>
      </c>
      <c r="S169" s="1" t="b">
        <v>1</v>
      </c>
      <c r="T169" s="1"/>
      <c r="U169" s="1" t="s">
        <v>39</v>
      </c>
      <c r="V169" s="1"/>
      <c r="W169" s="1"/>
      <c r="X169" s="1"/>
      <c r="Y169" s="1"/>
      <c r="Z169" s="1">
        <v>1</v>
      </c>
      <c r="AA169" s="1" t="b">
        <v>0</v>
      </c>
      <c r="AB169" s="1"/>
      <c r="AC169" s="1"/>
      <c r="AD169" s="1" t="s">
        <v>42</v>
      </c>
      <c r="AE169" s="1">
        <v>3</v>
      </c>
      <c r="AF169" s="1">
        <v>6</v>
      </c>
      <c r="AG169" s="1"/>
      <c r="AH169" s="1"/>
      <c r="AI169" s="1"/>
      <c r="AJ169" s="1"/>
      <c r="AK169" s="1"/>
      <c r="AL169" s="1"/>
      <c r="AM169" s="1"/>
      <c r="AN169" s="1"/>
    </row>
    <row r="170" spans="1:40" ht="16" customHeight="1" x14ac:dyDescent="0.2">
      <c r="A170" s="1" t="s">
        <v>32</v>
      </c>
      <c r="B170" s="1" t="s">
        <v>180</v>
      </c>
      <c r="C170" s="1" t="s">
        <v>33</v>
      </c>
      <c r="D170" s="1"/>
      <c r="E170" s="1" t="s">
        <v>116</v>
      </c>
      <c r="F170" s="1" t="s">
        <v>49</v>
      </c>
      <c r="G170" s="22" t="s">
        <v>110</v>
      </c>
      <c r="H170" s="1" t="s">
        <v>111</v>
      </c>
      <c r="I170" s="1" t="s">
        <v>36</v>
      </c>
      <c r="J170" s="1" t="s">
        <v>36</v>
      </c>
      <c r="K170" s="1" t="s">
        <v>112</v>
      </c>
      <c r="L170" s="1">
        <v>1.5</v>
      </c>
      <c r="M170" s="1">
        <v>1</v>
      </c>
      <c r="N170" s="1">
        <v>2</v>
      </c>
      <c r="O170" s="1"/>
      <c r="P170" s="1">
        <v>85</v>
      </c>
      <c r="Q170" s="1">
        <v>81</v>
      </c>
      <c r="R170" s="1">
        <v>88</v>
      </c>
      <c r="S170" s="1" t="b">
        <v>1</v>
      </c>
      <c r="T170" s="1"/>
      <c r="U170" s="1" t="s">
        <v>39</v>
      </c>
      <c r="V170" s="1"/>
      <c r="W170" s="1"/>
      <c r="X170" s="1"/>
      <c r="Y170" s="1"/>
      <c r="Z170" s="1">
        <v>1</v>
      </c>
      <c r="AA170" s="1" t="b">
        <v>0</v>
      </c>
      <c r="AB170" s="1"/>
      <c r="AC170" s="1"/>
      <c r="AD170" s="1" t="s">
        <v>42</v>
      </c>
      <c r="AE170" s="1">
        <v>4</v>
      </c>
      <c r="AF170" s="1">
        <v>7</v>
      </c>
      <c r="AG170" s="1"/>
      <c r="AH170" s="1"/>
      <c r="AI170" s="1"/>
      <c r="AJ170" s="1"/>
      <c r="AK170" s="1"/>
      <c r="AL170" s="1"/>
      <c r="AM170" s="1"/>
      <c r="AN170" s="1"/>
    </row>
    <row r="171" spans="1:40" ht="16" customHeight="1" x14ac:dyDescent="0.2">
      <c r="A171" s="1" t="s">
        <v>32</v>
      </c>
      <c r="B171" s="1" t="s">
        <v>180</v>
      </c>
      <c r="C171" s="1" t="s">
        <v>33</v>
      </c>
      <c r="D171" s="1"/>
      <c r="E171" s="1" t="s">
        <v>116</v>
      </c>
      <c r="F171" s="1" t="s">
        <v>49</v>
      </c>
      <c r="G171" s="22" t="s">
        <v>110</v>
      </c>
      <c r="H171" s="1" t="s">
        <v>111</v>
      </c>
      <c r="I171" s="1" t="s">
        <v>36</v>
      </c>
      <c r="J171" s="1" t="s">
        <v>36</v>
      </c>
      <c r="K171" s="1" t="s">
        <v>112</v>
      </c>
      <c r="L171" s="1">
        <v>2.5</v>
      </c>
      <c r="M171" s="1">
        <v>2</v>
      </c>
      <c r="N171" s="1">
        <v>3</v>
      </c>
      <c r="O171" s="1"/>
      <c r="P171" s="1">
        <v>78</v>
      </c>
      <c r="Q171" s="1">
        <v>74</v>
      </c>
      <c r="R171" s="1">
        <v>81</v>
      </c>
      <c r="S171" s="1" t="b">
        <v>1</v>
      </c>
      <c r="T171" s="1"/>
      <c r="U171" s="1" t="s">
        <v>39</v>
      </c>
      <c r="V171" s="1"/>
      <c r="W171" s="1"/>
      <c r="X171" s="1"/>
      <c r="Y171" s="1"/>
      <c r="Z171" s="1">
        <v>1</v>
      </c>
      <c r="AA171" s="1" t="b">
        <v>0</v>
      </c>
      <c r="AB171" s="1"/>
      <c r="AC171" s="1"/>
      <c r="AD171" s="1" t="s">
        <v>42</v>
      </c>
      <c r="AE171" s="1">
        <v>4</v>
      </c>
      <c r="AF171" s="1">
        <v>7</v>
      </c>
      <c r="AG171" s="1"/>
      <c r="AH171" s="1"/>
      <c r="AI171" s="1"/>
      <c r="AJ171" s="1"/>
      <c r="AK171" s="1"/>
      <c r="AL171" s="1"/>
      <c r="AM171" s="1"/>
      <c r="AN171" s="1"/>
    </row>
    <row r="172" spans="1:40" ht="16" customHeight="1" x14ac:dyDescent="0.2">
      <c r="A172" s="1" t="s">
        <v>32</v>
      </c>
      <c r="B172" s="1" t="s">
        <v>180</v>
      </c>
      <c r="C172" s="1" t="s">
        <v>33</v>
      </c>
      <c r="D172" s="1"/>
      <c r="E172" s="1" t="s">
        <v>116</v>
      </c>
      <c r="F172" s="1" t="s">
        <v>49</v>
      </c>
      <c r="G172" s="22" t="s">
        <v>110</v>
      </c>
      <c r="H172" s="1" t="s">
        <v>111</v>
      </c>
      <c r="I172" s="1" t="s">
        <v>36</v>
      </c>
      <c r="J172" s="1" t="s">
        <v>36</v>
      </c>
      <c r="K172" s="1" t="s">
        <v>112</v>
      </c>
      <c r="L172" s="1">
        <v>3.5</v>
      </c>
      <c r="M172" s="1">
        <v>3</v>
      </c>
      <c r="N172" s="1">
        <v>4</v>
      </c>
      <c r="O172" s="1"/>
      <c r="P172" s="1">
        <v>67</v>
      </c>
      <c r="Q172" s="1">
        <v>63</v>
      </c>
      <c r="R172" s="1">
        <v>70</v>
      </c>
      <c r="S172" s="1" t="b">
        <v>1</v>
      </c>
      <c r="T172" s="1"/>
      <c r="U172" s="1" t="s">
        <v>39</v>
      </c>
      <c r="V172" s="1"/>
      <c r="W172" s="1"/>
      <c r="X172" s="1"/>
      <c r="Y172" s="1"/>
      <c r="Z172" s="1">
        <v>1</v>
      </c>
      <c r="AA172" s="1" t="b">
        <v>0</v>
      </c>
      <c r="AB172" s="1"/>
      <c r="AC172" s="1"/>
      <c r="AD172" s="1" t="s">
        <v>42</v>
      </c>
      <c r="AE172" s="1">
        <v>4</v>
      </c>
      <c r="AF172" s="1">
        <v>7</v>
      </c>
      <c r="AG172" s="1"/>
      <c r="AH172" s="1"/>
      <c r="AI172" s="1"/>
      <c r="AJ172" s="1"/>
      <c r="AK172" s="1"/>
      <c r="AL172" s="1"/>
      <c r="AM172" s="1"/>
      <c r="AN172" s="1"/>
    </row>
    <row r="173" spans="1:40" ht="16" customHeight="1" x14ac:dyDescent="0.2">
      <c r="A173" s="1" t="s">
        <v>32</v>
      </c>
      <c r="B173" s="1" t="s">
        <v>180</v>
      </c>
      <c r="C173" s="1" t="s">
        <v>33</v>
      </c>
      <c r="D173" s="1"/>
      <c r="E173" s="1" t="s">
        <v>116</v>
      </c>
      <c r="F173" s="1" t="s">
        <v>49</v>
      </c>
      <c r="G173" s="22" t="s">
        <v>110</v>
      </c>
      <c r="H173" s="1" t="s">
        <v>111</v>
      </c>
      <c r="I173" s="1" t="s">
        <v>36</v>
      </c>
      <c r="J173" s="1" t="s">
        <v>36</v>
      </c>
      <c r="K173" s="1" t="s">
        <v>112</v>
      </c>
      <c r="L173" s="1">
        <v>4.5</v>
      </c>
      <c r="M173" s="1">
        <v>4</v>
      </c>
      <c r="N173" s="1">
        <v>5</v>
      </c>
      <c r="O173" s="1"/>
      <c r="P173" s="1">
        <v>61</v>
      </c>
      <c r="Q173" s="1">
        <v>55</v>
      </c>
      <c r="R173" s="1">
        <v>66</v>
      </c>
      <c r="S173" s="1" t="b">
        <v>1</v>
      </c>
      <c r="T173" s="1"/>
      <c r="U173" s="1" t="s">
        <v>39</v>
      </c>
      <c r="V173" s="1"/>
      <c r="W173" s="1"/>
      <c r="X173" s="1"/>
      <c r="Y173" s="1"/>
      <c r="Z173" s="1">
        <v>1</v>
      </c>
      <c r="AA173" s="1" t="b">
        <v>0</v>
      </c>
      <c r="AB173" s="1"/>
      <c r="AC173" s="1"/>
      <c r="AD173" s="1" t="s">
        <v>42</v>
      </c>
      <c r="AE173" s="1">
        <v>6</v>
      </c>
      <c r="AF173" s="1">
        <v>11</v>
      </c>
      <c r="AG173" s="1"/>
      <c r="AH173" s="1"/>
      <c r="AI173" s="1"/>
      <c r="AJ173" s="1"/>
      <c r="AK173" s="1"/>
      <c r="AL173" s="1"/>
      <c r="AM173" s="1"/>
      <c r="AN173" s="1"/>
    </row>
    <row r="174" spans="1:40" ht="16" customHeight="1" x14ac:dyDescent="0.2">
      <c r="A174" s="1" t="s">
        <v>32</v>
      </c>
      <c r="B174" s="1" t="s">
        <v>180</v>
      </c>
      <c r="C174" s="1" t="s">
        <v>33</v>
      </c>
      <c r="D174" s="1"/>
      <c r="E174" s="1" t="s">
        <v>116</v>
      </c>
      <c r="F174" s="1" t="s">
        <v>49</v>
      </c>
      <c r="G174" s="22" t="s">
        <v>110</v>
      </c>
      <c r="H174" s="1" t="s">
        <v>111</v>
      </c>
      <c r="I174" s="1" t="s">
        <v>36</v>
      </c>
      <c r="J174" s="1" t="s">
        <v>36</v>
      </c>
      <c r="K174" s="1" t="s">
        <v>112</v>
      </c>
      <c r="L174" s="1">
        <v>5.5</v>
      </c>
      <c r="M174" s="1">
        <v>5</v>
      </c>
      <c r="N174" s="1">
        <v>100</v>
      </c>
      <c r="O174" s="1"/>
      <c r="P174" s="1">
        <v>50</v>
      </c>
      <c r="Q174" s="1">
        <v>43</v>
      </c>
      <c r="R174" s="1">
        <v>57</v>
      </c>
      <c r="S174" s="1" t="b">
        <v>1</v>
      </c>
      <c r="T174" s="1" t="s">
        <v>117</v>
      </c>
      <c r="U174" s="1" t="s">
        <v>39</v>
      </c>
      <c r="V174" s="1"/>
      <c r="W174" s="1"/>
      <c r="X174" s="1"/>
      <c r="Y174" s="1"/>
      <c r="Z174" s="1">
        <v>1</v>
      </c>
      <c r="AA174" s="1" t="b">
        <v>0</v>
      </c>
      <c r="AB174" s="1"/>
      <c r="AC174" s="1"/>
      <c r="AD174" s="1" t="s">
        <v>42</v>
      </c>
      <c r="AE174" s="1">
        <v>7</v>
      </c>
      <c r="AF174" s="1">
        <v>14</v>
      </c>
      <c r="AG174" s="1"/>
      <c r="AH174" s="1"/>
      <c r="AI174" s="1"/>
      <c r="AJ174" s="1"/>
      <c r="AK174" s="1"/>
      <c r="AL174" s="1"/>
      <c r="AM174" s="1"/>
      <c r="AN174" s="1"/>
    </row>
    <row r="175" spans="1:40" ht="16" customHeight="1" x14ac:dyDescent="0.2">
      <c r="A175" s="1" t="s">
        <v>32</v>
      </c>
      <c r="B175" s="1" t="s">
        <v>180</v>
      </c>
      <c r="C175" s="1" t="s">
        <v>33</v>
      </c>
      <c r="D175" s="1"/>
      <c r="E175" s="1" t="s">
        <v>108</v>
      </c>
      <c r="F175" s="1" t="s">
        <v>51</v>
      </c>
      <c r="G175" s="22" t="s">
        <v>110</v>
      </c>
      <c r="H175" s="1" t="s">
        <v>111</v>
      </c>
      <c r="I175" s="1" t="s">
        <v>36</v>
      </c>
      <c r="J175" s="1" t="s">
        <v>36</v>
      </c>
      <c r="K175" s="1" t="s">
        <v>112</v>
      </c>
      <c r="L175" s="1">
        <v>0.5</v>
      </c>
      <c r="M175" s="1">
        <v>0</v>
      </c>
      <c r="N175" s="1">
        <v>1</v>
      </c>
      <c r="O175" s="1"/>
      <c r="P175" s="1">
        <v>80</v>
      </c>
      <c r="Q175" s="1">
        <v>73</v>
      </c>
      <c r="R175" s="1">
        <v>85</v>
      </c>
      <c r="S175" s="1" t="b">
        <v>1</v>
      </c>
      <c r="T175" s="1"/>
      <c r="U175" s="1" t="s">
        <v>39</v>
      </c>
      <c r="V175" s="1"/>
      <c r="W175" s="1"/>
      <c r="X175" s="1"/>
      <c r="Y175" s="1"/>
      <c r="Z175" s="1">
        <v>1</v>
      </c>
      <c r="AA175" s="1" t="b">
        <v>0</v>
      </c>
      <c r="AB175" s="1"/>
      <c r="AC175" s="1"/>
      <c r="AD175" s="1" t="s">
        <v>42</v>
      </c>
      <c r="AE175" s="1">
        <v>7</v>
      </c>
      <c r="AF175" s="1">
        <v>12</v>
      </c>
      <c r="AG175" s="1"/>
      <c r="AH175" s="1"/>
      <c r="AI175" s="1"/>
      <c r="AJ175" s="1"/>
      <c r="AK175" s="1"/>
      <c r="AL175" s="1"/>
      <c r="AM175" s="1"/>
      <c r="AN175" s="1"/>
    </row>
    <row r="176" spans="1:40" ht="16" customHeight="1" x14ac:dyDescent="0.2">
      <c r="A176" s="1" t="s">
        <v>32</v>
      </c>
      <c r="B176" s="1" t="s">
        <v>180</v>
      </c>
      <c r="C176" s="1" t="s">
        <v>33</v>
      </c>
      <c r="D176" s="1"/>
      <c r="E176" s="1" t="s">
        <v>108</v>
      </c>
      <c r="F176" s="1" t="s">
        <v>51</v>
      </c>
      <c r="G176" s="22" t="s">
        <v>110</v>
      </c>
      <c r="H176" s="1" t="s">
        <v>111</v>
      </c>
      <c r="I176" s="1" t="s">
        <v>36</v>
      </c>
      <c r="J176" s="1" t="s">
        <v>36</v>
      </c>
      <c r="K176" s="1" t="s">
        <v>112</v>
      </c>
      <c r="L176" s="1">
        <v>1.5</v>
      </c>
      <c r="M176" s="1">
        <v>1</v>
      </c>
      <c r="N176" s="1">
        <v>2</v>
      </c>
      <c r="O176" s="1"/>
      <c r="P176" s="1">
        <v>79</v>
      </c>
      <c r="Q176" s="1">
        <v>70</v>
      </c>
      <c r="R176" s="1">
        <v>85</v>
      </c>
      <c r="S176" s="1" t="b">
        <v>1</v>
      </c>
      <c r="T176" s="1"/>
      <c r="U176" s="1" t="s">
        <v>39</v>
      </c>
      <c r="V176" s="1"/>
      <c r="W176" s="1"/>
      <c r="X176" s="1"/>
      <c r="Y176" s="1"/>
      <c r="Z176" s="1">
        <v>1</v>
      </c>
      <c r="AA176" s="1" t="b">
        <v>0</v>
      </c>
      <c r="AB176" s="1"/>
      <c r="AC176" s="1"/>
      <c r="AD176" s="1" t="s">
        <v>42</v>
      </c>
      <c r="AE176" s="1">
        <v>9</v>
      </c>
      <c r="AF176" s="1">
        <v>15</v>
      </c>
      <c r="AG176" s="1"/>
      <c r="AH176" s="1"/>
      <c r="AI176" s="1"/>
      <c r="AJ176" s="1"/>
      <c r="AK176" s="1"/>
      <c r="AL176" s="1"/>
      <c r="AM176" s="1"/>
      <c r="AN176" s="1"/>
    </row>
    <row r="177" spans="1:40" ht="16" customHeight="1" x14ac:dyDescent="0.2">
      <c r="A177" s="1" t="s">
        <v>32</v>
      </c>
      <c r="B177" s="1" t="s">
        <v>180</v>
      </c>
      <c r="C177" s="1" t="s">
        <v>33</v>
      </c>
      <c r="D177" s="1"/>
      <c r="E177" s="1" t="s">
        <v>108</v>
      </c>
      <c r="F177" s="1" t="s">
        <v>51</v>
      </c>
      <c r="G177" s="22" t="s">
        <v>110</v>
      </c>
      <c r="H177" s="1" t="s">
        <v>111</v>
      </c>
      <c r="I177" s="1" t="s">
        <v>36</v>
      </c>
      <c r="J177" s="1" t="s">
        <v>36</v>
      </c>
      <c r="K177" s="1" t="s">
        <v>112</v>
      </c>
      <c r="L177" s="1">
        <v>2.5</v>
      </c>
      <c r="M177" s="1">
        <v>2</v>
      </c>
      <c r="N177" s="1">
        <v>3</v>
      </c>
      <c r="O177" s="1"/>
      <c r="P177" s="1">
        <v>75</v>
      </c>
      <c r="Q177" s="1">
        <v>65</v>
      </c>
      <c r="R177" s="1">
        <v>83</v>
      </c>
      <c r="S177" s="1" t="b">
        <v>1</v>
      </c>
      <c r="T177" s="1"/>
      <c r="U177" s="1" t="s">
        <v>39</v>
      </c>
      <c r="V177" s="1"/>
      <c r="W177" s="1"/>
      <c r="X177" s="1"/>
      <c r="Y177" s="1"/>
      <c r="Z177" s="1">
        <v>1</v>
      </c>
      <c r="AA177" s="1" t="b">
        <v>0</v>
      </c>
      <c r="AB177" s="1"/>
      <c r="AC177" s="1"/>
      <c r="AD177" s="1" t="s">
        <v>42</v>
      </c>
      <c r="AE177" s="1">
        <v>10</v>
      </c>
      <c r="AF177" s="1">
        <v>18</v>
      </c>
      <c r="AG177" s="1"/>
      <c r="AH177" s="1"/>
      <c r="AI177" s="1"/>
      <c r="AJ177" s="1"/>
      <c r="AK177" s="1"/>
      <c r="AL177" s="1"/>
      <c r="AM177" s="1"/>
      <c r="AN177" s="1"/>
    </row>
    <row r="178" spans="1:40" ht="16" customHeight="1" x14ac:dyDescent="0.2">
      <c r="A178" s="1" t="s">
        <v>32</v>
      </c>
      <c r="B178" s="1" t="s">
        <v>180</v>
      </c>
      <c r="C178" s="1" t="s">
        <v>33</v>
      </c>
      <c r="D178" s="1"/>
      <c r="E178" s="1" t="s">
        <v>108</v>
      </c>
      <c r="F178" s="1" t="s">
        <v>51</v>
      </c>
      <c r="G178" s="22" t="s">
        <v>110</v>
      </c>
      <c r="H178" s="1" t="s">
        <v>111</v>
      </c>
      <c r="I178" s="1" t="s">
        <v>36</v>
      </c>
      <c r="J178" s="1" t="s">
        <v>36</v>
      </c>
      <c r="K178" s="1" t="s">
        <v>112</v>
      </c>
      <c r="L178" s="1">
        <v>3.5</v>
      </c>
      <c r="M178" s="1">
        <v>3</v>
      </c>
      <c r="N178" s="1">
        <v>4</v>
      </c>
      <c r="O178" s="1"/>
      <c r="P178" s="1">
        <v>56</v>
      </c>
      <c r="Q178" s="1">
        <v>45</v>
      </c>
      <c r="R178" s="1">
        <v>65</v>
      </c>
      <c r="S178" s="1" t="b">
        <v>1</v>
      </c>
      <c r="T178" s="1"/>
      <c r="U178" s="1" t="s">
        <v>39</v>
      </c>
      <c r="V178" s="1"/>
      <c r="W178" s="1"/>
      <c r="X178" s="1"/>
      <c r="Y178" s="1"/>
      <c r="Z178" s="1">
        <v>1</v>
      </c>
      <c r="AA178" s="1" t="b">
        <v>0</v>
      </c>
      <c r="AB178" s="1"/>
      <c r="AC178" s="1"/>
      <c r="AD178" s="1" t="s">
        <v>42</v>
      </c>
      <c r="AE178" s="1">
        <v>11</v>
      </c>
      <c r="AF178" s="1">
        <v>20</v>
      </c>
      <c r="AG178" s="1"/>
      <c r="AH178" s="1"/>
      <c r="AI178" s="1"/>
      <c r="AJ178" s="1"/>
      <c r="AK178" s="1"/>
      <c r="AL178" s="1"/>
      <c r="AM178" s="1"/>
      <c r="AN178" s="1"/>
    </row>
    <row r="179" spans="1:40" ht="16" customHeight="1" x14ac:dyDescent="0.2">
      <c r="A179" s="1" t="s">
        <v>32</v>
      </c>
      <c r="B179" s="1" t="s">
        <v>180</v>
      </c>
      <c r="C179" s="1" t="s">
        <v>33</v>
      </c>
      <c r="D179" s="1"/>
      <c r="E179" s="1" t="s">
        <v>108</v>
      </c>
      <c r="F179" s="1" t="s">
        <v>51</v>
      </c>
      <c r="G179" s="22" t="s">
        <v>110</v>
      </c>
      <c r="H179" s="1" t="s">
        <v>111</v>
      </c>
      <c r="I179" s="1" t="s">
        <v>36</v>
      </c>
      <c r="J179" s="1" t="s">
        <v>36</v>
      </c>
      <c r="K179" s="1" t="s">
        <v>112</v>
      </c>
      <c r="L179" s="1">
        <v>4.5</v>
      </c>
      <c r="M179" s="1">
        <v>4</v>
      </c>
      <c r="N179" s="1">
        <v>5</v>
      </c>
      <c r="O179" s="1"/>
      <c r="P179" s="1">
        <v>49</v>
      </c>
      <c r="Q179" s="1">
        <v>41</v>
      </c>
      <c r="R179" s="1">
        <v>57</v>
      </c>
      <c r="S179" s="1" t="b">
        <v>1</v>
      </c>
      <c r="T179" s="1"/>
      <c r="U179" s="1" t="s">
        <v>39</v>
      </c>
      <c r="V179" s="1"/>
      <c r="W179" s="1"/>
      <c r="X179" s="1"/>
      <c r="Y179" s="1"/>
      <c r="Z179" s="1">
        <v>1</v>
      </c>
      <c r="AA179" s="1" t="b">
        <v>0</v>
      </c>
      <c r="AB179" s="1"/>
      <c r="AC179" s="1"/>
      <c r="AD179" s="1" t="s">
        <v>42</v>
      </c>
      <c r="AE179" s="1">
        <v>8</v>
      </c>
      <c r="AF179" s="1">
        <v>16</v>
      </c>
      <c r="AG179" s="1"/>
      <c r="AH179" s="1"/>
      <c r="AI179" s="1"/>
      <c r="AJ179" s="1"/>
      <c r="AK179" s="1"/>
      <c r="AL179" s="1"/>
      <c r="AM179" s="1"/>
      <c r="AN179" s="1"/>
    </row>
    <row r="180" spans="1:40" ht="16" customHeight="1" x14ac:dyDescent="0.2">
      <c r="A180" s="1" t="s">
        <v>32</v>
      </c>
      <c r="B180" s="1" t="s">
        <v>180</v>
      </c>
      <c r="C180" s="1" t="s">
        <v>33</v>
      </c>
      <c r="D180" s="1"/>
      <c r="E180" s="1" t="s">
        <v>108</v>
      </c>
      <c r="F180" s="1" t="s">
        <v>51</v>
      </c>
      <c r="G180" s="22" t="s">
        <v>110</v>
      </c>
      <c r="H180" s="1" t="s">
        <v>111</v>
      </c>
      <c r="I180" s="1" t="s">
        <v>36</v>
      </c>
      <c r="J180" s="1" t="s">
        <v>36</v>
      </c>
      <c r="K180" s="1" t="s">
        <v>112</v>
      </c>
      <c r="L180" s="1">
        <v>5.5</v>
      </c>
      <c r="M180" s="1">
        <v>5</v>
      </c>
      <c r="N180" s="1">
        <v>100</v>
      </c>
      <c r="O180" s="1"/>
      <c r="P180" s="1">
        <v>43</v>
      </c>
      <c r="Q180" s="1">
        <v>30</v>
      </c>
      <c r="R180" s="1">
        <v>54</v>
      </c>
      <c r="S180" s="1" t="b">
        <v>1</v>
      </c>
      <c r="T180" s="1" t="s">
        <v>117</v>
      </c>
      <c r="U180" s="1" t="s">
        <v>39</v>
      </c>
      <c r="V180" s="1"/>
      <c r="W180" s="1"/>
      <c r="X180" s="1"/>
      <c r="Y180" s="1"/>
      <c r="Z180" s="1">
        <v>1</v>
      </c>
      <c r="AA180" s="1" t="b">
        <v>0</v>
      </c>
      <c r="AB180" s="1"/>
      <c r="AC180" s="1"/>
      <c r="AD180" s="1" t="s">
        <v>42</v>
      </c>
      <c r="AE180" s="1">
        <v>13</v>
      </c>
      <c r="AF180" s="1">
        <v>24</v>
      </c>
      <c r="AG180" s="1"/>
      <c r="AH180" s="1"/>
      <c r="AI180" s="1"/>
      <c r="AJ180" s="1"/>
      <c r="AK180" s="1"/>
      <c r="AL180" s="1"/>
      <c r="AM180" s="1"/>
      <c r="AN180" s="1"/>
    </row>
    <row r="181" spans="1:40" ht="16" customHeight="1" x14ac:dyDescent="0.2">
      <c r="A181" s="1" t="s">
        <v>32</v>
      </c>
      <c r="B181" s="1" t="s">
        <v>180</v>
      </c>
      <c r="C181" s="1" t="s">
        <v>33</v>
      </c>
      <c r="D181" s="1"/>
      <c r="E181" s="1" t="s">
        <v>114</v>
      </c>
      <c r="F181" s="1" t="s">
        <v>46</v>
      </c>
      <c r="G181" s="22" t="s">
        <v>110</v>
      </c>
      <c r="H181" s="1" t="s">
        <v>111</v>
      </c>
      <c r="I181" s="1" t="s">
        <v>118</v>
      </c>
      <c r="J181" s="1" t="s">
        <v>119</v>
      </c>
      <c r="K181" s="1" t="s">
        <v>120</v>
      </c>
      <c r="L181" s="1">
        <v>0.5</v>
      </c>
      <c r="M181" s="1">
        <v>0</v>
      </c>
      <c r="N181" s="1">
        <v>1</v>
      </c>
      <c r="O181" s="1"/>
      <c r="P181" s="1">
        <v>88</v>
      </c>
      <c r="Q181" s="1">
        <v>75</v>
      </c>
      <c r="R181" s="1">
        <v>94</v>
      </c>
      <c r="S181" s="1" t="b">
        <v>1</v>
      </c>
      <c r="T181" s="1"/>
      <c r="U181" s="1" t="s">
        <v>39</v>
      </c>
      <c r="V181" s="1"/>
      <c r="W181" s="1"/>
      <c r="X181" s="1"/>
      <c r="Y181" s="1"/>
      <c r="Z181" s="1">
        <v>1</v>
      </c>
      <c r="AA181" s="1" t="b">
        <v>0</v>
      </c>
      <c r="AB181" s="1"/>
      <c r="AC181" s="1"/>
      <c r="AD181" s="1" t="s">
        <v>42</v>
      </c>
      <c r="AE181" s="1">
        <v>13</v>
      </c>
      <c r="AF181" s="1">
        <v>19</v>
      </c>
      <c r="AG181" s="1"/>
      <c r="AH181" s="1"/>
      <c r="AI181" s="1"/>
      <c r="AJ181" s="1"/>
      <c r="AK181" s="1"/>
      <c r="AL181" s="1"/>
      <c r="AM181" s="1"/>
      <c r="AN181" s="1"/>
    </row>
    <row r="182" spans="1:40" ht="16" customHeight="1" x14ac:dyDescent="0.2">
      <c r="A182" s="1" t="s">
        <v>32</v>
      </c>
      <c r="B182" s="1" t="s">
        <v>180</v>
      </c>
      <c r="C182" s="1" t="s">
        <v>33</v>
      </c>
      <c r="D182" s="1"/>
      <c r="E182" s="1" t="s">
        <v>114</v>
      </c>
      <c r="F182" s="1" t="s">
        <v>46</v>
      </c>
      <c r="G182" s="22" t="s">
        <v>110</v>
      </c>
      <c r="H182" s="1" t="s">
        <v>111</v>
      </c>
      <c r="I182" s="1" t="s">
        <v>118</v>
      </c>
      <c r="J182" s="1" t="s">
        <v>119</v>
      </c>
      <c r="K182" s="1" t="s">
        <v>120</v>
      </c>
      <c r="L182" s="1">
        <v>1.5</v>
      </c>
      <c r="M182" s="1">
        <v>1</v>
      </c>
      <c r="N182" s="1">
        <v>2</v>
      </c>
      <c r="O182" s="1"/>
      <c r="P182" s="1">
        <v>91</v>
      </c>
      <c r="Q182" s="1">
        <v>80</v>
      </c>
      <c r="R182" s="1">
        <v>96</v>
      </c>
      <c r="S182" s="1" t="b">
        <v>1</v>
      </c>
      <c r="T182" s="1"/>
      <c r="U182" s="1" t="s">
        <v>39</v>
      </c>
      <c r="V182" s="1"/>
      <c r="W182" s="1"/>
      <c r="X182" s="1"/>
      <c r="Y182" s="1"/>
      <c r="Z182" s="1">
        <v>1</v>
      </c>
      <c r="AA182" s="1" t="b">
        <v>0</v>
      </c>
      <c r="AB182" s="1"/>
      <c r="AC182" s="1"/>
      <c r="AD182" s="1" t="s">
        <v>42</v>
      </c>
      <c r="AE182" s="1">
        <v>11</v>
      </c>
      <c r="AF182" s="1">
        <v>16</v>
      </c>
      <c r="AG182" s="1"/>
      <c r="AH182" s="1"/>
      <c r="AI182" s="1"/>
      <c r="AJ182" s="1"/>
      <c r="AK182" s="1"/>
      <c r="AL182" s="1"/>
      <c r="AM182" s="1"/>
      <c r="AN182" s="1"/>
    </row>
    <row r="183" spans="1:40" ht="16" customHeight="1" x14ac:dyDescent="0.2">
      <c r="A183" s="1" t="s">
        <v>32</v>
      </c>
      <c r="B183" s="1" t="s">
        <v>180</v>
      </c>
      <c r="C183" s="1" t="s">
        <v>33</v>
      </c>
      <c r="D183" s="1"/>
      <c r="E183" s="1" t="s">
        <v>114</v>
      </c>
      <c r="F183" s="1" t="s">
        <v>46</v>
      </c>
      <c r="G183" s="22" t="s">
        <v>110</v>
      </c>
      <c r="H183" s="1" t="s">
        <v>111</v>
      </c>
      <c r="I183" s="1" t="s">
        <v>118</v>
      </c>
      <c r="J183" s="1" t="s">
        <v>119</v>
      </c>
      <c r="K183" s="1" t="s">
        <v>120</v>
      </c>
      <c r="L183" s="1">
        <v>2.5</v>
      </c>
      <c r="M183" s="1">
        <v>2</v>
      </c>
      <c r="N183" s="1">
        <v>3</v>
      </c>
      <c r="O183" s="1"/>
      <c r="P183" s="1">
        <v>98</v>
      </c>
      <c r="Q183" s="1">
        <v>90</v>
      </c>
      <c r="R183" s="1">
        <v>99</v>
      </c>
      <c r="S183" s="1" t="b">
        <v>1</v>
      </c>
      <c r="T183" s="1"/>
      <c r="U183" s="1" t="s">
        <v>39</v>
      </c>
      <c r="V183" s="1"/>
      <c r="W183" s="1"/>
      <c r="X183" s="1"/>
      <c r="Y183" s="1"/>
      <c r="Z183" s="1">
        <v>1</v>
      </c>
      <c r="AA183" s="1" t="b">
        <v>0</v>
      </c>
      <c r="AB183" s="1"/>
      <c r="AC183" s="1"/>
      <c r="AD183" s="1" t="s">
        <v>42</v>
      </c>
      <c r="AE183" s="1">
        <v>8</v>
      </c>
      <c r="AF183" s="1">
        <v>9</v>
      </c>
      <c r="AG183" s="1"/>
      <c r="AH183" s="1"/>
      <c r="AI183" s="1"/>
      <c r="AJ183" s="1"/>
      <c r="AK183" s="1"/>
      <c r="AL183" s="1"/>
      <c r="AM183" s="1"/>
      <c r="AN183" s="1"/>
    </row>
    <row r="184" spans="1:40" ht="16" customHeight="1" x14ac:dyDescent="0.2">
      <c r="A184" s="1" t="s">
        <v>32</v>
      </c>
      <c r="B184" s="1" t="s">
        <v>180</v>
      </c>
      <c r="C184" s="1" t="s">
        <v>33</v>
      </c>
      <c r="D184" s="1"/>
      <c r="E184" s="1" t="s">
        <v>114</v>
      </c>
      <c r="F184" s="1" t="s">
        <v>46</v>
      </c>
      <c r="G184" s="22" t="s">
        <v>110</v>
      </c>
      <c r="H184" s="1" t="s">
        <v>111</v>
      </c>
      <c r="I184" s="1" t="s">
        <v>118</v>
      </c>
      <c r="J184" s="1" t="s">
        <v>119</v>
      </c>
      <c r="K184" s="1" t="s">
        <v>120</v>
      </c>
      <c r="L184" s="1">
        <v>3.5</v>
      </c>
      <c r="M184" s="1">
        <v>3</v>
      </c>
      <c r="N184" s="1">
        <v>4</v>
      </c>
      <c r="O184" s="1"/>
      <c r="P184" s="1">
        <v>94</v>
      </c>
      <c r="Q184" s="1">
        <v>85</v>
      </c>
      <c r="R184" s="1">
        <v>98</v>
      </c>
      <c r="S184" s="1" t="b">
        <v>1</v>
      </c>
      <c r="T184" s="1"/>
      <c r="U184" s="1" t="s">
        <v>39</v>
      </c>
      <c r="V184" s="1"/>
      <c r="W184" s="1"/>
      <c r="X184" s="1"/>
      <c r="Y184" s="1"/>
      <c r="Z184" s="1">
        <v>1</v>
      </c>
      <c r="AA184" s="1" t="b">
        <v>0</v>
      </c>
      <c r="AB184" s="1"/>
      <c r="AC184" s="1"/>
      <c r="AD184" s="1" t="s">
        <v>42</v>
      </c>
      <c r="AE184" s="1">
        <v>9</v>
      </c>
      <c r="AF184" s="1">
        <v>13</v>
      </c>
      <c r="AG184" s="1"/>
      <c r="AH184" s="1"/>
      <c r="AI184" s="1"/>
      <c r="AJ184" s="1"/>
      <c r="AK184" s="1"/>
      <c r="AL184" s="1"/>
      <c r="AM184" s="1"/>
      <c r="AN184" s="1"/>
    </row>
    <row r="185" spans="1:40" ht="16" customHeight="1" x14ac:dyDescent="0.2">
      <c r="A185" s="1" t="s">
        <v>32</v>
      </c>
      <c r="B185" s="1" t="s">
        <v>180</v>
      </c>
      <c r="C185" s="1" t="s">
        <v>33</v>
      </c>
      <c r="D185" s="1"/>
      <c r="E185" s="1" t="s">
        <v>114</v>
      </c>
      <c r="F185" s="1" t="s">
        <v>46</v>
      </c>
      <c r="G185" s="22" t="s">
        <v>110</v>
      </c>
      <c r="H185" s="1" t="s">
        <v>111</v>
      </c>
      <c r="I185" s="1" t="s">
        <v>118</v>
      </c>
      <c r="J185" s="1" t="s">
        <v>119</v>
      </c>
      <c r="K185" s="1" t="s">
        <v>120</v>
      </c>
      <c r="L185" s="1">
        <v>4.5</v>
      </c>
      <c r="M185" s="1">
        <v>4</v>
      </c>
      <c r="N185" s="1">
        <v>5</v>
      </c>
      <c r="O185" s="1"/>
      <c r="P185" s="1">
        <v>88</v>
      </c>
      <c r="Q185" s="1">
        <v>67</v>
      </c>
      <c r="R185" s="1">
        <v>95</v>
      </c>
      <c r="S185" s="1" t="b">
        <v>1</v>
      </c>
      <c r="T185" s="1"/>
      <c r="U185" s="1" t="s">
        <v>39</v>
      </c>
      <c r="V185" s="1"/>
      <c r="W185" s="1"/>
      <c r="X185" s="1"/>
      <c r="Y185" s="1"/>
      <c r="Z185" s="1">
        <v>1</v>
      </c>
      <c r="AA185" s="1" t="b">
        <v>0</v>
      </c>
      <c r="AB185" s="1"/>
      <c r="AC185" s="1"/>
      <c r="AD185" s="1" t="s">
        <v>42</v>
      </c>
      <c r="AE185" s="1">
        <v>21</v>
      </c>
      <c r="AF185" s="1">
        <v>28</v>
      </c>
      <c r="AG185" s="1"/>
      <c r="AH185" s="1"/>
      <c r="AI185" s="1"/>
      <c r="AJ185" s="1"/>
      <c r="AK185" s="1"/>
      <c r="AL185" s="1"/>
      <c r="AM185" s="1"/>
      <c r="AN185" s="1"/>
    </row>
    <row r="186" spans="1:40" ht="16" customHeight="1" x14ac:dyDescent="0.2">
      <c r="A186" s="1" t="s">
        <v>32</v>
      </c>
      <c r="B186" s="1" t="s">
        <v>180</v>
      </c>
      <c r="C186" s="1" t="s">
        <v>33</v>
      </c>
      <c r="D186" s="1"/>
      <c r="E186" s="1" t="s">
        <v>114</v>
      </c>
      <c r="F186" s="1" t="s">
        <v>46</v>
      </c>
      <c r="G186" s="22" t="s">
        <v>110</v>
      </c>
      <c r="H186" s="1" t="s">
        <v>111</v>
      </c>
      <c r="I186" s="1" t="s">
        <v>118</v>
      </c>
      <c r="J186" s="1" t="s">
        <v>119</v>
      </c>
      <c r="K186" s="1" t="s">
        <v>120</v>
      </c>
      <c r="L186" s="1">
        <v>5.5</v>
      </c>
      <c r="M186" s="1">
        <v>5</v>
      </c>
      <c r="N186" s="1">
        <v>100</v>
      </c>
      <c r="O186" s="1"/>
      <c r="P186" s="1">
        <v>90</v>
      </c>
      <c r="Q186" s="1">
        <v>69</v>
      </c>
      <c r="R186" s="1">
        <v>97</v>
      </c>
      <c r="S186" s="1" t="b">
        <v>1</v>
      </c>
      <c r="T186" s="1" t="s">
        <v>117</v>
      </c>
      <c r="U186" s="1" t="s">
        <v>39</v>
      </c>
      <c r="V186" s="1"/>
      <c r="W186" s="1"/>
      <c r="X186" s="1"/>
      <c r="Y186" s="1"/>
      <c r="Z186" s="1">
        <v>1</v>
      </c>
      <c r="AA186" s="1" t="b">
        <v>0</v>
      </c>
      <c r="AB186" s="1"/>
      <c r="AC186" s="1"/>
      <c r="AD186" s="1" t="s">
        <v>42</v>
      </c>
      <c r="AE186" s="1">
        <v>21</v>
      </c>
      <c r="AF186" s="1">
        <v>28</v>
      </c>
      <c r="AG186" s="1"/>
      <c r="AH186" s="1"/>
      <c r="AI186" s="1"/>
      <c r="AJ186" s="1"/>
      <c r="AK186" s="1"/>
      <c r="AL186" s="1"/>
      <c r="AM186" s="1"/>
      <c r="AN186" s="1"/>
    </row>
    <row r="187" spans="1:40" ht="16" customHeight="1" x14ac:dyDescent="0.2">
      <c r="A187" s="1" t="s">
        <v>32</v>
      </c>
      <c r="B187" s="1" t="s">
        <v>180</v>
      </c>
      <c r="C187" s="1" t="s">
        <v>33</v>
      </c>
      <c r="D187" s="1"/>
      <c r="E187" s="1" t="s">
        <v>116</v>
      </c>
      <c r="F187" s="1" t="s">
        <v>49</v>
      </c>
      <c r="G187" s="22" t="s">
        <v>110</v>
      </c>
      <c r="H187" s="1" t="s">
        <v>111</v>
      </c>
      <c r="I187" s="1" t="s">
        <v>118</v>
      </c>
      <c r="J187" s="1" t="s">
        <v>119</v>
      </c>
      <c r="K187" s="1" t="s">
        <v>120</v>
      </c>
      <c r="L187" s="1">
        <v>0.5</v>
      </c>
      <c r="M187" s="1">
        <v>0</v>
      </c>
      <c r="N187" s="1">
        <v>1</v>
      </c>
      <c r="O187" s="1"/>
      <c r="P187" s="1">
        <v>91</v>
      </c>
      <c r="Q187" s="1">
        <v>82</v>
      </c>
      <c r="R187" s="1">
        <v>96</v>
      </c>
      <c r="S187" s="1" t="b">
        <v>1</v>
      </c>
      <c r="T187" s="1"/>
      <c r="U187" s="1" t="s">
        <v>39</v>
      </c>
      <c r="V187" s="1"/>
      <c r="W187" s="1"/>
      <c r="X187" s="1"/>
      <c r="Y187" s="1"/>
      <c r="Z187" s="1">
        <v>1</v>
      </c>
      <c r="AA187" s="1" t="b">
        <v>0</v>
      </c>
      <c r="AB187" s="1"/>
      <c r="AC187" s="1"/>
      <c r="AD187" s="1" t="s">
        <v>42</v>
      </c>
      <c r="AE187" s="1">
        <v>9</v>
      </c>
      <c r="AF187" s="1">
        <v>14</v>
      </c>
      <c r="AG187" s="1"/>
      <c r="AH187" s="1"/>
      <c r="AI187" s="1"/>
      <c r="AJ187" s="1"/>
      <c r="AK187" s="1"/>
      <c r="AL187" s="1"/>
      <c r="AM187" s="1"/>
      <c r="AN187" s="1"/>
    </row>
    <row r="188" spans="1:40" ht="16" customHeight="1" x14ac:dyDescent="0.2">
      <c r="A188" s="1" t="s">
        <v>32</v>
      </c>
      <c r="B188" s="1" t="s">
        <v>180</v>
      </c>
      <c r="C188" s="1" t="s">
        <v>33</v>
      </c>
      <c r="D188" s="1"/>
      <c r="E188" s="1" t="s">
        <v>116</v>
      </c>
      <c r="F188" s="1" t="s">
        <v>49</v>
      </c>
      <c r="G188" s="22" t="s">
        <v>110</v>
      </c>
      <c r="H188" s="1" t="s">
        <v>111</v>
      </c>
      <c r="I188" s="1" t="s">
        <v>118</v>
      </c>
      <c r="J188" s="1" t="s">
        <v>119</v>
      </c>
      <c r="K188" s="1" t="s">
        <v>120</v>
      </c>
      <c r="L188" s="1">
        <v>1.5</v>
      </c>
      <c r="M188" s="1">
        <v>1</v>
      </c>
      <c r="N188" s="1">
        <v>2</v>
      </c>
      <c r="O188" s="1"/>
      <c r="P188" s="1">
        <v>86</v>
      </c>
      <c r="Q188" s="1">
        <v>75</v>
      </c>
      <c r="R188" s="1">
        <v>92</v>
      </c>
      <c r="S188" s="1" t="b">
        <v>1</v>
      </c>
      <c r="T188" s="1"/>
      <c r="U188" s="1" t="s">
        <v>39</v>
      </c>
      <c r="V188" s="1"/>
      <c r="W188" s="1"/>
      <c r="X188" s="1"/>
      <c r="Y188" s="1"/>
      <c r="Z188" s="1">
        <v>1</v>
      </c>
      <c r="AA188" s="1" t="b">
        <v>0</v>
      </c>
      <c r="AB188" s="1"/>
      <c r="AC188" s="1"/>
      <c r="AD188" s="1" t="s">
        <v>42</v>
      </c>
      <c r="AE188" s="1">
        <v>11</v>
      </c>
      <c r="AF188" s="1">
        <v>17</v>
      </c>
      <c r="AG188" s="1"/>
      <c r="AH188" s="1"/>
      <c r="AI188" s="1"/>
      <c r="AJ188" s="1"/>
      <c r="AK188" s="1"/>
      <c r="AL188" s="1"/>
      <c r="AM188" s="1"/>
      <c r="AN188" s="1"/>
    </row>
    <row r="189" spans="1:40" ht="16" customHeight="1" x14ac:dyDescent="0.2">
      <c r="A189" s="1" t="s">
        <v>32</v>
      </c>
      <c r="B189" s="1" t="s">
        <v>180</v>
      </c>
      <c r="C189" s="1" t="s">
        <v>33</v>
      </c>
      <c r="D189" s="1"/>
      <c r="E189" s="1" t="s">
        <v>116</v>
      </c>
      <c r="F189" s="1" t="s">
        <v>49</v>
      </c>
      <c r="G189" s="22" t="s">
        <v>110</v>
      </c>
      <c r="H189" s="1" t="s">
        <v>111</v>
      </c>
      <c r="I189" s="1" t="s">
        <v>118</v>
      </c>
      <c r="J189" s="1" t="s">
        <v>119</v>
      </c>
      <c r="K189" s="1" t="s">
        <v>120</v>
      </c>
      <c r="L189" s="1">
        <v>2.5</v>
      </c>
      <c r="M189" s="1">
        <v>2</v>
      </c>
      <c r="N189" s="1">
        <v>3</v>
      </c>
      <c r="O189" s="1"/>
      <c r="P189" s="1">
        <v>91</v>
      </c>
      <c r="Q189" s="1">
        <v>83</v>
      </c>
      <c r="R189" s="1">
        <v>95</v>
      </c>
      <c r="S189" s="1" t="b">
        <v>1</v>
      </c>
      <c r="T189" s="1"/>
      <c r="U189" s="1" t="s">
        <v>39</v>
      </c>
      <c r="V189" s="1"/>
      <c r="W189" s="1"/>
      <c r="X189" s="1"/>
      <c r="Y189" s="1"/>
      <c r="Z189" s="1">
        <v>1</v>
      </c>
      <c r="AA189" s="1" t="b">
        <v>0</v>
      </c>
      <c r="AB189" s="1"/>
      <c r="AC189" s="1"/>
      <c r="AD189" s="1" t="s">
        <v>42</v>
      </c>
      <c r="AE189" s="1">
        <v>8</v>
      </c>
      <c r="AF189" s="1">
        <v>12</v>
      </c>
      <c r="AG189" s="1"/>
      <c r="AH189" s="1"/>
      <c r="AI189" s="1"/>
      <c r="AJ189" s="1"/>
      <c r="AK189" s="1"/>
      <c r="AL189" s="1"/>
      <c r="AM189" s="1"/>
      <c r="AN189" s="1"/>
    </row>
    <row r="190" spans="1:40" ht="16" customHeight="1" x14ac:dyDescent="0.2">
      <c r="A190" s="1" t="s">
        <v>32</v>
      </c>
      <c r="B190" s="1" t="s">
        <v>180</v>
      </c>
      <c r="C190" s="1" t="s">
        <v>33</v>
      </c>
      <c r="D190" s="1"/>
      <c r="E190" s="1" t="s">
        <v>116</v>
      </c>
      <c r="F190" s="1" t="s">
        <v>49</v>
      </c>
      <c r="G190" s="22" t="s">
        <v>110</v>
      </c>
      <c r="H190" s="1" t="s">
        <v>111</v>
      </c>
      <c r="I190" s="1" t="s">
        <v>118</v>
      </c>
      <c r="J190" s="1" t="s">
        <v>119</v>
      </c>
      <c r="K190" s="1" t="s">
        <v>120</v>
      </c>
      <c r="L190" s="1">
        <v>3.5</v>
      </c>
      <c r="M190" s="1">
        <v>3</v>
      </c>
      <c r="N190" s="1">
        <v>4</v>
      </c>
      <c r="O190" s="1"/>
      <c r="P190" s="1">
        <v>94</v>
      </c>
      <c r="Q190" s="1">
        <v>88</v>
      </c>
      <c r="R190" s="1">
        <v>97</v>
      </c>
      <c r="S190" s="1" t="b">
        <v>1</v>
      </c>
      <c r="T190" s="1"/>
      <c r="U190" s="1" t="s">
        <v>39</v>
      </c>
      <c r="V190" s="1"/>
      <c r="W190" s="1"/>
      <c r="X190" s="1"/>
      <c r="Y190" s="1"/>
      <c r="Z190" s="1">
        <v>1</v>
      </c>
      <c r="AA190" s="1" t="b">
        <v>0</v>
      </c>
      <c r="AB190" s="1"/>
      <c r="AC190" s="1"/>
      <c r="AD190" s="1" t="s">
        <v>42</v>
      </c>
      <c r="AE190" s="1">
        <v>6</v>
      </c>
      <c r="AF190" s="1">
        <v>9</v>
      </c>
      <c r="AG190" s="1"/>
      <c r="AH190" s="1"/>
      <c r="AI190" s="1"/>
      <c r="AJ190" s="1"/>
      <c r="AK190" s="1"/>
      <c r="AL190" s="1"/>
      <c r="AM190" s="1"/>
      <c r="AN190" s="1"/>
    </row>
    <row r="191" spans="1:40" ht="16" customHeight="1" x14ac:dyDescent="0.2">
      <c r="A191" s="1" t="s">
        <v>32</v>
      </c>
      <c r="B191" s="1" t="s">
        <v>180</v>
      </c>
      <c r="C191" s="1" t="s">
        <v>33</v>
      </c>
      <c r="D191" s="1"/>
      <c r="E191" s="1" t="s">
        <v>116</v>
      </c>
      <c r="F191" s="1" t="s">
        <v>49</v>
      </c>
      <c r="G191" s="22" t="s">
        <v>110</v>
      </c>
      <c r="H191" s="1" t="s">
        <v>111</v>
      </c>
      <c r="I191" s="1" t="s">
        <v>118</v>
      </c>
      <c r="J191" s="1" t="s">
        <v>119</v>
      </c>
      <c r="K191" s="1" t="s">
        <v>120</v>
      </c>
      <c r="L191" s="1">
        <v>4.5</v>
      </c>
      <c r="M191" s="1">
        <v>4</v>
      </c>
      <c r="N191" s="1">
        <v>5</v>
      </c>
      <c r="O191" s="1"/>
      <c r="P191" s="1">
        <v>95</v>
      </c>
      <c r="Q191" s="1">
        <v>84</v>
      </c>
      <c r="R191" s="1">
        <v>98</v>
      </c>
      <c r="S191" s="1" t="b">
        <v>1</v>
      </c>
      <c r="T191" s="1"/>
      <c r="U191" s="1" t="s">
        <v>39</v>
      </c>
      <c r="V191" s="1"/>
      <c r="W191" s="1"/>
      <c r="X191" s="1"/>
      <c r="Y191" s="1"/>
      <c r="Z191" s="1">
        <v>1</v>
      </c>
      <c r="AA191" s="1" t="b">
        <v>0</v>
      </c>
      <c r="AB191" s="1"/>
      <c r="AC191" s="1"/>
      <c r="AD191" s="1" t="s">
        <v>42</v>
      </c>
      <c r="AE191" s="1">
        <v>11</v>
      </c>
      <c r="AF191" s="1">
        <v>14</v>
      </c>
      <c r="AG191" s="1"/>
      <c r="AH191" s="1"/>
      <c r="AI191" s="1"/>
      <c r="AJ191" s="1"/>
      <c r="AK191" s="1"/>
      <c r="AL191" s="1"/>
      <c r="AM191" s="1"/>
      <c r="AN191" s="1"/>
    </row>
    <row r="192" spans="1:40" ht="16" customHeight="1" x14ac:dyDescent="0.2">
      <c r="A192" s="1" t="s">
        <v>32</v>
      </c>
      <c r="B192" s="1" t="s">
        <v>180</v>
      </c>
      <c r="C192" s="1" t="s">
        <v>33</v>
      </c>
      <c r="D192" s="1"/>
      <c r="E192" s="1" t="s">
        <v>116</v>
      </c>
      <c r="F192" s="1" t="s">
        <v>49</v>
      </c>
      <c r="G192" s="22" t="s">
        <v>110</v>
      </c>
      <c r="H192" s="1" t="s">
        <v>111</v>
      </c>
      <c r="I192" s="1" t="s">
        <v>118</v>
      </c>
      <c r="J192" s="1" t="s">
        <v>119</v>
      </c>
      <c r="K192" s="1" t="s">
        <v>120</v>
      </c>
      <c r="L192" s="1">
        <v>5.5</v>
      </c>
      <c r="M192" s="1">
        <v>5</v>
      </c>
      <c r="N192" s="1">
        <v>100</v>
      </c>
      <c r="O192" s="1"/>
      <c r="P192" s="1">
        <v>90</v>
      </c>
      <c r="Q192" s="1">
        <v>75</v>
      </c>
      <c r="R192" s="1">
        <v>96</v>
      </c>
      <c r="S192" s="1" t="b">
        <v>1</v>
      </c>
      <c r="T192" s="1" t="s">
        <v>117</v>
      </c>
      <c r="U192" s="1" t="s">
        <v>39</v>
      </c>
      <c r="V192" s="1"/>
      <c r="W192" s="1"/>
      <c r="X192" s="1"/>
      <c r="Y192" s="1"/>
      <c r="Z192" s="1">
        <v>1</v>
      </c>
      <c r="AA192" s="1" t="b">
        <v>0</v>
      </c>
      <c r="AB192" s="1"/>
      <c r="AC192" s="1"/>
      <c r="AD192" s="1" t="s">
        <v>42</v>
      </c>
      <c r="AE192" s="1">
        <v>15</v>
      </c>
      <c r="AF192" s="1">
        <v>21</v>
      </c>
      <c r="AG192" s="1"/>
      <c r="AH192" s="1"/>
      <c r="AI192" s="1"/>
      <c r="AJ192" s="1"/>
      <c r="AK192" s="1"/>
      <c r="AL192" s="1"/>
      <c r="AM192" s="1"/>
      <c r="AN192" s="1"/>
    </row>
    <row r="193" spans="1:40" ht="16" customHeight="1" x14ac:dyDescent="0.2">
      <c r="A193" s="1" t="s">
        <v>32</v>
      </c>
      <c r="B193" s="1" t="s">
        <v>180</v>
      </c>
      <c r="C193" s="1" t="s">
        <v>33</v>
      </c>
      <c r="D193" s="1"/>
      <c r="E193" s="1" t="s">
        <v>108</v>
      </c>
      <c r="F193" s="1" t="s">
        <v>51</v>
      </c>
      <c r="G193" s="22" t="s">
        <v>110</v>
      </c>
      <c r="H193" s="1" t="s">
        <v>111</v>
      </c>
      <c r="I193" s="1" t="s">
        <v>118</v>
      </c>
      <c r="J193" s="1" t="s">
        <v>119</v>
      </c>
      <c r="K193" s="1" t="s">
        <v>120</v>
      </c>
      <c r="L193" s="1">
        <v>0.5</v>
      </c>
      <c r="M193" s="1">
        <v>0</v>
      </c>
      <c r="N193" s="1">
        <v>1</v>
      </c>
      <c r="O193" s="1"/>
      <c r="P193" s="1">
        <v>84</v>
      </c>
      <c r="Q193" s="1">
        <v>74</v>
      </c>
      <c r="R193" s="1">
        <v>90</v>
      </c>
      <c r="S193" s="1" t="b">
        <v>1</v>
      </c>
      <c r="T193" s="1"/>
      <c r="U193" s="1" t="s">
        <v>39</v>
      </c>
      <c r="V193" s="1"/>
      <c r="W193" s="1"/>
      <c r="X193" s="1"/>
      <c r="Y193" s="1"/>
      <c r="Z193" s="1">
        <v>1</v>
      </c>
      <c r="AA193" s="1" t="b">
        <v>0</v>
      </c>
      <c r="AB193" s="1"/>
      <c r="AC193" s="1"/>
      <c r="AD193" s="1" t="s">
        <v>42</v>
      </c>
      <c r="AE193" s="1">
        <v>10</v>
      </c>
      <c r="AF193" s="1">
        <v>16</v>
      </c>
      <c r="AG193" s="1"/>
      <c r="AH193" s="1"/>
      <c r="AI193" s="1"/>
      <c r="AJ193" s="1"/>
      <c r="AK193" s="1"/>
      <c r="AL193" s="1"/>
      <c r="AM193" s="1"/>
      <c r="AN193" s="1"/>
    </row>
    <row r="194" spans="1:40" ht="16" customHeight="1" x14ac:dyDescent="0.2">
      <c r="A194" s="1" t="s">
        <v>32</v>
      </c>
      <c r="B194" s="1" t="s">
        <v>180</v>
      </c>
      <c r="C194" s="1" t="s">
        <v>33</v>
      </c>
      <c r="D194" s="1"/>
      <c r="E194" s="1" t="s">
        <v>108</v>
      </c>
      <c r="F194" s="1" t="s">
        <v>51</v>
      </c>
      <c r="G194" s="22" t="s">
        <v>110</v>
      </c>
      <c r="H194" s="1" t="s">
        <v>111</v>
      </c>
      <c r="I194" s="1" t="s">
        <v>118</v>
      </c>
      <c r="J194" s="1" t="s">
        <v>119</v>
      </c>
      <c r="K194" s="1" t="s">
        <v>120</v>
      </c>
      <c r="L194" s="1">
        <v>1.5</v>
      </c>
      <c r="M194" s="1">
        <v>1</v>
      </c>
      <c r="N194" s="1">
        <v>2</v>
      </c>
      <c r="O194" s="1"/>
      <c r="P194" s="1">
        <v>88</v>
      </c>
      <c r="Q194" s="1">
        <v>78</v>
      </c>
      <c r="R194" s="1">
        <v>93</v>
      </c>
      <c r="S194" s="1" t="b">
        <v>1</v>
      </c>
      <c r="T194" s="1"/>
      <c r="U194" s="1" t="s">
        <v>39</v>
      </c>
      <c r="V194" s="1"/>
      <c r="W194" s="1"/>
      <c r="X194" s="1"/>
      <c r="Y194" s="1"/>
      <c r="Z194" s="1">
        <v>1</v>
      </c>
      <c r="AA194" s="1" t="b">
        <v>0</v>
      </c>
      <c r="AB194" s="1"/>
      <c r="AC194" s="1"/>
      <c r="AD194" s="1" t="s">
        <v>42</v>
      </c>
      <c r="AE194" s="1">
        <v>10</v>
      </c>
      <c r="AF194" s="1">
        <v>15</v>
      </c>
      <c r="AG194" s="1"/>
      <c r="AH194" s="1"/>
      <c r="AI194" s="1"/>
      <c r="AJ194" s="1"/>
      <c r="AK194" s="1"/>
      <c r="AL194" s="1"/>
      <c r="AM194" s="1"/>
      <c r="AN194" s="1"/>
    </row>
    <row r="195" spans="1:40" ht="16" customHeight="1" x14ac:dyDescent="0.2">
      <c r="A195" s="1" t="s">
        <v>32</v>
      </c>
      <c r="B195" s="1" t="s">
        <v>180</v>
      </c>
      <c r="C195" s="1" t="s">
        <v>33</v>
      </c>
      <c r="D195" s="1"/>
      <c r="E195" s="1" t="s">
        <v>108</v>
      </c>
      <c r="F195" s="1" t="s">
        <v>51</v>
      </c>
      <c r="G195" s="22" t="s">
        <v>110</v>
      </c>
      <c r="H195" s="1" t="s">
        <v>111</v>
      </c>
      <c r="I195" s="1" t="s">
        <v>118</v>
      </c>
      <c r="J195" s="1" t="s">
        <v>119</v>
      </c>
      <c r="K195" s="1" t="s">
        <v>120</v>
      </c>
      <c r="L195" s="1">
        <v>2.5</v>
      </c>
      <c r="M195" s="1">
        <v>2</v>
      </c>
      <c r="N195" s="1">
        <v>3</v>
      </c>
      <c r="O195" s="1"/>
      <c r="P195" s="1">
        <v>89</v>
      </c>
      <c r="Q195" s="1">
        <v>78</v>
      </c>
      <c r="R195" s="1">
        <v>94</v>
      </c>
      <c r="S195" s="1" t="b">
        <v>1</v>
      </c>
      <c r="T195" s="1"/>
      <c r="U195" s="1" t="s">
        <v>39</v>
      </c>
      <c r="V195" s="1"/>
      <c r="W195" s="1"/>
      <c r="X195" s="1"/>
      <c r="Y195" s="1"/>
      <c r="Z195" s="1">
        <v>1</v>
      </c>
      <c r="AA195" s="1" t="b">
        <v>0</v>
      </c>
      <c r="AB195" s="1"/>
      <c r="AC195" s="1"/>
      <c r="AD195" s="1" t="s">
        <v>42</v>
      </c>
      <c r="AE195" s="1">
        <v>11</v>
      </c>
      <c r="AF195" s="1">
        <v>16</v>
      </c>
      <c r="AG195" s="1"/>
      <c r="AH195" s="1"/>
      <c r="AI195" s="1"/>
      <c r="AJ195" s="1"/>
      <c r="AK195" s="1"/>
      <c r="AL195" s="1"/>
      <c r="AM195" s="1"/>
      <c r="AN195" s="1"/>
    </row>
    <row r="196" spans="1:40" ht="16" customHeight="1" x14ac:dyDescent="0.2">
      <c r="A196" s="1" t="s">
        <v>32</v>
      </c>
      <c r="B196" s="1" t="s">
        <v>180</v>
      </c>
      <c r="C196" s="1" t="s">
        <v>33</v>
      </c>
      <c r="D196" s="1"/>
      <c r="E196" s="1" t="s">
        <v>108</v>
      </c>
      <c r="F196" s="1" t="s">
        <v>51</v>
      </c>
      <c r="G196" s="22" t="s">
        <v>110</v>
      </c>
      <c r="H196" s="1" t="s">
        <v>111</v>
      </c>
      <c r="I196" s="1" t="s">
        <v>118</v>
      </c>
      <c r="J196" s="1" t="s">
        <v>119</v>
      </c>
      <c r="K196" s="1" t="s">
        <v>120</v>
      </c>
      <c r="L196" s="1">
        <v>3.5</v>
      </c>
      <c r="M196" s="1">
        <v>3</v>
      </c>
      <c r="N196" s="1">
        <v>4</v>
      </c>
      <c r="O196" s="1"/>
      <c r="P196" s="1">
        <v>86</v>
      </c>
      <c r="Q196" s="1">
        <v>77</v>
      </c>
      <c r="R196" s="1">
        <v>92</v>
      </c>
      <c r="S196" s="1" t="b">
        <v>1</v>
      </c>
      <c r="T196" s="1"/>
      <c r="U196" s="1" t="s">
        <v>39</v>
      </c>
      <c r="V196" s="1"/>
      <c r="W196" s="1"/>
      <c r="X196" s="1"/>
      <c r="Y196" s="1"/>
      <c r="Z196" s="1">
        <v>1</v>
      </c>
      <c r="AA196" s="1" t="b">
        <v>0</v>
      </c>
      <c r="AB196" s="1"/>
      <c r="AC196" s="1"/>
      <c r="AD196" s="1" t="s">
        <v>42</v>
      </c>
      <c r="AE196" s="1">
        <v>9</v>
      </c>
      <c r="AF196" s="1">
        <v>15</v>
      </c>
      <c r="AG196" s="1"/>
      <c r="AH196" s="1"/>
      <c r="AI196" s="1"/>
      <c r="AJ196" s="1"/>
      <c r="AK196" s="1"/>
      <c r="AL196" s="1"/>
      <c r="AM196" s="1"/>
      <c r="AN196" s="1"/>
    </row>
    <row r="197" spans="1:40" ht="16" customHeight="1" x14ac:dyDescent="0.2">
      <c r="A197" s="1" t="s">
        <v>32</v>
      </c>
      <c r="B197" s="1" t="s">
        <v>180</v>
      </c>
      <c r="C197" s="1" t="s">
        <v>33</v>
      </c>
      <c r="D197" s="1"/>
      <c r="E197" s="1" t="s">
        <v>108</v>
      </c>
      <c r="F197" s="1" t="s">
        <v>51</v>
      </c>
      <c r="G197" s="22" t="s">
        <v>110</v>
      </c>
      <c r="H197" s="1" t="s">
        <v>111</v>
      </c>
      <c r="I197" s="1" t="s">
        <v>118</v>
      </c>
      <c r="J197" s="1" t="s">
        <v>119</v>
      </c>
      <c r="K197" s="1" t="s">
        <v>120</v>
      </c>
      <c r="L197" s="1">
        <v>4.5</v>
      </c>
      <c r="M197" s="1">
        <v>4</v>
      </c>
      <c r="N197" s="1">
        <v>5</v>
      </c>
      <c r="O197" s="1"/>
      <c r="P197" s="1">
        <v>85</v>
      </c>
      <c r="Q197" s="1">
        <v>77</v>
      </c>
      <c r="R197" s="1">
        <v>90</v>
      </c>
      <c r="S197" s="1" t="b">
        <v>1</v>
      </c>
      <c r="T197" s="1"/>
      <c r="U197" s="1" t="s">
        <v>39</v>
      </c>
      <c r="V197" s="1"/>
      <c r="W197" s="1"/>
      <c r="X197" s="1"/>
      <c r="Y197" s="1"/>
      <c r="Z197" s="1">
        <v>1</v>
      </c>
      <c r="AA197" s="1" t="b">
        <v>0</v>
      </c>
      <c r="AB197" s="1"/>
      <c r="AC197" s="1"/>
      <c r="AD197" s="1" t="s">
        <v>42</v>
      </c>
      <c r="AE197" s="1">
        <v>8</v>
      </c>
      <c r="AF197" s="1">
        <v>13</v>
      </c>
      <c r="AG197" s="1"/>
      <c r="AH197" s="1"/>
      <c r="AI197" s="1"/>
      <c r="AJ197" s="1"/>
      <c r="AK197" s="1"/>
      <c r="AL197" s="1"/>
      <c r="AM197" s="1"/>
      <c r="AN197" s="1"/>
    </row>
    <row r="198" spans="1:40" ht="16" customHeight="1" x14ac:dyDescent="0.2">
      <c r="A198" s="1" t="s">
        <v>32</v>
      </c>
      <c r="B198" s="1" t="s">
        <v>180</v>
      </c>
      <c r="C198" s="1" t="s">
        <v>33</v>
      </c>
      <c r="D198" s="1"/>
      <c r="E198" s="1" t="s">
        <v>108</v>
      </c>
      <c r="F198" s="1" t="s">
        <v>51</v>
      </c>
      <c r="G198" s="22" t="s">
        <v>110</v>
      </c>
      <c r="H198" s="1" t="s">
        <v>111</v>
      </c>
      <c r="I198" s="1" t="s">
        <v>118</v>
      </c>
      <c r="J198" s="1" t="s">
        <v>119</v>
      </c>
      <c r="K198" s="1" t="s">
        <v>120</v>
      </c>
      <c r="L198" s="1">
        <v>5.5</v>
      </c>
      <c r="M198" s="1">
        <v>5</v>
      </c>
      <c r="N198" s="1">
        <v>100</v>
      </c>
      <c r="O198" s="1"/>
      <c r="P198" s="1">
        <v>83</v>
      </c>
      <c r="Q198" s="1">
        <v>69</v>
      </c>
      <c r="R198" s="1">
        <v>90</v>
      </c>
      <c r="S198" s="1" t="b">
        <v>1</v>
      </c>
      <c r="T198" s="1" t="s">
        <v>117</v>
      </c>
      <c r="U198" s="1" t="s">
        <v>39</v>
      </c>
      <c r="V198" s="1"/>
      <c r="W198" s="1"/>
      <c r="X198" s="1"/>
      <c r="Y198" s="1"/>
      <c r="Z198" s="1">
        <v>1</v>
      </c>
      <c r="AA198" s="1" t="b">
        <v>0</v>
      </c>
      <c r="AB198" s="1"/>
      <c r="AC198" s="1"/>
      <c r="AD198" s="1" t="s">
        <v>42</v>
      </c>
      <c r="AE198" s="1">
        <v>14</v>
      </c>
      <c r="AF198" s="1">
        <v>21</v>
      </c>
      <c r="AG198" s="1"/>
      <c r="AH198" s="1"/>
      <c r="AI198" s="1"/>
      <c r="AJ198" s="1"/>
      <c r="AK198" s="1"/>
      <c r="AL198" s="1"/>
      <c r="AM198" s="1"/>
      <c r="AN198" s="1"/>
    </row>
    <row r="199" spans="1:40" ht="16" customHeight="1" x14ac:dyDescent="0.2">
      <c r="A199" s="1" t="s">
        <v>32</v>
      </c>
      <c r="B199" s="1" t="s">
        <v>180</v>
      </c>
      <c r="C199" s="1" t="s">
        <v>33</v>
      </c>
      <c r="D199" s="1"/>
      <c r="E199" s="1" t="s">
        <v>34</v>
      </c>
      <c r="F199" s="1" t="s">
        <v>34</v>
      </c>
      <c r="G199" s="22" t="s">
        <v>110</v>
      </c>
      <c r="H199" s="22" t="s">
        <v>111</v>
      </c>
      <c r="I199" s="1" t="s">
        <v>118</v>
      </c>
      <c r="J199" s="1" t="s">
        <v>119</v>
      </c>
      <c r="K199" s="1" t="s">
        <v>120</v>
      </c>
      <c r="L199" s="1">
        <v>0.5</v>
      </c>
      <c r="M199" s="1">
        <v>0</v>
      </c>
      <c r="N199" s="1">
        <v>1</v>
      </c>
      <c r="O199" s="1"/>
      <c r="P199" s="1">
        <v>87</v>
      </c>
      <c r="Q199" s="1">
        <v>82</v>
      </c>
      <c r="R199" s="1">
        <v>91</v>
      </c>
      <c r="S199" s="1" t="b">
        <v>1</v>
      </c>
      <c r="T199" s="1"/>
      <c r="U199" s="1" t="s">
        <v>39</v>
      </c>
      <c r="V199" s="1"/>
      <c r="W199" s="1"/>
      <c r="X199" s="1"/>
      <c r="Y199" s="1"/>
      <c r="Z199" s="1">
        <v>1</v>
      </c>
      <c r="AA199" s="1" t="b">
        <v>0</v>
      </c>
      <c r="AB199" s="1"/>
      <c r="AC199" s="1" t="s">
        <v>121</v>
      </c>
      <c r="AD199" s="1" t="s">
        <v>42</v>
      </c>
      <c r="AE199" s="1">
        <v>5</v>
      </c>
      <c r="AF199" s="1">
        <v>9</v>
      </c>
      <c r="AG199" s="1"/>
      <c r="AH199" s="1"/>
      <c r="AI199" s="1"/>
      <c r="AJ199" s="1"/>
      <c r="AK199" s="1"/>
      <c r="AL199" s="1"/>
      <c r="AM199" s="1"/>
      <c r="AN199" s="1"/>
    </row>
    <row r="200" spans="1:40" ht="16" customHeight="1" x14ac:dyDescent="0.2">
      <c r="A200" s="1" t="s">
        <v>32</v>
      </c>
      <c r="B200" s="1" t="s">
        <v>180</v>
      </c>
      <c r="C200" s="1" t="s">
        <v>33</v>
      </c>
      <c r="D200" s="1"/>
      <c r="E200" s="1" t="s">
        <v>34</v>
      </c>
      <c r="F200" s="1" t="s">
        <v>34</v>
      </c>
      <c r="G200" s="22" t="s">
        <v>110</v>
      </c>
      <c r="H200" s="22" t="s">
        <v>111</v>
      </c>
      <c r="I200" s="1" t="s">
        <v>118</v>
      </c>
      <c r="J200" s="1" t="s">
        <v>119</v>
      </c>
      <c r="K200" s="1" t="s">
        <v>120</v>
      </c>
      <c r="L200" s="1">
        <v>1.5</v>
      </c>
      <c r="M200" s="1">
        <v>1</v>
      </c>
      <c r="N200" s="1">
        <v>2</v>
      </c>
      <c r="O200" s="1"/>
      <c r="P200" s="1">
        <v>89</v>
      </c>
      <c r="Q200" s="1">
        <v>84</v>
      </c>
      <c r="R200" s="1">
        <v>92</v>
      </c>
      <c r="S200" s="1" t="b">
        <v>1</v>
      </c>
      <c r="T200" s="1"/>
      <c r="U200" s="1" t="s">
        <v>39</v>
      </c>
      <c r="V200" s="1"/>
      <c r="W200" s="1"/>
      <c r="X200" s="1"/>
      <c r="Y200" s="1"/>
      <c r="Z200" s="1">
        <v>1</v>
      </c>
      <c r="AA200" s="1" t="b">
        <v>0</v>
      </c>
      <c r="AB200" s="1"/>
      <c r="AC200" s="1" t="s">
        <v>121</v>
      </c>
      <c r="AD200" s="1" t="s">
        <v>42</v>
      </c>
      <c r="AE200" s="1">
        <v>5</v>
      </c>
      <c r="AF200" s="1">
        <v>8</v>
      </c>
      <c r="AG200" s="1"/>
      <c r="AH200" s="1"/>
      <c r="AI200" s="1"/>
      <c r="AJ200" s="1"/>
      <c r="AK200" s="1"/>
      <c r="AL200" s="1"/>
      <c r="AM200" s="1"/>
      <c r="AN200" s="1"/>
    </row>
    <row r="201" spans="1:40" ht="16" customHeight="1" x14ac:dyDescent="0.2">
      <c r="A201" s="1" t="s">
        <v>32</v>
      </c>
      <c r="B201" s="1" t="s">
        <v>180</v>
      </c>
      <c r="C201" s="1" t="s">
        <v>33</v>
      </c>
      <c r="D201" s="1"/>
      <c r="E201" s="1" t="s">
        <v>34</v>
      </c>
      <c r="F201" s="1" t="s">
        <v>34</v>
      </c>
      <c r="G201" s="22" t="s">
        <v>110</v>
      </c>
      <c r="H201" s="22" t="s">
        <v>111</v>
      </c>
      <c r="I201" s="1" t="s">
        <v>118</v>
      </c>
      <c r="J201" s="1" t="s">
        <v>119</v>
      </c>
      <c r="K201" s="1" t="s">
        <v>120</v>
      </c>
      <c r="L201" s="1">
        <v>2.5</v>
      </c>
      <c r="M201" s="1">
        <v>2</v>
      </c>
      <c r="N201" s="1">
        <v>3</v>
      </c>
      <c r="O201" s="1"/>
      <c r="P201" s="1">
        <v>92</v>
      </c>
      <c r="Q201" s="1">
        <v>89</v>
      </c>
      <c r="R201" s="1">
        <v>95</v>
      </c>
      <c r="S201" s="1" t="b">
        <v>1</v>
      </c>
      <c r="T201" s="1"/>
      <c r="U201" s="1" t="s">
        <v>39</v>
      </c>
      <c r="V201" s="1"/>
      <c r="W201" s="1"/>
      <c r="X201" s="1"/>
      <c r="Y201" s="1"/>
      <c r="Z201" s="1">
        <v>1</v>
      </c>
      <c r="AA201" s="1" t="b">
        <v>0</v>
      </c>
      <c r="AB201" s="1"/>
      <c r="AC201" s="1" t="s">
        <v>121</v>
      </c>
      <c r="AD201" s="1" t="s">
        <v>42</v>
      </c>
      <c r="AE201" s="1">
        <v>3</v>
      </c>
      <c r="AF201" s="1">
        <v>6</v>
      </c>
      <c r="AG201" s="1"/>
      <c r="AH201" s="1"/>
      <c r="AI201" s="1"/>
      <c r="AJ201" s="1"/>
      <c r="AK201" s="1"/>
      <c r="AL201" s="1"/>
      <c r="AM201" s="1"/>
      <c r="AN201" s="1"/>
    </row>
    <row r="202" spans="1:40" ht="16" customHeight="1" x14ac:dyDescent="0.2">
      <c r="A202" s="1" t="s">
        <v>32</v>
      </c>
      <c r="B202" s="1" t="s">
        <v>180</v>
      </c>
      <c r="C202" s="1" t="s">
        <v>33</v>
      </c>
      <c r="D202" s="1"/>
      <c r="E202" s="1" t="s">
        <v>34</v>
      </c>
      <c r="F202" s="1" t="s">
        <v>34</v>
      </c>
      <c r="G202" s="22" t="s">
        <v>110</v>
      </c>
      <c r="H202" s="22" t="s">
        <v>111</v>
      </c>
      <c r="I202" s="1" t="s">
        <v>118</v>
      </c>
      <c r="J202" s="1" t="s">
        <v>119</v>
      </c>
      <c r="K202" s="1" t="s">
        <v>120</v>
      </c>
      <c r="L202" s="1">
        <v>3.5</v>
      </c>
      <c r="M202" s="1">
        <v>3</v>
      </c>
      <c r="N202" s="1">
        <v>4</v>
      </c>
      <c r="O202" s="1"/>
      <c r="P202" s="5">
        <v>93</v>
      </c>
      <c r="Q202" s="1">
        <v>89</v>
      </c>
      <c r="R202" s="1">
        <v>95</v>
      </c>
      <c r="S202" s="1" t="b">
        <v>1</v>
      </c>
      <c r="T202" s="1"/>
      <c r="U202" s="1" t="s">
        <v>39</v>
      </c>
      <c r="V202" s="1"/>
      <c r="W202" s="1"/>
      <c r="X202" s="1"/>
      <c r="Y202" s="1"/>
      <c r="Z202" s="1">
        <v>1</v>
      </c>
      <c r="AA202" s="1" t="b">
        <v>0</v>
      </c>
      <c r="AB202" s="1"/>
      <c r="AC202" s="1" t="s">
        <v>121</v>
      </c>
      <c r="AD202" s="1" t="s">
        <v>42</v>
      </c>
      <c r="AE202" s="1">
        <v>4</v>
      </c>
      <c r="AF202" s="1">
        <v>6</v>
      </c>
      <c r="AG202" s="1"/>
      <c r="AH202" s="1"/>
      <c r="AI202" s="1"/>
      <c r="AJ202" s="1"/>
      <c r="AK202" s="1"/>
      <c r="AL202" s="1"/>
      <c r="AM202" s="1"/>
      <c r="AN202" s="1"/>
    </row>
    <row r="203" spans="1:40" ht="16" customHeight="1" x14ac:dyDescent="0.2">
      <c r="A203" s="1" t="s">
        <v>32</v>
      </c>
      <c r="B203" s="1" t="s">
        <v>180</v>
      </c>
      <c r="C203" s="1" t="s">
        <v>33</v>
      </c>
      <c r="D203" s="1"/>
      <c r="E203" s="1" t="s">
        <v>34</v>
      </c>
      <c r="F203" s="1" t="s">
        <v>34</v>
      </c>
      <c r="G203" s="22" t="s">
        <v>110</v>
      </c>
      <c r="H203" s="22" t="s">
        <v>111</v>
      </c>
      <c r="I203" s="1" t="s">
        <v>118</v>
      </c>
      <c r="J203" s="1" t="s">
        <v>119</v>
      </c>
      <c r="K203" s="1" t="s">
        <v>120</v>
      </c>
      <c r="L203" s="1">
        <v>4.5</v>
      </c>
      <c r="M203" s="1">
        <v>4</v>
      </c>
      <c r="N203" s="1">
        <v>5</v>
      </c>
      <c r="O203" s="1"/>
      <c r="P203" s="5">
        <v>91</v>
      </c>
      <c r="Q203" s="1">
        <v>87</v>
      </c>
      <c r="R203" s="1">
        <v>93</v>
      </c>
      <c r="S203" s="1" t="b">
        <v>1</v>
      </c>
      <c r="T203" s="1"/>
      <c r="U203" s="1" t="s">
        <v>39</v>
      </c>
      <c r="V203" s="1"/>
      <c r="W203" s="1"/>
      <c r="X203" s="1"/>
      <c r="Y203" s="1"/>
      <c r="Z203" s="1">
        <v>1</v>
      </c>
      <c r="AA203" s="1" t="b">
        <v>0</v>
      </c>
      <c r="AB203" s="1"/>
      <c r="AC203" s="1" t="s">
        <v>121</v>
      </c>
      <c r="AD203" s="1" t="s">
        <v>42</v>
      </c>
      <c r="AE203" s="1">
        <v>4</v>
      </c>
      <c r="AF203" s="1">
        <v>6</v>
      </c>
      <c r="AG203" s="1"/>
      <c r="AH203" s="1"/>
      <c r="AI203" s="1"/>
      <c r="AJ203" s="1"/>
      <c r="AK203" s="1"/>
      <c r="AL203" s="1"/>
      <c r="AM203" s="1"/>
      <c r="AN203" s="1"/>
    </row>
    <row r="204" spans="1:40" ht="16" customHeight="1" x14ac:dyDescent="0.2">
      <c r="A204" s="1" t="s">
        <v>32</v>
      </c>
      <c r="B204" s="1" t="s">
        <v>180</v>
      </c>
      <c r="C204" s="1" t="s">
        <v>33</v>
      </c>
      <c r="D204" s="1"/>
      <c r="E204" s="1" t="s">
        <v>34</v>
      </c>
      <c r="F204" s="1" t="s">
        <v>34</v>
      </c>
      <c r="G204" s="22" t="s">
        <v>110</v>
      </c>
      <c r="H204" s="22" t="s">
        <v>111</v>
      </c>
      <c r="I204" s="1" t="s">
        <v>118</v>
      </c>
      <c r="J204" s="1" t="s">
        <v>119</v>
      </c>
      <c r="K204" s="1" t="s">
        <v>120</v>
      </c>
      <c r="L204" s="1">
        <v>5.5</v>
      </c>
      <c r="M204" s="1">
        <v>5</v>
      </c>
      <c r="N204" s="1">
        <v>100</v>
      </c>
      <c r="O204" s="1"/>
      <c r="P204" s="5">
        <v>88</v>
      </c>
      <c r="Q204" s="1">
        <v>82</v>
      </c>
      <c r="R204" s="1">
        <v>92</v>
      </c>
      <c r="S204" s="1" t="b">
        <v>1</v>
      </c>
      <c r="T204" s="1" t="s">
        <v>117</v>
      </c>
      <c r="U204" s="1" t="s">
        <v>39</v>
      </c>
      <c r="V204" s="1"/>
      <c r="W204" s="1"/>
      <c r="X204" s="1"/>
      <c r="Y204" s="1"/>
      <c r="Z204" s="1">
        <v>1</v>
      </c>
      <c r="AA204" s="1" t="b">
        <v>0</v>
      </c>
      <c r="AB204" s="1"/>
      <c r="AC204" s="1" t="s">
        <v>121</v>
      </c>
      <c r="AD204" s="1" t="s">
        <v>42</v>
      </c>
      <c r="AE204" s="1">
        <v>6</v>
      </c>
      <c r="AF204" s="1">
        <v>10</v>
      </c>
      <c r="AG204" s="1"/>
      <c r="AH204" s="1"/>
      <c r="AI204" s="1"/>
      <c r="AJ204" s="1"/>
      <c r="AK204" s="1"/>
      <c r="AL204" s="1"/>
      <c r="AM204" s="1"/>
      <c r="AN204" s="1"/>
    </row>
    <row r="205" spans="1:40" ht="17" customHeight="1" x14ac:dyDescent="0.2">
      <c r="A205" s="1" t="s">
        <v>44</v>
      </c>
      <c r="B205" s="1" t="s">
        <v>187</v>
      </c>
      <c r="C205" s="1" t="s">
        <v>33</v>
      </c>
      <c r="D205" s="1"/>
      <c r="E205" s="5" t="s">
        <v>48</v>
      </c>
      <c r="F205" s="1" t="s">
        <v>43</v>
      </c>
      <c r="G205" s="22" t="s">
        <v>43</v>
      </c>
      <c r="H205" s="1" t="s">
        <v>43</v>
      </c>
      <c r="I205" s="1" t="s">
        <v>119</v>
      </c>
      <c r="J205" s="1" t="s">
        <v>119</v>
      </c>
      <c r="K205" s="1"/>
      <c r="L205" s="1">
        <v>6</v>
      </c>
      <c r="M205" s="1">
        <v>5</v>
      </c>
      <c r="N205" s="1">
        <v>7</v>
      </c>
      <c r="O205" s="1"/>
      <c r="P205" s="1">
        <v>94</v>
      </c>
      <c r="Q205" s="1">
        <v>87</v>
      </c>
      <c r="R205" s="1">
        <v>97</v>
      </c>
      <c r="S205" s="1" t="b">
        <v>1</v>
      </c>
      <c r="T205" s="1"/>
      <c r="U205" s="1" t="s">
        <v>39</v>
      </c>
      <c r="V205" s="1">
        <v>93</v>
      </c>
      <c r="W205" s="1">
        <v>86</v>
      </c>
      <c r="X205" s="1">
        <v>97</v>
      </c>
      <c r="Y205" s="1"/>
      <c r="Z205" s="1">
        <v>1</v>
      </c>
      <c r="AA205" s="1" t="b">
        <v>0</v>
      </c>
      <c r="AB205" s="1">
        <v>1</v>
      </c>
      <c r="AC205" s="1"/>
      <c r="AD205" s="1" t="s">
        <v>42</v>
      </c>
      <c r="AE205" s="1">
        <v>7</v>
      </c>
      <c r="AF205" s="1">
        <v>10</v>
      </c>
      <c r="AG205" s="1"/>
      <c r="AH205" s="1"/>
      <c r="AI205" s="1"/>
      <c r="AJ205" s="1"/>
      <c r="AK205" s="1"/>
      <c r="AL205" s="1"/>
      <c r="AM205" s="1"/>
      <c r="AN205" s="1"/>
    </row>
    <row r="206" spans="1:40" ht="17" customHeight="1" x14ac:dyDescent="0.2">
      <c r="A206" s="1" t="s">
        <v>44</v>
      </c>
      <c r="B206" s="1" t="s">
        <v>187</v>
      </c>
      <c r="C206" s="1" t="s">
        <v>33</v>
      </c>
      <c r="D206" s="1"/>
      <c r="E206" s="5" t="s">
        <v>48</v>
      </c>
      <c r="F206" s="1" t="s">
        <v>43</v>
      </c>
      <c r="G206" s="22" t="s">
        <v>43</v>
      </c>
      <c r="H206" s="1" t="s">
        <v>43</v>
      </c>
      <c r="I206" s="1" t="s">
        <v>119</v>
      </c>
      <c r="J206" s="1" t="s">
        <v>119</v>
      </c>
      <c r="K206" s="1"/>
      <c r="L206" s="1">
        <v>5</v>
      </c>
      <c r="M206" s="1">
        <v>4</v>
      </c>
      <c r="N206" s="1">
        <v>6</v>
      </c>
      <c r="O206" s="1"/>
      <c r="P206" s="1">
        <v>98</v>
      </c>
      <c r="Q206" s="1">
        <v>95</v>
      </c>
      <c r="R206" s="1">
        <v>99</v>
      </c>
      <c r="S206" s="1" t="b">
        <v>1</v>
      </c>
      <c r="T206" s="1"/>
      <c r="U206" s="1" t="s">
        <v>39</v>
      </c>
      <c r="V206" s="1">
        <v>96</v>
      </c>
      <c r="W206" s="1">
        <v>93</v>
      </c>
      <c r="X206" s="1">
        <v>98</v>
      </c>
      <c r="Y206" s="1"/>
      <c r="Z206" s="1">
        <v>1</v>
      </c>
      <c r="AA206" s="1" t="b">
        <v>0</v>
      </c>
      <c r="AB206" s="1">
        <v>1</v>
      </c>
      <c r="AC206" s="1"/>
      <c r="AD206" s="1" t="s">
        <v>42</v>
      </c>
      <c r="AE206" s="1">
        <v>3</v>
      </c>
      <c r="AF206" s="1">
        <v>4</v>
      </c>
      <c r="AG206" s="1"/>
      <c r="AH206" s="1"/>
      <c r="AI206" s="1"/>
      <c r="AJ206" s="1"/>
      <c r="AK206" s="1"/>
      <c r="AL206" s="1"/>
      <c r="AM206" s="1"/>
      <c r="AN206" s="1"/>
    </row>
    <row r="207" spans="1:40" ht="17" customHeight="1" x14ac:dyDescent="0.2">
      <c r="A207" s="1" t="s">
        <v>44</v>
      </c>
      <c r="B207" s="1" t="s">
        <v>187</v>
      </c>
      <c r="C207" s="1" t="s">
        <v>33</v>
      </c>
      <c r="D207" s="1"/>
      <c r="E207" s="5" t="s">
        <v>48</v>
      </c>
      <c r="F207" s="1" t="s">
        <v>43</v>
      </c>
      <c r="G207" s="22" t="s">
        <v>43</v>
      </c>
      <c r="H207" s="1" t="s">
        <v>43</v>
      </c>
      <c r="I207" s="1" t="s">
        <v>119</v>
      </c>
      <c r="J207" s="1" t="s">
        <v>119</v>
      </c>
      <c r="K207" s="1"/>
      <c r="L207" s="1">
        <v>4</v>
      </c>
      <c r="M207" s="1">
        <v>3</v>
      </c>
      <c r="N207" s="1">
        <v>5</v>
      </c>
      <c r="O207" s="1"/>
      <c r="P207" s="1">
        <v>98</v>
      </c>
      <c r="Q207" s="1">
        <v>94</v>
      </c>
      <c r="R207" s="1">
        <v>99</v>
      </c>
      <c r="S207" s="1" t="b">
        <v>1</v>
      </c>
      <c r="T207" s="1"/>
      <c r="U207" s="1" t="s">
        <v>39</v>
      </c>
      <c r="V207" s="1">
        <v>98</v>
      </c>
      <c r="W207" s="1">
        <v>94</v>
      </c>
      <c r="X207" s="1">
        <v>99</v>
      </c>
      <c r="Y207" s="1"/>
      <c r="Z207" s="1">
        <v>1</v>
      </c>
      <c r="AA207" s="1" t="b">
        <v>0</v>
      </c>
      <c r="AB207" s="1">
        <v>1</v>
      </c>
      <c r="AC207" s="1"/>
      <c r="AD207" s="1" t="s">
        <v>42</v>
      </c>
      <c r="AE207" s="1">
        <v>4</v>
      </c>
      <c r="AF207" s="1">
        <v>5</v>
      </c>
      <c r="AG207" s="1"/>
      <c r="AH207" s="1"/>
      <c r="AI207" s="1"/>
      <c r="AJ207" s="1"/>
      <c r="AK207" s="1"/>
      <c r="AL207" s="1"/>
      <c r="AM207" s="1"/>
      <c r="AN207" s="1"/>
    </row>
    <row r="208" spans="1:40" ht="17" customHeight="1" x14ac:dyDescent="0.2">
      <c r="A208" s="1" t="s">
        <v>44</v>
      </c>
      <c r="B208" s="1" t="s">
        <v>187</v>
      </c>
      <c r="C208" s="1" t="s">
        <v>33</v>
      </c>
      <c r="D208" s="1"/>
      <c r="E208" s="5" t="s">
        <v>50</v>
      </c>
      <c r="F208" s="1" t="s">
        <v>43</v>
      </c>
      <c r="G208" s="22" t="s">
        <v>43</v>
      </c>
      <c r="H208" s="1" t="s">
        <v>43</v>
      </c>
      <c r="I208" s="1" t="s">
        <v>119</v>
      </c>
      <c r="J208" s="1" t="s">
        <v>119</v>
      </c>
      <c r="K208" s="1"/>
      <c r="L208" s="1">
        <v>6</v>
      </c>
      <c r="M208" s="1">
        <v>5</v>
      </c>
      <c r="N208" s="1">
        <v>7</v>
      </c>
      <c r="O208" s="1"/>
      <c r="P208" s="1">
        <v>86</v>
      </c>
      <c r="Q208" s="1">
        <v>83</v>
      </c>
      <c r="R208" s="1">
        <v>90</v>
      </c>
      <c r="S208" s="1" t="b">
        <v>1</v>
      </c>
      <c r="T208" s="1"/>
      <c r="U208" s="1" t="s">
        <v>39</v>
      </c>
      <c r="V208" s="1">
        <v>85</v>
      </c>
      <c r="W208" s="1">
        <v>81</v>
      </c>
      <c r="X208" s="1">
        <v>88</v>
      </c>
      <c r="Y208" s="1"/>
      <c r="Z208" s="1">
        <v>1</v>
      </c>
      <c r="AA208" s="1" t="b">
        <v>0</v>
      </c>
      <c r="AB208" s="1">
        <v>1</v>
      </c>
      <c r="AC208" s="1"/>
      <c r="AD208" s="1" t="s">
        <v>42</v>
      </c>
      <c r="AE208" s="1">
        <v>3</v>
      </c>
      <c r="AF208" s="1">
        <v>7</v>
      </c>
      <c r="AG208" s="1"/>
      <c r="AH208" s="1"/>
      <c r="AI208" s="1"/>
      <c r="AJ208" s="1"/>
      <c r="AK208" s="1"/>
      <c r="AL208" s="1"/>
      <c r="AM208" s="1"/>
      <c r="AN208" s="1"/>
    </row>
    <row r="209" spans="1:40" ht="17" customHeight="1" x14ac:dyDescent="0.2">
      <c r="A209" s="1" t="s">
        <v>44</v>
      </c>
      <c r="B209" s="1" t="s">
        <v>187</v>
      </c>
      <c r="C209" s="1" t="s">
        <v>33</v>
      </c>
      <c r="D209" s="1"/>
      <c r="E209" s="5" t="s">
        <v>50</v>
      </c>
      <c r="F209" s="1" t="s">
        <v>43</v>
      </c>
      <c r="G209" s="22" t="s">
        <v>43</v>
      </c>
      <c r="H209" s="1" t="s">
        <v>43</v>
      </c>
      <c r="I209" s="1" t="s">
        <v>119</v>
      </c>
      <c r="J209" s="1" t="s">
        <v>119</v>
      </c>
      <c r="K209" s="1"/>
      <c r="L209" s="1">
        <v>5</v>
      </c>
      <c r="M209" s="1">
        <v>4</v>
      </c>
      <c r="N209" s="1">
        <v>6</v>
      </c>
      <c r="O209" s="1"/>
      <c r="P209" s="1">
        <v>88</v>
      </c>
      <c r="Q209" s="1">
        <v>84</v>
      </c>
      <c r="R209" s="1">
        <v>91</v>
      </c>
      <c r="S209" s="1" t="b">
        <v>1</v>
      </c>
      <c r="T209" s="1"/>
      <c r="U209" s="1" t="s">
        <v>39</v>
      </c>
      <c r="V209" s="1">
        <v>88</v>
      </c>
      <c r="W209" s="1">
        <v>84</v>
      </c>
      <c r="X209" s="1">
        <v>91</v>
      </c>
      <c r="Y209" s="1"/>
      <c r="Z209" s="1">
        <v>1</v>
      </c>
      <c r="AA209" s="1" t="b">
        <v>0</v>
      </c>
      <c r="AB209" s="1">
        <v>1</v>
      </c>
      <c r="AC209" s="1"/>
      <c r="AD209" s="1" t="s">
        <v>42</v>
      </c>
      <c r="AE209" s="1">
        <v>4</v>
      </c>
      <c r="AF209" s="1">
        <v>7</v>
      </c>
      <c r="AG209" s="1"/>
      <c r="AH209" s="1"/>
      <c r="AI209" s="1"/>
      <c r="AJ209" s="1"/>
      <c r="AK209" s="1"/>
      <c r="AL209" s="1"/>
      <c r="AM209" s="1"/>
      <c r="AN209" s="1"/>
    </row>
    <row r="210" spans="1:40" ht="17" customHeight="1" x14ac:dyDescent="0.2">
      <c r="A210" s="1" t="s">
        <v>44</v>
      </c>
      <c r="B210" s="1" t="s">
        <v>187</v>
      </c>
      <c r="C210" s="1" t="s">
        <v>33</v>
      </c>
      <c r="D210" s="1"/>
      <c r="E210" s="5" t="s">
        <v>50</v>
      </c>
      <c r="F210" s="1" t="s">
        <v>43</v>
      </c>
      <c r="G210" s="22" t="s">
        <v>43</v>
      </c>
      <c r="H210" s="1" t="s">
        <v>43</v>
      </c>
      <c r="I210" s="1" t="s">
        <v>119</v>
      </c>
      <c r="J210" s="1" t="s">
        <v>119</v>
      </c>
      <c r="K210" s="1"/>
      <c r="L210" s="1">
        <v>4</v>
      </c>
      <c r="M210" s="1">
        <v>3</v>
      </c>
      <c r="N210" s="1">
        <v>5</v>
      </c>
      <c r="O210" s="1"/>
      <c r="P210" s="1">
        <v>91</v>
      </c>
      <c r="Q210" s="1">
        <v>85</v>
      </c>
      <c r="R210" s="1">
        <v>95</v>
      </c>
      <c r="S210" s="1" t="b">
        <v>1</v>
      </c>
      <c r="T210" s="1"/>
      <c r="U210" s="1" t="s">
        <v>39</v>
      </c>
      <c r="V210" s="1">
        <v>92</v>
      </c>
      <c r="W210" s="1">
        <v>87</v>
      </c>
      <c r="X210" s="1">
        <v>95</v>
      </c>
      <c r="Y210" s="1"/>
      <c r="Z210" s="1">
        <v>1</v>
      </c>
      <c r="AA210" s="1" t="b">
        <v>0</v>
      </c>
      <c r="AB210" s="1">
        <v>1</v>
      </c>
      <c r="AC210" s="1"/>
      <c r="AD210" s="1" t="s">
        <v>42</v>
      </c>
      <c r="AE210" s="1">
        <v>6</v>
      </c>
      <c r="AF210" s="1">
        <v>10</v>
      </c>
      <c r="AG210" s="1"/>
      <c r="AH210" s="1"/>
      <c r="AI210" s="1"/>
      <c r="AJ210" s="1"/>
      <c r="AK210" s="1"/>
      <c r="AL210" s="1"/>
      <c r="AM210" s="1"/>
      <c r="AN210" s="1"/>
    </row>
    <row r="211" spans="1:40" ht="16" customHeight="1" x14ac:dyDescent="0.2">
      <c r="A211" s="3" t="s">
        <v>88</v>
      </c>
      <c r="B211" s="1" t="s">
        <v>209</v>
      </c>
      <c r="C211" s="1" t="s">
        <v>89</v>
      </c>
      <c r="D211" s="1"/>
      <c r="E211" s="6" t="s">
        <v>122</v>
      </c>
      <c r="F211" s="1" t="s">
        <v>49</v>
      </c>
      <c r="G211" s="1" t="s">
        <v>43</v>
      </c>
      <c r="H211" s="1" t="s">
        <v>43</v>
      </c>
      <c r="I211" s="1" t="s">
        <v>85</v>
      </c>
      <c r="J211" s="1" t="s">
        <v>85</v>
      </c>
      <c r="K211" s="1"/>
      <c r="L211" s="1">
        <v>1.5</v>
      </c>
      <c r="M211" s="1">
        <v>0.5</v>
      </c>
      <c r="N211" s="1">
        <v>2.5</v>
      </c>
      <c r="O211" s="1"/>
      <c r="P211" s="5">
        <v>63.6</v>
      </c>
      <c r="Q211" s="25">
        <v>62.9</v>
      </c>
      <c r="R211" s="5">
        <v>64.3</v>
      </c>
      <c r="S211" s="1" t="b">
        <v>1</v>
      </c>
      <c r="T211" s="48" t="s">
        <v>123</v>
      </c>
      <c r="U211" s="1" t="s">
        <v>77</v>
      </c>
      <c r="V211" s="1">
        <v>62</v>
      </c>
      <c r="W211" s="1">
        <v>61.3</v>
      </c>
      <c r="X211" s="1">
        <v>62.6</v>
      </c>
      <c r="Y211" s="1"/>
      <c r="Z211" s="1">
        <v>1</v>
      </c>
      <c r="AA211" s="1" t="b">
        <v>0</v>
      </c>
      <c r="AB211" s="1"/>
      <c r="AC211" s="1"/>
      <c r="AD211" s="1" t="s">
        <v>42</v>
      </c>
      <c r="AE211" s="1">
        <v>0.70000000000000284</v>
      </c>
      <c r="AF211" s="1">
        <v>1.3999999999999986</v>
      </c>
      <c r="AG211" s="1"/>
      <c r="AH211" s="1"/>
      <c r="AI211" s="1"/>
      <c r="AJ211" s="1"/>
      <c r="AK211" s="1"/>
      <c r="AL211" s="1"/>
      <c r="AM211" s="1"/>
      <c r="AN211" s="1"/>
    </row>
    <row r="212" spans="1:40" ht="16" customHeight="1" x14ac:dyDescent="0.2">
      <c r="A212" s="3" t="s">
        <v>88</v>
      </c>
      <c r="B212" s="1" t="s">
        <v>209</v>
      </c>
      <c r="C212" s="1" t="s">
        <v>89</v>
      </c>
      <c r="D212" s="1"/>
      <c r="E212" s="6" t="s">
        <v>122</v>
      </c>
      <c r="F212" s="1" t="s">
        <v>49</v>
      </c>
      <c r="G212" s="1" t="s">
        <v>43</v>
      </c>
      <c r="H212" s="1" t="s">
        <v>43</v>
      </c>
      <c r="I212" s="1" t="s">
        <v>85</v>
      </c>
      <c r="J212" s="1" t="s">
        <v>85</v>
      </c>
      <c r="K212" s="1"/>
      <c r="L212" s="1">
        <v>3</v>
      </c>
      <c r="M212" s="1">
        <v>2.5</v>
      </c>
      <c r="N212" s="1">
        <v>3.5</v>
      </c>
      <c r="O212" s="1"/>
      <c r="P212" s="25">
        <v>59.8</v>
      </c>
      <c r="Q212" s="25">
        <v>58.8</v>
      </c>
      <c r="R212" s="25">
        <v>60.7</v>
      </c>
      <c r="S212" s="1" t="b">
        <v>1</v>
      </c>
      <c r="T212" s="48"/>
      <c r="U212" s="1" t="s">
        <v>77</v>
      </c>
      <c r="V212" s="1">
        <v>57.4</v>
      </c>
      <c r="W212" s="1">
        <v>56.6</v>
      </c>
      <c r="X212" s="1">
        <v>58.2</v>
      </c>
      <c r="Y212" s="1"/>
      <c r="Z212" s="1">
        <v>1</v>
      </c>
      <c r="AA212" s="1" t="b">
        <v>0</v>
      </c>
      <c r="AB212" s="1"/>
      <c r="AC212" s="1"/>
      <c r="AD212" s="1" t="s">
        <v>42</v>
      </c>
      <c r="AE212" s="1">
        <v>1</v>
      </c>
      <c r="AF212" s="1">
        <v>1.9000000000000057</v>
      </c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3" t="s">
        <v>88</v>
      </c>
      <c r="B213" s="1" t="s">
        <v>209</v>
      </c>
      <c r="C213" s="1" t="s">
        <v>89</v>
      </c>
      <c r="D213" s="1"/>
      <c r="E213" s="6" t="s">
        <v>122</v>
      </c>
      <c r="F213" s="1" t="s">
        <v>49</v>
      </c>
      <c r="G213" s="1" t="s">
        <v>43</v>
      </c>
      <c r="H213" s="1" t="s">
        <v>43</v>
      </c>
      <c r="I213" s="1" t="s">
        <v>85</v>
      </c>
      <c r="J213" s="1" t="s">
        <v>85</v>
      </c>
      <c r="K213" s="1"/>
      <c r="L213" s="1">
        <v>4</v>
      </c>
      <c r="M213" s="1">
        <v>3.5</v>
      </c>
      <c r="N213" s="1">
        <v>4.5</v>
      </c>
      <c r="O213" s="1"/>
      <c r="P213" s="5">
        <v>56.9</v>
      </c>
      <c r="Q213" s="1">
        <v>55.3</v>
      </c>
      <c r="R213" s="5">
        <v>58.4</v>
      </c>
      <c r="S213" s="1" t="b">
        <v>1</v>
      </c>
      <c r="T213" s="48"/>
      <c r="U213" s="1" t="s">
        <v>77</v>
      </c>
      <c r="V213" s="1">
        <v>55.4</v>
      </c>
      <c r="W213" s="1">
        <v>54.4</v>
      </c>
      <c r="X213" s="1">
        <v>56.3</v>
      </c>
      <c r="Y213" s="1"/>
      <c r="Z213" s="1">
        <v>1</v>
      </c>
      <c r="AA213" s="1" t="b">
        <v>0</v>
      </c>
      <c r="AB213" s="1"/>
      <c r="AC213" s="1"/>
      <c r="AD213" s="1" t="s">
        <v>42</v>
      </c>
      <c r="AE213" s="1">
        <v>1.6000000000000014</v>
      </c>
      <c r="AF213" s="1">
        <v>3.1000000000000014</v>
      </c>
      <c r="AG213" s="1"/>
      <c r="AH213" s="1"/>
      <c r="AI213" s="1"/>
      <c r="AJ213" s="1"/>
      <c r="AK213" s="1"/>
      <c r="AL213" s="1"/>
      <c r="AM213" s="1"/>
      <c r="AN213" s="1"/>
    </row>
    <row r="214" spans="1:40" ht="16" customHeight="1" x14ac:dyDescent="0.2">
      <c r="A214" s="3" t="s">
        <v>88</v>
      </c>
      <c r="B214" s="1" t="s">
        <v>209</v>
      </c>
      <c r="C214" s="1" t="s">
        <v>89</v>
      </c>
      <c r="D214" s="1"/>
      <c r="E214" s="6" t="s">
        <v>122</v>
      </c>
      <c r="F214" s="1" t="s">
        <v>49</v>
      </c>
      <c r="G214" s="1" t="s">
        <v>43</v>
      </c>
      <c r="H214" s="1" t="s">
        <v>43</v>
      </c>
      <c r="I214" s="1" t="s">
        <v>85</v>
      </c>
      <c r="J214" s="1" t="s">
        <v>85</v>
      </c>
      <c r="K214" s="1"/>
      <c r="L214" s="1">
        <v>5.5</v>
      </c>
      <c r="M214" s="1">
        <v>4.5</v>
      </c>
      <c r="N214" s="1">
        <v>100</v>
      </c>
      <c r="O214" s="1"/>
      <c r="P214" s="5">
        <v>57.8</v>
      </c>
      <c r="Q214" s="1">
        <v>50.9</v>
      </c>
      <c r="R214" s="5">
        <v>63.7</v>
      </c>
      <c r="S214" s="1" t="b">
        <v>1</v>
      </c>
      <c r="T214" s="48"/>
      <c r="U214" s="1" t="s">
        <v>77</v>
      </c>
      <c r="V214" s="1">
        <v>56.7</v>
      </c>
      <c r="W214" s="1">
        <v>55</v>
      </c>
      <c r="X214" s="1">
        <v>58.4</v>
      </c>
      <c r="Y214" s="1"/>
      <c r="Z214" s="1">
        <v>1</v>
      </c>
      <c r="AA214" s="1" t="b">
        <v>0</v>
      </c>
      <c r="AB214" s="1"/>
      <c r="AC214" s="1"/>
      <c r="AD214" s="1" t="s">
        <v>42</v>
      </c>
      <c r="AE214" s="1">
        <v>6.8999999999999986</v>
      </c>
      <c r="AF214" s="1">
        <v>12.800000000000004</v>
      </c>
      <c r="AG214" s="1"/>
      <c r="AH214" s="1"/>
      <c r="AI214" s="1"/>
      <c r="AJ214" s="1"/>
      <c r="AK214" s="1"/>
      <c r="AL214" s="1"/>
      <c r="AM214" s="1"/>
      <c r="AN214" s="1"/>
    </row>
    <row r="215" spans="1:40" ht="16" customHeight="1" x14ac:dyDescent="0.2">
      <c r="A215" s="3" t="s">
        <v>88</v>
      </c>
      <c r="B215" s="1" t="s">
        <v>209</v>
      </c>
      <c r="C215" s="1" t="s">
        <v>33</v>
      </c>
      <c r="D215" s="1"/>
      <c r="E215" s="6" t="s">
        <v>122</v>
      </c>
      <c r="F215" s="1" t="s">
        <v>49</v>
      </c>
      <c r="G215" s="1" t="s">
        <v>43</v>
      </c>
      <c r="H215" s="1" t="s">
        <v>43</v>
      </c>
      <c r="I215" s="1" t="s">
        <v>85</v>
      </c>
      <c r="J215" s="1" t="s">
        <v>85</v>
      </c>
      <c r="K215" s="1"/>
      <c r="L215" s="1">
        <v>1.5</v>
      </c>
      <c r="M215" s="1">
        <v>0.5</v>
      </c>
      <c r="N215" s="1">
        <v>2.5</v>
      </c>
      <c r="O215" s="1"/>
      <c r="P215" s="5">
        <v>84.9</v>
      </c>
      <c r="Q215" s="1">
        <v>84.3</v>
      </c>
      <c r="R215" s="5">
        <v>85.4</v>
      </c>
      <c r="S215" s="1" t="b">
        <v>1</v>
      </c>
      <c r="T215" s="48"/>
      <c r="U215" s="1" t="s">
        <v>77</v>
      </c>
      <c r="V215" s="1">
        <v>84.3</v>
      </c>
      <c r="W215" s="1">
        <v>83.7</v>
      </c>
      <c r="X215" s="1">
        <v>84.8</v>
      </c>
      <c r="Y215" s="1"/>
      <c r="Z215" s="1">
        <v>1</v>
      </c>
      <c r="AA215" s="1" t="b">
        <v>0</v>
      </c>
      <c r="AB215" s="1"/>
      <c r="AC215" s="1"/>
      <c r="AD215" s="1" t="s">
        <v>42</v>
      </c>
      <c r="AE215" s="1">
        <v>0.60000000000000853</v>
      </c>
      <c r="AF215" s="1">
        <v>1.1000000000000085</v>
      </c>
      <c r="AG215" s="1"/>
      <c r="AH215" s="1"/>
      <c r="AI215" s="1"/>
      <c r="AJ215" s="1"/>
      <c r="AK215" s="1"/>
      <c r="AL215" s="1"/>
      <c r="AM215" s="1"/>
      <c r="AN215" s="1"/>
    </row>
    <row r="216" spans="1:40" ht="16" customHeight="1" x14ac:dyDescent="0.2">
      <c r="A216" s="3" t="s">
        <v>88</v>
      </c>
      <c r="B216" s="1" t="s">
        <v>209</v>
      </c>
      <c r="C216" s="1" t="s">
        <v>33</v>
      </c>
      <c r="D216" s="1"/>
      <c r="E216" s="6" t="s">
        <v>122</v>
      </c>
      <c r="F216" s="1" t="s">
        <v>49</v>
      </c>
      <c r="G216" s="1" t="s">
        <v>43</v>
      </c>
      <c r="H216" s="1" t="s">
        <v>43</v>
      </c>
      <c r="I216" s="1" t="s">
        <v>85</v>
      </c>
      <c r="J216" s="1" t="s">
        <v>85</v>
      </c>
      <c r="K216" s="1"/>
      <c r="L216" s="1">
        <v>3</v>
      </c>
      <c r="M216" s="1">
        <v>2.5</v>
      </c>
      <c r="N216" s="1">
        <v>3.5</v>
      </c>
      <c r="O216" s="1"/>
      <c r="P216" s="25">
        <v>78.2</v>
      </c>
      <c r="Q216" s="1">
        <v>77.5</v>
      </c>
      <c r="R216" s="25">
        <v>78.900000000000006</v>
      </c>
      <c r="S216" s="1" t="b">
        <v>1</v>
      </c>
      <c r="T216" s="48"/>
      <c r="U216" s="1" t="s">
        <v>77</v>
      </c>
      <c r="V216" s="1">
        <v>77.3</v>
      </c>
      <c r="W216" s="1">
        <v>76.599999999999994</v>
      </c>
      <c r="X216" s="1">
        <v>78</v>
      </c>
      <c r="Y216" s="1"/>
      <c r="Z216" s="1">
        <v>1</v>
      </c>
      <c r="AA216" s="1" t="b">
        <v>0</v>
      </c>
      <c r="AB216" s="1"/>
      <c r="AC216" s="1"/>
      <c r="AD216" s="1" t="s">
        <v>42</v>
      </c>
      <c r="AE216" s="1">
        <v>0.70000000000000284</v>
      </c>
      <c r="AF216" s="1">
        <v>1.4000000000000057</v>
      </c>
      <c r="AG216" s="1"/>
      <c r="AH216" s="1"/>
      <c r="AI216" s="1"/>
      <c r="AJ216" s="1"/>
      <c r="AK216" s="1"/>
      <c r="AL216" s="1"/>
      <c r="AM216" s="1"/>
      <c r="AN216" s="1"/>
    </row>
    <row r="217" spans="1:40" ht="16" customHeight="1" x14ac:dyDescent="0.2">
      <c r="A217" s="3" t="s">
        <v>88</v>
      </c>
      <c r="B217" s="1" t="s">
        <v>209</v>
      </c>
      <c r="C217" s="1" t="s">
        <v>33</v>
      </c>
      <c r="D217" s="1"/>
      <c r="E217" s="6" t="s">
        <v>122</v>
      </c>
      <c r="F217" s="1" t="s">
        <v>49</v>
      </c>
      <c r="G217" s="1" t="s">
        <v>43</v>
      </c>
      <c r="H217" s="1" t="s">
        <v>43</v>
      </c>
      <c r="I217" s="1" t="s">
        <v>85</v>
      </c>
      <c r="J217" s="1" t="s">
        <v>85</v>
      </c>
      <c r="K217" s="1"/>
      <c r="L217" s="1">
        <v>4</v>
      </c>
      <c r="M217" s="1">
        <v>3.5</v>
      </c>
      <c r="N217" s="1">
        <v>4.5</v>
      </c>
      <c r="O217" s="1"/>
      <c r="P217" s="5">
        <v>74.2</v>
      </c>
      <c r="Q217" s="1">
        <v>73.099999999999994</v>
      </c>
      <c r="R217" s="5">
        <v>75.3</v>
      </c>
      <c r="S217" s="1" t="b">
        <v>1</v>
      </c>
      <c r="T217" s="48"/>
      <c r="U217" s="1" t="s">
        <v>77</v>
      </c>
      <c r="V217" s="1">
        <v>72.099999999999994</v>
      </c>
      <c r="W217">
        <v>71.2</v>
      </c>
      <c r="X217" s="1">
        <v>72.900000000000006</v>
      </c>
      <c r="Y217" s="1"/>
      <c r="Z217" s="1">
        <v>1</v>
      </c>
      <c r="AA217" s="1" t="b">
        <v>0</v>
      </c>
      <c r="AB217" s="1"/>
      <c r="AC217" s="1"/>
      <c r="AD217" s="1" t="s">
        <v>42</v>
      </c>
      <c r="AE217" s="1">
        <v>1.1000000000000085</v>
      </c>
      <c r="AF217" s="1">
        <v>2.2000000000000028</v>
      </c>
      <c r="AG217" s="1"/>
      <c r="AH217" s="1"/>
      <c r="AI217" s="1"/>
      <c r="AJ217" s="1"/>
      <c r="AK217" s="1"/>
      <c r="AL217" s="1"/>
      <c r="AM217" s="1"/>
      <c r="AN217" s="1"/>
    </row>
    <row r="218" spans="1:40" ht="16" customHeight="1" x14ac:dyDescent="0.2">
      <c r="A218" s="3" t="s">
        <v>88</v>
      </c>
      <c r="B218" s="1" t="s">
        <v>209</v>
      </c>
      <c r="C218" s="1" t="s">
        <v>33</v>
      </c>
      <c r="D218" s="1"/>
      <c r="E218" s="6" t="s">
        <v>122</v>
      </c>
      <c r="F218" s="1" t="s">
        <v>49</v>
      </c>
      <c r="G218" s="1" t="s">
        <v>43</v>
      </c>
      <c r="H218" s="1" t="s">
        <v>43</v>
      </c>
      <c r="I218" s="1" t="s">
        <v>85</v>
      </c>
      <c r="J218" s="1" t="s">
        <v>85</v>
      </c>
      <c r="K218" s="1"/>
      <c r="L218" s="1">
        <v>5.5</v>
      </c>
      <c r="M218" s="1">
        <v>4.5</v>
      </c>
      <c r="N218" s="1">
        <v>100</v>
      </c>
      <c r="O218" s="1"/>
      <c r="P218" s="5">
        <v>75.7</v>
      </c>
      <c r="Q218" s="1">
        <v>71.099999999999994</v>
      </c>
      <c r="R218" s="5">
        <v>79.5</v>
      </c>
      <c r="S218" s="1" t="b">
        <v>1</v>
      </c>
      <c r="T218" s="48"/>
      <c r="U218" s="1" t="s">
        <v>77</v>
      </c>
      <c r="V218" s="1">
        <v>69.2</v>
      </c>
      <c r="W218" s="1">
        <v>67.7</v>
      </c>
      <c r="X218" s="1">
        <v>70.599999999999994</v>
      </c>
      <c r="Y218" s="1"/>
      <c r="Z218" s="1">
        <v>1</v>
      </c>
      <c r="AA218" s="1" t="b">
        <v>0</v>
      </c>
      <c r="AB218" s="1"/>
      <c r="AC218" s="1"/>
      <c r="AD218" s="1" t="s">
        <v>42</v>
      </c>
      <c r="AE218" s="1">
        <v>4.6000000000000085</v>
      </c>
      <c r="AF218" s="1">
        <v>8.4000000000000057</v>
      </c>
      <c r="AG218" s="1"/>
      <c r="AH218" s="1"/>
      <c r="AI218" s="1"/>
      <c r="AJ218" s="1"/>
      <c r="AK218" s="1"/>
      <c r="AL218" s="1"/>
      <c r="AM218" s="1"/>
      <c r="AN218" s="1"/>
    </row>
    <row r="219" spans="1:40" ht="16" customHeight="1" x14ac:dyDescent="0.2">
      <c r="A219" s="3" t="s">
        <v>88</v>
      </c>
      <c r="B219" s="1" t="s">
        <v>209</v>
      </c>
      <c r="C219" s="1" t="s">
        <v>91</v>
      </c>
      <c r="D219" s="1"/>
      <c r="E219" s="6" t="s">
        <v>122</v>
      </c>
      <c r="F219" s="1" t="s">
        <v>49</v>
      </c>
      <c r="G219" s="1" t="s">
        <v>43</v>
      </c>
      <c r="H219" s="1" t="s">
        <v>43</v>
      </c>
      <c r="I219" s="1" t="s">
        <v>85</v>
      </c>
      <c r="J219" s="1" t="s">
        <v>85</v>
      </c>
      <c r="K219" s="1"/>
      <c r="L219" s="1">
        <v>1.5</v>
      </c>
      <c r="M219" s="1">
        <v>0.5</v>
      </c>
      <c r="N219" s="1">
        <v>2.5</v>
      </c>
      <c r="O219" s="1"/>
      <c r="P219" s="5">
        <v>93.7</v>
      </c>
      <c r="Q219" s="25">
        <v>92.9</v>
      </c>
      <c r="R219" s="5">
        <v>94.4</v>
      </c>
      <c r="S219" s="1" t="b">
        <v>1</v>
      </c>
      <c r="T219" s="48"/>
      <c r="U219" s="1" t="s">
        <v>77</v>
      </c>
      <c r="V219" s="1">
        <v>92.1</v>
      </c>
      <c r="W219" s="1">
        <v>91.3</v>
      </c>
      <c r="X219" s="1">
        <v>92.8</v>
      </c>
      <c r="Y219" s="1"/>
      <c r="Z219" s="1">
        <v>1</v>
      </c>
      <c r="AA219" s="1" t="b">
        <v>0</v>
      </c>
      <c r="AB219" s="1"/>
      <c r="AC219" s="1"/>
      <c r="AD219" s="1" t="s">
        <v>42</v>
      </c>
      <c r="AE219" s="1">
        <v>0.79999999999999716</v>
      </c>
      <c r="AF219" s="1">
        <v>1.5</v>
      </c>
      <c r="AG219" s="1"/>
      <c r="AH219" s="1"/>
      <c r="AI219" s="1"/>
      <c r="AJ219" s="1"/>
      <c r="AK219" s="1"/>
      <c r="AL219" s="1"/>
      <c r="AM219" s="1"/>
      <c r="AN219" s="1"/>
    </row>
    <row r="220" spans="1:40" ht="16" customHeight="1" x14ac:dyDescent="0.2">
      <c r="A220" s="3" t="s">
        <v>88</v>
      </c>
      <c r="B220" s="1" t="s">
        <v>209</v>
      </c>
      <c r="C220" s="1" t="s">
        <v>91</v>
      </c>
      <c r="D220" s="1"/>
      <c r="E220" s="6" t="s">
        <v>122</v>
      </c>
      <c r="F220" s="1" t="s">
        <v>49</v>
      </c>
      <c r="G220" s="1" t="s">
        <v>43</v>
      </c>
      <c r="H220" s="1" t="s">
        <v>43</v>
      </c>
      <c r="I220" s="1" t="s">
        <v>85</v>
      </c>
      <c r="J220" s="1" t="s">
        <v>85</v>
      </c>
      <c r="K220" s="1"/>
      <c r="L220" s="1">
        <v>3</v>
      </c>
      <c r="M220" s="1">
        <v>2.5</v>
      </c>
      <c r="N220" s="1">
        <v>3.5</v>
      </c>
      <c r="O220" s="1"/>
      <c r="P220" s="25">
        <v>96.1</v>
      </c>
      <c r="Q220" s="25">
        <v>70.099999999999994</v>
      </c>
      <c r="R220" s="25">
        <v>99.5</v>
      </c>
      <c r="S220" s="1" t="b">
        <v>1</v>
      </c>
      <c r="T220" s="48"/>
      <c r="U220" s="1" t="s">
        <v>77</v>
      </c>
      <c r="V220" s="1">
        <v>87.3</v>
      </c>
      <c r="W220" s="1">
        <v>85.5</v>
      </c>
      <c r="X220" s="1">
        <v>88.8</v>
      </c>
      <c r="Y220" s="1"/>
      <c r="Z220" s="1">
        <v>1</v>
      </c>
      <c r="AA220" s="1" t="b">
        <v>0</v>
      </c>
      <c r="AB220" s="1"/>
      <c r="AC220" s="1"/>
      <c r="AD220" s="1" t="s">
        <v>42</v>
      </c>
      <c r="AE220" s="1">
        <v>26</v>
      </c>
      <c r="AF220" s="1">
        <v>29.400000000000006</v>
      </c>
      <c r="AG220" s="1"/>
      <c r="AH220" s="1"/>
      <c r="AI220" s="1"/>
      <c r="AJ220" s="1"/>
      <c r="AK220" s="1"/>
      <c r="AL220" s="1"/>
      <c r="AM220" s="1"/>
      <c r="AN220" s="1"/>
    </row>
    <row r="221" spans="1:40" ht="16" customHeight="1" x14ac:dyDescent="0.2">
      <c r="A221" s="3" t="s">
        <v>88</v>
      </c>
      <c r="B221" s="1" t="s">
        <v>209</v>
      </c>
      <c r="C221" s="1" t="s">
        <v>91</v>
      </c>
      <c r="D221" s="1"/>
      <c r="E221" s="6" t="s">
        <v>45</v>
      </c>
      <c r="F221" s="1" t="s">
        <v>46</v>
      </c>
      <c r="G221" s="1" t="s">
        <v>43</v>
      </c>
      <c r="H221" s="1" t="s">
        <v>43</v>
      </c>
      <c r="I221" s="1" t="s">
        <v>85</v>
      </c>
      <c r="J221" s="1" t="s">
        <v>85</v>
      </c>
      <c r="K221" s="1"/>
      <c r="L221" s="1">
        <v>1.5</v>
      </c>
      <c r="M221" s="1">
        <v>0.5</v>
      </c>
      <c r="N221" s="1">
        <v>2.5</v>
      </c>
      <c r="O221" s="1"/>
      <c r="P221" s="5">
        <v>94.9</v>
      </c>
      <c r="Q221" s="1">
        <v>94.2</v>
      </c>
      <c r="R221" s="5">
        <v>95.5</v>
      </c>
      <c r="S221" s="1" t="b">
        <v>1</v>
      </c>
      <c r="T221" s="48"/>
      <c r="U221" s="1" t="s">
        <v>77</v>
      </c>
      <c r="V221" s="1">
        <v>93.5</v>
      </c>
      <c r="W221" s="1">
        <v>93</v>
      </c>
      <c r="X221" s="1">
        <v>94</v>
      </c>
      <c r="Y221" s="1"/>
      <c r="Z221" s="1">
        <v>1</v>
      </c>
      <c r="AA221" s="1" t="b">
        <v>0</v>
      </c>
      <c r="AB221" s="1"/>
      <c r="AC221" s="1"/>
      <c r="AD221" s="1" t="s">
        <v>42</v>
      </c>
      <c r="AE221" s="1">
        <v>0.70000000000000284</v>
      </c>
      <c r="AF221" s="1">
        <v>1.2999999999999972</v>
      </c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3" t="s">
        <v>88</v>
      </c>
      <c r="B222" s="1" t="s">
        <v>209</v>
      </c>
      <c r="C222" s="1" t="s">
        <v>89</v>
      </c>
      <c r="D222" s="1"/>
      <c r="E222" s="6" t="s">
        <v>45</v>
      </c>
      <c r="F222" s="1" t="s">
        <v>46</v>
      </c>
      <c r="G222" s="1" t="s">
        <v>43</v>
      </c>
      <c r="H222" s="1" t="s">
        <v>43</v>
      </c>
      <c r="I222" s="1" t="s">
        <v>85</v>
      </c>
      <c r="J222" s="1" t="s">
        <v>85</v>
      </c>
      <c r="K222" s="1"/>
      <c r="L222" s="1">
        <v>1.5</v>
      </c>
      <c r="M222" s="1">
        <v>0.5</v>
      </c>
      <c r="N222" s="1">
        <v>2.5</v>
      </c>
      <c r="O222" s="1"/>
      <c r="P222" s="5">
        <v>65.5</v>
      </c>
      <c r="Q222" s="1">
        <v>60.9</v>
      </c>
      <c r="R222" s="5">
        <v>69.5</v>
      </c>
      <c r="S222" s="1" t="b">
        <v>1</v>
      </c>
      <c r="T222" s="48"/>
      <c r="U222" s="1" t="s">
        <v>77</v>
      </c>
      <c r="V222" s="1"/>
      <c r="W222" s="1"/>
      <c r="X222" s="1"/>
      <c r="Y222" s="1"/>
      <c r="Z222" s="1">
        <v>1</v>
      </c>
      <c r="AA222" s="1" t="b">
        <v>0</v>
      </c>
      <c r="AB222" s="1"/>
      <c r="AC222" s="1"/>
      <c r="AD222" s="1" t="s">
        <v>42</v>
      </c>
      <c r="AE222" s="1">
        <v>4.6000000000000014</v>
      </c>
      <c r="AF222" s="1">
        <v>8.6000000000000014</v>
      </c>
      <c r="AG222" s="1"/>
      <c r="AH222" s="1"/>
      <c r="AI222" s="1"/>
      <c r="AJ222" s="1"/>
      <c r="AK222" s="1"/>
      <c r="AL222" s="1"/>
      <c r="AM222" s="1"/>
      <c r="AN222" s="1"/>
    </row>
    <row r="223" spans="1:40" ht="16" customHeight="1" x14ac:dyDescent="0.2">
      <c r="A223" s="3" t="s">
        <v>88</v>
      </c>
      <c r="B223" s="1" t="s">
        <v>209</v>
      </c>
      <c r="C223" s="1" t="s">
        <v>33</v>
      </c>
      <c r="D223" s="1"/>
      <c r="E223" s="6" t="s">
        <v>45</v>
      </c>
      <c r="F223" s="1" t="s">
        <v>46</v>
      </c>
      <c r="G223" s="1" t="s">
        <v>43</v>
      </c>
      <c r="H223" s="1" t="s">
        <v>43</v>
      </c>
      <c r="I223" s="1" t="s">
        <v>85</v>
      </c>
      <c r="J223" s="1" t="s">
        <v>85</v>
      </c>
      <c r="K223" s="1"/>
      <c r="L223" s="1">
        <v>1.5</v>
      </c>
      <c r="M223" s="1">
        <v>0.5</v>
      </c>
      <c r="N223" s="1">
        <v>2.5</v>
      </c>
      <c r="O223" s="1"/>
      <c r="P223" s="5">
        <v>91</v>
      </c>
      <c r="Q223" s="1">
        <v>90.8</v>
      </c>
      <c r="R223" s="5">
        <v>91.3</v>
      </c>
      <c r="S223" s="1" t="b">
        <v>1</v>
      </c>
      <c r="T223" s="48"/>
      <c r="U223" s="1" t="s">
        <v>77</v>
      </c>
      <c r="V223" s="1">
        <v>89.5</v>
      </c>
      <c r="W223" s="1">
        <v>89.3</v>
      </c>
      <c r="X223" s="1">
        <v>89.7</v>
      </c>
      <c r="Y223" s="1"/>
      <c r="Z223" s="1">
        <v>1</v>
      </c>
      <c r="AA223" s="1" t="b">
        <v>0</v>
      </c>
      <c r="AB223" s="1"/>
      <c r="AC223" s="1"/>
      <c r="AD223" s="1" t="s">
        <v>42</v>
      </c>
      <c r="AE223" s="1">
        <v>0.20000000000000284</v>
      </c>
      <c r="AF223" s="1">
        <v>0.5</v>
      </c>
      <c r="AG223" s="1"/>
      <c r="AH223" s="1"/>
      <c r="AI223" s="1"/>
      <c r="AJ223" s="1"/>
      <c r="AK223" s="1"/>
      <c r="AL223" s="1"/>
      <c r="AM223" s="1"/>
      <c r="AN223" s="1"/>
    </row>
    <row r="224" spans="1:40" ht="16" customHeight="1" x14ac:dyDescent="0.2">
      <c r="A224" s="3" t="s">
        <v>88</v>
      </c>
      <c r="B224" s="1" t="s">
        <v>209</v>
      </c>
      <c r="C224" s="1" t="s">
        <v>33</v>
      </c>
      <c r="D224" s="1"/>
      <c r="E224" s="6" t="s">
        <v>45</v>
      </c>
      <c r="F224" s="1" t="s">
        <v>46</v>
      </c>
      <c r="G224" s="1" t="s">
        <v>43</v>
      </c>
      <c r="H224" s="1" t="s">
        <v>43</v>
      </c>
      <c r="I224" s="1" t="s">
        <v>85</v>
      </c>
      <c r="J224" s="1" t="s">
        <v>85</v>
      </c>
      <c r="K224" s="1"/>
      <c r="L224" s="1">
        <v>3</v>
      </c>
      <c r="M224" s="1">
        <v>2.5</v>
      </c>
      <c r="N224" s="1">
        <v>3.5</v>
      </c>
      <c r="O224" s="1"/>
      <c r="P224" s="25">
        <v>77.099999999999994</v>
      </c>
      <c r="Q224" s="1">
        <v>71.400000000000006</v>
      </c>
      <c r="R224" s="25">
        <v>81.599999999999994</v>
      </c>
      <c r="S224" s="1" t="b">
        <v>1</v>
      </c>
      <c r="T224" s="48"/>
      <c r="U224" s="1" t="s">
        <v>77</v>
      </c>
      <c r="V224" s="1">
        <v>72.900000000000006</v>
      </c>
      <c r="W224" s="1">
        <v>71.5</v>
      </c>
      <c r="X224" s="1">
        <v>74.099999999999994</v>
      </c>
      <c r="Y224" s="1"/>
      <c r="Z224" s="1">
        <v>1</v>
      </c>
      <c r="AA224" s="1" t="b">
        <v>0</v>
      </c>
      <c r="AB224" s="1"/>
      <c r="AC224" s="1"/>
      <c r="AD224" s="1" t="s">
        <v>42</v>
      </c>
      <c r="AE224" s="1">
        <v>5.6999999999999886</v>
      </c>
      <c r="AF224" s="1">
        <v>10.199999999999989</v>
      </c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3" t="s">
        <v>88</v>
      </c>
      <c r="B225" s="1" t="s">
        <v>209</v>
      </c>
      <c r="C225" s="1" t="s">
        <v>89</v>
      </c>
      <c r="D225" s="1"/>
      <c r="E225" s="1" t="s">
        <v>108</v>
      </c>
      <c r="F225" s="1" t="s">
        <v>51</v>
      </c>
      <c r="G225" s="1" t="s">
        <v>43</v>
      </c>
      <c r="H225" s="1" t="s">
        <v>43</v>
      </c>
      <c r="I225" s="1" t="s">
        <v>85</v>
      </c>
      <c r="J225" s="1" t="s">
        <v>85</v>
      </c>
      <c r="K225" s="1"/>
      <c r="L225" s="1">
        <v>1.5</v>
      </c>
      <c r="M225" s="1">
        <v>0.5</v>
      </c>
      <c r="N225" s="1">
        <v>2.5</v>
      </c>
      <c r="O225" s="1"/>
      <c r="P225" s="5">
        <v>58.9</v>
      </c>
      <c r="Q225" s="1">
        <v>54.8</v>
      </c>
      <c r="R225" s="5">
        <v>62.6</v>
      </c>
      <c r="S225" s="1" t="b">
        <v>1</v>
      </c>
      <c r="T225" s="48"/>
      <c r="U225" s="1" t="s">
        <v>77</v>
      </c>
      <c r="V225" s="1">
        <v>59.1</v>
      </c>
      <c r="W225" s="1">
        <v>55.4</v>
      </c>
      <c r="X225" s="1">
        <v>62.6</v>
      </c>
      <c r="Y225" s="1"/>
      <c r="Z225" s="1">
        <v>1</v>
      </c>
      <c r="AA225" s="1" t="b">
        <v>0</v>
      </c>
      <c r="AB225" s="1"/>
      <c r="AC225" s="1"/>
      <c r="AD225" s="1" t="s">
        <v>42</v>
      </c>
      <c r="AE225" s="1">
        <v>4.1000000000000014</v>
      </c>
      <c r="AF225" s="1">
        <v>7.8000000000000043</v>
      </c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3" t="s">
        <v>88</v>
      </c>
      <c r="B226" s="1" t="s">
        <v>209</v>
      </c>
      <c r="C226" s="1" t="s">
        <v>89</v>
      </c>
      <c r="D226" s="1"/>
      <c r="E226" s="1" t="s">
        <v>108</v>
      </c>
      <c r="F226" s="1" t="s">
        <v>51</v>
      </c>
      <c r="G226" s="1" t="s">
        <v>43</v>
      </c>
      <c r="H226" s="1" t="s">
        <v>43</v>
      </c>
      <c r="I226" s="1" t="s">
        <v>85</v>
      </c>
      <c r="J226" s="1" t="s">
        <v>85</v>
      </c>
      <c r="K226" s="1"/>
      <c r="L226" s="1">
        <v>3</v>
      </c>
      <c r="M226" s="1">
        <v>2.5</v>
      </c>
      <c r="N226" s="1">
        <v>3.5</v>
      </c>
      <c r="O226" s="1"/>
      <c r="P226" s="25">
        <v>49.9</v>
      </c>
      <c r="Q226" s="1">
        <v>45.4</v>
      </c>
      <c r="R226" s="25">
        <v>54</v>
      </c>
      <c r="S226" s="1" t="b">
        <v>1</v>
      </c>
      <c r="T226" s="1"/>
      <c r="U226" s="1" t="s">
        <v>77</v>
      </c>
      <c r="V226" s="1">
        <v>50.1</v>
      </c>
      <c r="W226" s="1">
        <v>46.1</v>
      </c>
      <c r="X226" s="1">
        <v>53.8</v>
      </c>
      <c r="Y226" s="1"/>
      <c r="Z226" s="1">
        <v>1</v>
      </c>
      <c r="AA226" s="1" t="b">
        <v>0</v>
      </c>
      <c r="AB226" s="1"/>
      <c r="AC226" s="1"/>
      <c r="AD226" s="1" t="s">
        <v>42</v>
      </c>
      <c r="AE226" s="1">
        <v>4.5</v>
      </c>
      <c r="AF226" s="1">
        <v>8.6000000000000014</v>
      </c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3" t="s">
        <v>88</v>
      </c>
      <c r="B227" s="1" t="s">
        <v>209</v>
      </c>
      <c r="C227" s="1" t="s">
        <v>89</v>
      </c>
      <c r="D227" s="1"/>
      <c r="E227" s="1" t="s">
        <v>108</v>
      </c>
      <c r="F227" s="1" t="s">
        <v>51</v>
      </c>
      <c r="G227" s="1" t="s">
        <v>43</v>
      </c>
      <c r="H227" s="1" t="s">
        <v>43</v>
      </c>
      <c r="I227" s="1" t="s">
        <v>85</v>
      </c>
      <c r="J227" s="1" t="s">
        <v>85</v>
      </c>
      <c r="K227" s="1"/>
      <c r="L227" s="1">
        <v>4</v>
      </c>
      <c r="M227" s="1">
        <v>3.5</v>
      </c>
      <c r="N227" s="1">
        <v>4.5</v>
      </c>
      <c r="O227" s="1"/>
      <c r="P227" s="5">
        <v>43.3</v>
      </c>
      <c r="Q227" s="1">
        <v>38.1</v>
      </c>
      <c r="R227" s="5">
        <v>48</v>
      </c>
      <c r="S227" s="1" t="b">
        <v>1</v>
      </c>
      <c r="T227" s="1"/>
      <c r="U227" s="1" t="s">
        <v>77</v>
      </c>
      <c r="V227" s="1">
        <v>43.8</v>
      </c>
      <c r="W227" s="1">
        <v>39.299999999999997</v>
      </c>
      <c r="X227" s="1">
        <v>47.9</v>
      </c>
      <c r="Y227" s="1"/>
      <c r="Z227" s="1">
        <v>1</v>
      </c>
      <c r="AA227" s="1" t="b">
        <v>0</v>
      </c>
      <c r="AB227" s="1"/>
      <c r="AC227" s="1"/>
      <c r="AD227" s="1" t="s">
        <v>42</v>
      </c>
      <c r="AE227" s="1">
        <v>5.1999999999999957</v>
      </c>
      <c r="AF227" s="1">
        <v>9.8999999999999986</v>
      </c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3" t="s">
        <v>88</v>
      </c>
      <c r="B228" s="1" t="s">
        <v>209</v>
      </c>
      <c r="C228" s="1" t="s">
        <v>89</v>
      </c>
      <c r="D228" s="1"/>
      <c r="E228" s="1" t="s">
        <v>108</v>
      </c>
      <c r="F228" s="1" t="s">
        <v>51</v>
      </c>
      <c r="G228" s="1" t="s">
        <v>43</v>
      </c>
      <c r="H228" s="1" t="s">
        <v>43</v>
      </c>
      <c r="I228" s="1" t="s">
        <v>85</v>
      </c>
      <c r="J228" s="1" t="s">
        <v>85</v>
      </c>
      <c r="K228" s="1"/>
      <c r="L228" s="1">
        <v>5.5</v>
      </c>
      <c r="M228" s="1">
        <v>4.5</v>
      </c>
      <c r="N228" s="1">
        <v>100</v>
      </c>
      <c r="O228" s="1"/>
      <c r="P228" s="5">
        <v>36.6</v>
      </c>
      <c r="Q228" s="1">
        <v>28.7</v>
      </c>
      <c r="R228" s="5">
        <v>43.7</v>
      </c>
      <c r="S228" s="1" t="b">
        <v>1</v>
      </c>
      <c r="T228" s="1"/>
      <c r="U228" s="1" t="s">
        <v>77</v>
      </c>
      <c r="V228" s="1">
        <v>38</v>
      </c>
      <c r="W228" s="1">
        <v>32.700000000000003</v>
      </c>
      <c r="X228" s="1">
        <v>42.8</v>
      </c>
      <c r="Y228" s="1"/>
      <c r="Z228" s="1">
        <v>1</v>
      </c>
      <c r="AA228" s="1" t="b">
        <v>0</v>
      </c>
      <c r="AB228" s="1"/>
      <c r="AC228" s="1"/>
      <c r="AD228" s="1" t="s">
        <v>42</v>
      </c>
      <c r="AE228" s="1">
        <v>7.9000000000000021</v>
      </c>
      <c r="AF228" s="1">
        <v>15.000000000000004</v>
      </c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3" t="s">
        <v>88</v>
      </c>
      <c r="B229" s="1" t="s">
        <v>209</v>
      </c>
      <c r="C229" s="1" t="s">
        <v>33</v>
      </c>
      <c r="D229" s="1"/>
      <c r="E229" s="1" t="s">
        <v>108</v>
      </c>
      <c r="F229" s="1" t="s">
        <v>51</v>
      </c>
      <c r="G229" s="1" t="s">
        <v>43</v>
      </c>
      <c r="H229" s="1" t="s">
        <v>43</v>
      </c>
      <c r="I229" s="1" t="s">
        <v>85</v>
      </c>
      <c r="J229" s="1" t="s">
        <v>85</v>
      </c>
      <c r="K229" s="1"/>
      <c r="L229" s="1">
        <v>1.5</v>
      </c>
      <c r="M229" s="1">
        <v>0.5</v>
      </c>
      <c r="N229" s="1">
        <v>2.5</v>
      </c>
      <c r="O229" s="1"/>
      <c r="P229" s="5">
        <v>80.099999999999994</v>
      </c>
      <c r="Q229" s="1">
        <v>77.5</v>
      </c>
      <c r="R229" s="5">
        <v>82.4</v>
      </c>
      <c r="S229" s="1" t="b">
        <v>1</v>
      </c>
      <c r="T229" s="1"/>
      <c r="U229" s="1" t="s">
        <v>77</v>
      </c>
      <c r="V229" s="1">
        <v>79.599999999999994</v>
      </c>
      <c r="W229" s="1">
        <v>77</v>
      </c>
      <c r="X229" s="1">
        <v>81.8</v>
      </c>
      <c r="Y229" s="1"/>
      <c r="Z229" s="1">
        <v>1</v>
      </c>
      <c r="AA229" s="1" t="b">
        <v>0</v>
      </c>
      <c r="AB229" s="1"/>
      <c r="AC229" s="1"/>
      <c r="AD229" s="1" t="s">
        <v>42</v>
      </c>
      <c r="AE229" s="1">
        <v>2.5999999999999943</v>
      </c>
      <c r="AF229" s="1">
        <v>4.9000000000000057</v>
      </c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3" t="s">
        <v>88</v>
      </c>
      <c r="B230" s="1" t="s">
        <v>209</v>
      </c>
      <c r="C230" s="1" t="s">
        <v>33</v>
      </c>
      <c r="D230" s="1"/>
      <c r="E230" s="1" t="s">
        <v>108</v>
      </c>
      <c r="F230" s="1" t="s">
        <v>51</v>
      </c>
      <c r="G230" s="1" t="s">
        <v>43</v>
      </c>
      <c r="H230" s="1" t="s">
        <v>43</v>
      </c>
      <c r="I230" s="1" t="s">
        <v>85</v>
      </c>
      <c r="J230" s="1" t="s">
        <v>85</v>
      </c>
      <c r="K230" s="1"/>
      <c r="L230" s="1">
        <v>3</v>
      </c>
      <c r="M230" s="1">
        <v>2.5</v>
      </c>
      <c r="N230" s="1">
        <v>3.5</v>
      </c>
      <c r="O230" s="1"/>
      <c r="P230" s="25">
        <v>69.099999999999994</v>
      </c>
      <c r="Q230" s="1">
        <v>66.2</v>
      </c>
      <c r="R230" s="25">
        <v>71.8</v>
      </c>
      <c r="S230" s="1" t="b">
        <v>1</v>
      </c>
      <c r="T230" s="1"/>
      <c r="U230" s="1" t="s">
        <v>77</v>
      </c>
      <c r="V230" s="1">
        <v>69.400000000000006</v>
      </c>
      <c r="W230" s="1">
        <v>66.7</v>
      </c>
      <c r="X230" s="1">
        <v>71.8</v>
      </c>
      <c r="Y230" s="1"/>
      <c r="Z230" s="1">
        <v>1</v>
      </c>
      <c r="AA230" s="1" t="b">
        <v>0</v>
      </c>
      <c r="AB230" s="1"/>
      <c r="AC230" s="1"/>
      <c r="AD230" s="1" t="s">
        <v>42</v>
      </c>
      <c r="AE230" s="1">
        <v>2.8999999999999915</v>
      </c>
      <c r="AF230" s="1">
        <v>5.5999999999999943</v>
      </c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3" t="s">
        <v>88</v>
      </c>
      <c r="B231" s="1" t="s">
        <v>209</v>
      </c>
      <c r="C231" s="1" t="s">
        <v>33</v>
      </c>
      <c r="D231" s="1"/>
      <c r="E231" s="1" t="s">
        <v>108</v>
      </c>
      <c r="F231" s="1" t="s">
        <v>51</v>
      </c>
      <c r="G231" s="1" t="s">
        <v>43</v>
      </c>
      <c r="H231" s="1" t="s">
        <v>43</v>
      </c>
      <c r="I231" s="1" t="s">
        <v>85</v>
      </c>
      <c r="J231" s="1" t="s">
        <v>85</v>
      </c>
      <c r="K231" s="1"/>
      <c r="L231" s="26">
        <v>4</v>
      </c>
      <c r="M231" s="26">
        <v>3.5</v>
      </c>
      <c r="N231" s="1">
        <v>4.5</v>
      </c>
      <c r="O231" s="26"/>
      <c r="P231" s="27">
        <v>62.1</v>
      </c>
      <c r="Q231" s="26">
        <v>58.6</v>
      </c>
      <c r="R231" s="27">
        <v>65.400000000000006</v>
      </c>
      <c r="S231" s="1" t="b">
        <v>1</v>
      </c>
      <c r="T231" s="1"/>
      <c r="U231" s="1" t="s">
        <v>77</v>
      </c>
      <c r="V231" s="1">
        <v>63.1</v>
      </c>
      <c r="W231" s="1">
        <v>60.2</v>
      </c>
      <c r="X231" s="1">
        <v>65.900000000000006</v>
      </c>
      <c r="Y231" s="1"/>
      <c r="Z231" s="1">
        <v>1</v>
      </c>
      <c r="AA231" s="1" t="b">
        <v>0</v>
      </c>
      <c r="AB231" s="1"/>
      <c r="AC231" s="1"/>
      <c r="AD231" s="1" t="s">
        <v>42</v>
      </c>
      <c r="AE231" s="1">
        <v>3.5</v>
      </c>
      <c r="AF231" s="1">
        <v>6.8000000000000043</v>
      </c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3" t="s">
        <v>88</v>
      </c>
      <c r="B232" s="1" t="s">
        <v>209</v>
      </c>
      <c r="C232" s="1" t="s">
        <v>33</v>
      </c>
      <c r="D232" s="1"/>
      <c r="E232" s="1" t="s">
        <v>108</v>
      </c>
      <c r="F232" s="1" t="s">
        <v>51</v>
      </c>
      <c r="G232" s="1" t="s">
        <v>43</v>
      </c>
      <c r="H232" s="1" t="s">
        <v>43</v>
      </c>
      <c r="I232" s="1" t="s">
        <v>85</v>
      </c>
      <c r="J232" s="1" t="s">
        <v>85</v>
      </c>
      <c r="K232" s="1"/>
      <c r="L232" s="26">
        <v>5.5</v>
      </c>
      <c r="M232" s="1">
        <v>4.5</v>
      </c>
      <c r="N232" s="26">
        <v>100</v>
      </c>
      <c r="O232" s="26"/>
      <c r="P232" s="27">
        <v>55.3</v>
      </c>
      <c r="Q232" s="26">
        <v>50.2</v>
      </c>
      <c r="R232" s="27">
        <v>60</v>
      </c>
      <c r="S232" s="1" t="b">
        <v>1</v>
      </c>
      <c r="T232" s="1"/>
      <c r="U232" s="1" t="s">
        <v>77</v>
      </c>
      <c r="V232" s="1">
        <v>54.9</v>
      </c>
      <c r="W232" s="1">
        <v>51.1</v>
      </c>
      <c r="X232" s="1">
        <v>58.5</v>
      </c>
      <c r="Y232" s="1"/>
      <c r="Z232" s="1">
        <v>1</v>
      </c>
      <c r="AA232" s="1" t="b">
        <v>0</v>
      </c>
      <c r="AB232" s="1"/>
      <c r="AC232" s="1"/>
      <c r="AD232" s="1" t="s">
        <v>42</v>
      </c>
      <c r="AE232" s="1">
        <v>5.0999999999999943</v>
      </c>
      <c r="AF232" s="1">
        <v>9.7999999999999972</v>
      </c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3" t="s">
        <v>88</v>
      </c>
      <c r="B233" s="1" t="s">
        <v>209</v>
      </c>
      <c r="C233" s="1" t="s">
        <v>89</v>
      </c>
      <c r="D233" s="1"/>
      <c r="E233" s="1" t="s">
        <v>34</v>
      </c>
      <c r="F233" s="1" t="s">
        <v>34</v>
      </c>
      <c r="G233" s="1" t="s">
        <v>43</v>
      </c>
      <c r="H233" s="1" t="s">
        <v>43</v>
      </c>
      <c r="I233" s="1" t="s">
        <v>118</v>
      </c>
      <c r="J233" s="1" t="s">
        <v>119</v>
      </c>
      <c r="K233" s="1"/>
      <c r="L233" s="26">
        <v>1.5</v>
      </c>
      <c r="M233" s="26">
        <v>0.5</v>
      </c>
      <c r="N233" s="26">
        <v>2.5</v>
      </c>
      <c r="O233" s="26"/>
      <c r="P233" s="27">
        <v>95.2</v>
      </c>
      <c r="Q233" s="27">
        <v>94.6</v>
      </c>
      <c r="R233" s="26">
        <v>95.6</v>
      </c>
      <c r="S233" s="1" t="b">
        <v>1</v>
      </c>
      <c r="T233" s="1"/>
      <c r="U233" s="1" t="s">
        <v>77</v>
      </c>
      <c r="V233" s="1">
        <v>95.2</v>
      </c>
      <c r="W233" s="1">
        <v>94.7</v>
      </c>
      <c r="X233" s="1">
        <v>95.7</v>
      </c>
      <c r="Y233" s="1"/>
      <c r="Z233" s="1">
        <v>1</v>
      </c>
      <c r="AA233" s="1" t="b">
        <v>0</v>
      </c>
      <c r="AB233" s="1"/>
      <c r="AC233" s="1"/>
      <c r="AD233" s="1" t="s">
        <v>42</v>
      </c>
      <c r="AE233" s="1">
        <v>0.60000000000000853</v>
      </c>
      <c r="AF233" s="1">
        <v>1</v>
      </c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3" t="s">
        <v>88</v>
      </c>
      <c r="B234" s="1" t="s">
        <v>209</v>
      </c>
      <c r="C234" s="1" t="s">
        <v>89</v>
      </c>
      <c r="D234" s="1"/>
      <c r="E234" s="1" t="s">
        <v>34</v>
      </c>
      <c r="F234" s="1" t="s">
        <v>34</v>
      </c>
      <c r="G234" s="1" t="s">
        <v>43</v>
      </c>
      <c r="H234" s="1" t="s">
        <v>43</v>
      </c>
      <c r="I234" s="1" t="s">
        <v>118</v>
      </c>
      <c r="J234" s="1" t="s">
        <v>119</v>
      </c>
      <c r="K234" s="1"/>
      <c r="L234" s="26">
        <v>3</v>
      </c>
      <c r="M234" s="26">
        <v>2.5</v>
      </c>
      <c r="N234" s="26">
        <v>3.5</v>
      </c>
      <c r="O234" s="26"/>
      <c r="P234" s="27">
        <v>91.4</v>
      </c>
      <c r="Q234" s="27">
        <v>90.5</v>
      </c>
      <c r="R234" s="26">
        <v>92.2</v>
      </c>
      <c r="S234" s="1" t="b">
        <v>1</v>
      </c>
      <c r="T234" s="1"/>
      <c r="U234" s="1" t="s">
        <v>77</v>
      </c>
      <c r="V234" s="1">
        <v>92.1</v>
      </c>
      <c r="W234" s="1">
        <v>91.3</v>
      </c>
      <c r="X234" s="1">
        <v>92.7</v>
      </c>
      <c r="Y234" s="1"/>
      <c r="Z234" s="1">
        <v>1</v>
      </c>
      <c r="AA234" s="1" t="b">
        <v>0</v>
      </c>
      <c r="AB234" s="1"/>
      <c r="AC234" s="1"/>
      <c r="AD234" s="1" t="s">
        <v>42</v>
      </c>
      <c r="AE234" s="1">
        <v>0.90000000000000568</v>
      </c>
      <c r="AF234" s="1">
        <v>1.7000000000000028</v>
      </c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3" t="s">
        <v>88</v>
      </c>
      <c r="B235" s="1" t="s">
        <v>209</v>
      </c>
      <c r="C235" s="1" t="s">
        <v>89</v>
      </c>
      <c r="D235" s="1"/>
      <c r="E235" s="1" t="s">
        <v>34</v>
      </c>
      <c r="F235" s="1" t="s">
        <v>34</v>
      </c>
      <c r="G235" s="1" t="s">
        <v>43</v>
      </c>
      <c r="H235" s="1" t="s">
        <v>43</v>
      </c>
      <c r="I235" s="1" t="s">
        <v>118</v>
      </c>
      <c r="J235" s="1" t="s">
        <v>119</v>
      </c>
      <c r="K235" s="1"/>
      <c r="L235" s="26">
        <v>4</v>
      </c>
      <c r="M235" s="26">
        <v>3.5</v>
      </c>
      <c r="N235" s="1">
        <v>4.5</v>
      </c>
      <c r="O235" s="26"/>
      <c r="P235" s="27">
        <v>86.8</v>
      </c>
      <c r="Q235" s="27">
        <v>85.1</v>
      </c>
      <c r="R235" s="26">
        <v>88.4</v>
      </c>
      <c r="S235" s="1" t="b">
        <v>1</v>
      </c>
      <c r="T235" s="1"/>
      <c r="U235" s="1" t="s">
        <v>77</v>
      </c>
      <c r="V235" s="1">
        <v>87.4</v>
      </c>
      <c r="W235" s="1">
        <v>86.1</v>
      </c>
      <c r="X235" s="1">
        <v>88.6</v>
      </c>
      <c r="Y235" s="1"/>
      <c r="Z235" s="1">
        <v>1</v>
      </c>
      <c r="AA235" s="1" t="b">
        <v>0</v>
      </c>
      <c r="AB235" s="1"/>
      <c r="AC235" s="1"/>
      <c r="AD235" s="1" t="s">
        <v>42</v>
      </c>
      <c r="AE235" s="1">
        <v>1.7000000000000028</v>
      </c>
      <c r="AF235" s="1">
        <v>3.3000000000000114</v>
      </c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3" t="s">
        <v>88</v>
      </c>
      <c r="B236" s="1" t="s">
        <v>209</v>
      </c>
      <c r="C236" s="1" t="s">
        <v>89</v>
      </c>
      <c r="D236" s="1"/>
      <c r="E236" s="1" t="s">
        <v>34</v>
      </c>
      <c r="F236" s="1" t="s">
        <v>34</v>
      </c>
      <c r="G236" s="1" t="s">
        <v>43</v>
      </c>
      <c r="H236" s="1" t="s">
        <v>43</v>
      </c>
      <c r="I236" s="1" t="s">
        <v>118</v>
      </c>
      <c r="J236" s="1" t="s">
        <v>119</v>
      </c>
      <c r="K236" s="1"/>
      <c r="L236" s="26">
        <v>5.5</v>
      </c>
      <c r="M236" s="1">
        <v>4.5</v>
      </c>
      <c r="N236" s="26">
        <v>100</v>
      </c>
      <c r="O236" s="26"/>
      <c r="P236" s="27">
        <v>77</v>
      </c>
      <c r="Q236" s="27">
        <v>70.3</v>
      </c>
      <c r="R236" s="26">
        <v>82.3</v>
      </c>
      <c r="S236" s="1" t="b">
        <v>1</v>
      </c>
      <c r="T236" s="1"/>
      <c r="U236" s="1" t="s">
        <v>77</v>
      </c>
      <c r="V236" s="1">
        <v>80</v>
      </c>
      <c r="W236" s="1">
        <v>76.8</v>
      </c>
      <c r="X236" s="1">
        <v>82.7</v>
      </c>
      <c r="Y236" s="1"/>
      <c r="Z236" s="1">
        <v>1</v>
      </c>
      <c r="AA236" s="1" t="b">
        <v>0</v>
      </c>
      <c r="AB236" s="1"/>
      <c r="AC236" s="1"/>
      <c r="AD236" s="1" t="s">
        <v>42</v>
      </c>
      <c r="AE236" s="1">
        <v>6.7000000000000028</v>
      </c>
      <c r="AF236" s="1">
        <v>12</v>
      </c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3" t="s">
        <v>88</v>
      </c>
      <c r="B237" s="1" t="s">
        <v>209</v>
      </c>
      <c r="C237" s="1" t="s">
        <v>33</v>
      </c>
      <c r="D237" s="1"/>
      <c r="E237" s="1" t="s">
        <v>34</v>
      </c>
      <c r="F237" s="1" t="s">
        <v>34</v>
      </c>
      <c r="G237" s="1" t="s">
        <v>43</v>
      </c>
      <c r="H237" s="1" t="s">
        <v>43</v>
      </c>
      <c r="I237" s="1" t="s">
        <v>118</v>
      </c>
      <c r="J237" s="1" t="s">
        <v>119</v>
      </c>
      <c r="K237" s="1"/>
      <c r="L237" s="26">
        <v>1.5</v>
      </c>
      <c r="M237" s="26">
        <v>0.5</v>
      </c>
      <c r="N237" s="26">
        <v>2.5</v>
      </c>
      <c r="O237" s="26"/>
      <c r="P237" s="27">
        <v>98.4</v>
      </c>
      <c r="Q237" s="27">
        <v>97.9</v>
      </c>
      <c r="R237" s="26">
        <v>98.8</v>
      </c>
      <c r="S237" s="1" t="b">
        <v>1</v>
      </c>
      <c r="T237" s="1"/>
      <c r="U237" s="1" t="s">
        <v>77</v>
      </c>
      <c r="V237" s="1">
        <v>98.7</v>
      </c>
      <c r="W237" s="1">
        <v>98.3</v>
      </c>
      <c r="X237" s="1">
        <v>99</v>
      </c>
      <c r="Y237" s="1"/>
      <c r="Z237" s="1">
        <v>1</v>
      </c>
      <c r="AA237" s="1" t="b">
        <v>0</v>
      </c>
      <c r="AB237" s="1"/>
      <c r="AC237" s="1"/>
      <c r="AD237" s="1" t="s">
        <v>42</v>
      </c>
      <c r="AE237" s="1">
        <v>0.5</v>
      </c>
      <c r="AF237" s="1">
        <v>0.89999999999999147</v>
      </c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3" t="s">
        <v>88</v>
      </c>
      <c r="B238" s="1" t="s">
        <v>209</v>
      </c>
      <c r="C238" s="1" t="s">
        <v>33</v>
      </c>
      <c r="D238" s="1"/>
      <c r="E238" s="1" t="s">
        <v>34</v>
      </c>
      <c r="F238" s="1" t="s">
        <v>34</v>
      </c>
      <c r="G238" s="1" t="s">
        <v>43</v>
      </c>
      <c r="H238" s="1" t="s">
        <v>43</v>
      </c>
      <c r="I238" s="1" t="s">
        <v>118</v>
      </c>
      <c r="J238" s="1" t="s">
        <v>119</v>
      </c>
      <c r="K238" s="1"/>
      <c r="L238" s="26">
        <v>3</v>
      </c>
      <c r="M238" s="26">
        <v>2.5</v>
      </c>
      <c r="N238" s="26">
        <v>3.5</v>
      </c>
      <c r="O238" s="26"/>
      <c r="P238" s="27">
        <v>96.5</v>
      </c>
      <c r="Q238" s="27">
        <v>95.9</v>
      </c>
      <c r="R238" s="26">
        <v>97.1</v>
      </c>
      <c r="S238" s="1" t="b">
        <v>1</v>
      </c>
      <c r="T238" s="1"/>
      <c r="U238" s="1" t="s">
        <v>77</v>
      </c>
      <c r="V238" s="1">
        <v>96.8</v>
      </c>
      <c r="W238" s="1">
        <v>96.3</v>
      </c>
      <c r="X238" s="1">
        <v>97.3</v>
      </c>
      <c r="Y238" s="1"/>
      <c r="Z238" s="1">
        <v>1</v>
      </c>
      <c r="AA238" s="1" t="b">
        <v>0</v>
      </c>
      <c r="AB238" s="1"/>
      <c r="AC238" s="1"/>
      <c r="AD238" s="1" t="s">
        <v>42</v>
      </c>
      <c r="AE238" s="1">
        <v>0.59999999999999432</v>
      </c>
      <c r="AF238" s="1">
        <v>1.1999999999999886</v>
      </c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3" t="s">
        <v>88</v>
      </c>
      <c r="B239" s="1" t="s">
        <v>209</v>
      </c>
      <c r="C239" s="1" t="s">
        <v>33</v>
      </c>
      <c r="D239" s="1"/>
      <c r="E239" s="1" t="s">
        <v>34</v>
      </c>
      <c r="F239" s="1" t="s">
        <v>34</v>
      </c>
      <c r="G239" s="1" t="s">
        <v>43</v>
      </c>
      <c r="H239" s="1" t="s">
        <v>43</v>
      </c>
      <c r="I239" s="1" t="s">
        <v>118</v>
      </c>
      <c r="J239" s="1" t="s">
        <v>119</v>
      </c>
      <c r="K239" s="1"/>
      <c r="L239" s="26">
        <v>4</v>
      </c>
      <c r="M239" s="26">
        <v>3.5</v>
      </c>
      <c r="N239" s="1">
        <v>4.5</v>
      </c>
      <c r="O239" s="26"/>
      <c r="P239" s="27">
        <v>94.4</v>
      </c>
      <c r="Q239" s="27">
        <v>93.4</v>
      </c>
      <c r="R239" s="26">
        <v>95.2</v>
      </c>
      <c r="S239" s="1" t="b">
        <v>1</v>
      </c>
      <c r="T239" s="1"/>
      <c r="U239" s="1" t="s">
        <v>77</v>
      </c>
      <c r="V239" s="1">
        <v>94.9</v>
      </c>
      <c r="W239" s="1">
        <v>94.1</v>
      </c>
      <c r="X239" s="1">
        <v>95.5</v>
      </c>
      <c r="Y239" s="1"/>
      <c r="Z239" s="1">
        <v>1</v>
      </c>
      <c r="AA239" s="1" t="b">
        <v>0</v>
      </c>
      <c r="AB239" s="1"/>
      <c r="AC239" s="1"/>
      <c r="AD239" s="1" t="s">
        <v>42</v>
      </c>
      <c r="AE239" s="1">
        <v>1</v>
      </c>
      <c r="AF239" s="1">
        <v>1.7999999999999972</v>
      </c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3" t="s">
        <v>88</v>
      </c>
      <c r="B240" s="1" t="s">
        <v>209</v>
      </c>
      <c r="C240" s="1" t="s">
        <v>33</v>
      </c>
      <c r="D240" s="1"/>
      <c r="E240" s="1" t="s">
        <v>34</v>
      </c>
      <c r="F240" s="1" t="s">
        <v>34</v>
      </c>
      <c r="G240" s="1" t="s">
        <v>43</v>
      </c>
      <c r="H240" s="1" t="s">
        <v>43</v>
      </c>
      <c r="I240" s="1" t="s">
        <v>118</v>
      </c>
      <c r="J240" s="1" t="s">
        <v>119</v>
      </c>
      <c r="K240" s="1"/>
      <c r="L240" s="26">
        <v>5.5</v>
      </c>
      <c r="M240" s="1">
        <v>4.5</v>
      </c>
      <c r="N240" s="26">
        <v>100</v>
      </c>
      <c r="O240" s="26"/>
      <c r="P240" s="27">
        <v>92.7</v>
      </c>
      <c r="Q240" s="27">
        <v>90.3</v>
      </c>
      <c r="R240" s="26">
        <v>94.6</v>
      </c>
      <c r="S240" s="1" t="b">
        <v>1</v>
      </c>
      <c r="T240" s="1"/>
      <c r="U240" s="1" t="s">
        <v>77</v>
      </c>
      <c r="V240" s="1">
        <v>91.7</v>
      </c>
      <c r="W240" s="1">
        <v>90.2</v>
      </c>
      <c r="X240" s="1">
        <v>93</v>
      </c>
      <c r="Y240" s="1"/>
      <c r="Z240" s="1">
        <v>1</v>
      </c>
      <c r="AA240" s="1" t="b">
        <v>0</v>
      </c>
      <c r="AB240" s="1"/>
      <c r="AC240" s="1"/>
      <c r="AD240" s="1" t="s">
        <v>42</v>
      </c>
      <c r="AE240" s="1">
        <v>2.4000000000000057</v>
      </c>
      <c r="AF240" s="1">
        <v>4.2999999999999972</v>
      </c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3" t="s">
        <v>88</v>
      </c>
      <c r="B241" s="1" t="s">
        <v>209</v>
      </c>
      <c r="C241" s="1" t="s">
        <v>89</v>
      </c>
      <c r="D241" s="1"/>
      <c r="E241" s="1" t="s">
        <v>122</v>
      </c>
      <c r="F241" s="1" t="s">
        <v>49</v>
      </c>
      <c r="G241" s="1" t="s">
        <v>43</v>
      </c>
      <c r="H241" s="1" t="s">
        <v>43</v>
      </c>
      <c r="I241" s="1" t="s">
        <v>118</v>
      </c>
      <c r="J241" s="1" t="s">
        <v>119</v>
      </c>
      <c r="K241" s="1"/>
      <c r="L241" s="26">
        <v>1.5</v>
      </c>
      <c r="M241" s="26">
        <v>0.5</v>
      </c>
      <c r="N241" s="26">
        <v>2.5</v>
      </c>
      <c r="O241" s="26"/>
      <c r="P241" s="27">
        <v>96.2</v>
      </c>
      <c r="Q241" s="27">
        <v>95.7</v>
      </c>
      <c r="R241" s="26">
        <v>96.7</v>
      </c>
      <c r="S241" s="1" t="b">
        <v>1</v>
      </c>
      <c r="T241" s="1"/>
      <c r="U241" s="1" t="s">
        <v>77</v>
      </c>
      <c r="V241" s="1">
        <v>96.2</v>
      </c>
      <c r="W241" s="1">
        <v>95.7</v>
      </c>
      <c r="X241" s="1">
        <v>96.6</v>
      </c>
      <c r="Y241" s="1"/>
      <c r="Z241" s="1">
        <v>1</v>
      </c>
      <c r="AA241" s="1" t="b">
        <v>0</v>
      </c>
      <c r="AB241" s="1"/>
      <c r="AC241" s="1"/>
      <c r="AD241" s="1" t="s">
        <v>42</v>
      </c>
      <c r="AE241" s="1">
        <v>0.5</v>
      </c>
      <c r="AF241" s="1">
        <v>1</v>
      </c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3" t="s">
        <v>88</v>
      </c>
      <c r="B242" s="1" t="s">
        <v>209</v>
      </c>
      <c r="C242" s="1" t="s">
        <v>89</v>
      </c>
      <c r="D242" s="1"/>
      <c r="E242" s="1" t="s">
        <v>122</v>
      </c>
      <c r="F242" s="1" t="s">
        <v>49</v>
      </c>
      <c r="G242" s="1" t="s">
        <v>43</v>
      </c>
      <c r="H242" s="1" t="s">
        <v>43</v>
      </c>
      <c r="I242" s="1" t="s">
        <v>118</v>
      </c>
      <c r="J242" s="1" t="s">
        <v>119</v>
      </c>
      <c r="K242" s="1"/>
      <c r="L242" s="26">
        <v>3</v>
      </c>
      <c r="M242" s="26">
        <v>2.5</v>
      </c>
      <c r="N242" s="26">
        <v>3.5</v>
      </c>
      <c r="O242" s="26"/>
      <c r="P242" s="27">
        <v>92.7</v>
      </c>
      <c r="Q242" s="27">
        <v>91.5</v>
      </c>
      <c r="R242" s="26">
        <v>93.6</v>
      </c>
      <c r="S242" s="1" t="b">
        <v>1</v>
      </c>
      <c r="T242" s="1"/>
      <c r="U242" s="1" t="s">
        <v>77</v>
      </c>
      <c r="V242" s="1">
        <v>93.2</v>
      </c>
      <c r="W242" s="1">
        <v>92.4</v>
      </c>
      <c r="X242" s="1">
        <v>94</v>
      </c>
      <c r="Y242" s="1"/>
      <c r="Z242" s="1">
        <v>1</v>
      </c>
      <c r="AA242" s="1" t="b">
        <v>0</v>
      </c>
      <c r="AB242" s="1"/>
      <c r="AC242" s="1"/>
      <c r="AD242" s="1" t="s">
        <v>42</v>
      </c>
      <c r="AE242" s="1">
        <v>1.2000000000000028</v>
      </c>
      <c r="AF242" s="1">
        <v>2.0999999999999943</v>
      </c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3" t="s">
        <v>88</v>
      </c>
      <c r="B243" s="1" t="s">
        <v>209</v>
      </c>
      <c r="C243" s="1" t="s">
        <v>89</v>
      </c>
      <c r="D243" s="1"/>
      <c r="E243" s="1" t="s">
        <v>122</v>
      </c>
      <c r="F243" s="1" t="s">
        <v>49</v>
      </c>
      <c r="G243" s="1" t="s">
        <v>43</v>
      </c>
      <c r="H243" s="1" t="s">
        <v>43</v>
      </c>
      <c r="I243" s="1" t="s">
        <v>118</v>
      </c>
      <c r="J243" s="1" t="s">
        <v>119</v>
      </c>
      <c r="K243" s="1"/>
      <c r="L243" s="26">
        <v>4</v>
      </c>
      <c r="M243" s="26">
        <v>3.5</v>
      </c>
      <c r="N243" s="1">
        <v>4.5</v>
      </c>
      <c r="O243" s="26"/>
      <c r="P243" s="27">
        <v>89</v>
      </c>
      <c r="Q243" s="27">
        <v>85.9</v>
      </c>
      <c r="R243" s="26">
        <v>91.3</v>
      </c>
      <c r="S243" s="1" t="b">
        <v>1</v>
      </c>
      <c r="T243" s="1"/>
      <c r="U243" s="1" t="s">
        <v>77</v>
      </c>
      <c r="V243" s="1">
        <v>89.9</v>
      </c>
      <c r="W243" s="1">
        <v>88.1</v>
      </c>
      <c r="X243" s="1">
        <v>91.4</v>
      </c>
      <c r="Y243" s="1"/>
      <c r="Z243" s="1">
        <v>1</v>
      </c>
      <c r="AA243" s="1" t="b">
        <v>0</v>
      </c>
      <c r="AB243" s="1"/>
      <c r="AC243" s="1"/>
      <c r="AD243" s="1" t="s">
        <v>42</v>
      </c>
      <c r="AE243" s="1">
        <v>3.0999999999999943</v>
      </c>
      <c r="AF243" s="1">
        <v>5.3999999999999915</v>
      </c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3" t="s">
        <v>88</v>
      </c>
      <c r="B244" s="1" t="s">
        <v>209</v>
      </c>
      <c r="C244" s="1" t="s">
        <v>89</v>
      </c>
      <c r="D244" s="1"/>
      <c r="E244" s="1" t="s">
        <v>122</v>
      </c>
      <c r="F244" s="1" t="s">
        <v>49</v>
      </c>
      <c r="G244" s="1" t="s">
        <v>43</v>
      </c>
      <c r="H244" s="1" t="s">
        <v>43</v>
      </c>
      <c r="I244" s="1" t="s">
        <v>118</v>
      </c>
      <c r="J244" s="1" t="s">
        <v>119</v>
      </c>
      <c r="K244" s="1"/>
      <c r="L244" s="26">
        <v>5.5</v>
      </c>
      <c r="M244" s="1">
        <v>4.5</v>
      </c>
      <c r="N244" s="26">
        <v>100</v>
      </c>
      <c r="O244" s="26"/>
      <c r="P244" s="27">
        <v>64.8</v>
      </c>
      <c r="Q244" s="27">
        <v>30.1</v>
      </c>
      <c r="R244" s="26">
        <v>82.2</v>
      </c>
      <c r="S244" s="1" t="b">
        <v>1</v>
      </c>
      <c r="T244" s="1"/>
      <c r="U244" s="1" t="s">
        <v>77</v>
      </c>
      <c r="V244" s="1">
        <v>79.099999999999994</v>
      </c>
      <c r="W244" s="1">
        <v>70.3</v>
      </c>
      <c r="X244" s="1">
        <v>85.3</v>
      </c>
      <c r="Y244" s="1"/>
      <c r="Z244" s="1">
        <v>1</v>
      </c>
      <c r="AA244" s="1" t="b">
        <v>0</v>
      </c>
      <c r="AB244" s="1"/>
      <c r="AC244" s="1"/>
      <c r="AD244" s="1" t="s">
        <v>42</v>
      </c>
      <c r="AE244" s="1">
        <v>34.699999999999996</v>
      </c>
      <c r="AF244" s="1">
        <v>52.1</v>
      </c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3" t="s">
        <v>88</v>
      </c>
      <c r="B245" s="1" t="s">
        <v>209</v>
      </c>
      <c r="C245" s="1" t="s">
        <v>33</v>
      </c>
      <c r="D245" s="1"/>
      <c r="E245" s="1" t="s">
        <v>122</v>
      </c>
      <c r="F245" s="1" t="s">
        <v>49</v>
      </c>
      <c r="G245" s="1" t="s">
        <v>43</v>
      </c>
      <c r="H245" s="1" t="s">
        <v>43</v>
      </c>
      <c r="I245" s="1" t="s">
        <v>118</v>
      </c>
      <c r="J245" s="1" t="s">
        <v>119</v>
      </c>
      <c r="K245" s="1"/>
      <c r="L245" s="26">
        <v>1.5</v>
      </c>
      <c r="M245" s="26">
        <v>0.5</v>
      </c>
      <c r="N245" s="26">
        <v>2.5</v>
      </c>
      <c r="O245" s="26"/>
      <c r="P245" s="27">
        <v>98.5</v>
      </c>
      <c r="Q245" s="27">
        <v>97.7</v>
      </c>
      <c r="R245" s="26">
        <v>99</v>
      </c>
      <c r="S245" s="1" t="b">
        <v>1</v>
      </c>
      <c r="T245" s="1"/>
      <c r="U245" s="1" t="s">
        <v>77</v>
      </c>
      <c r="V245" s="1">
        <v>98.6</v>
      </c>
      <c r="W245" s="1">
        <v>97.9</v>
      </c>
      <c r="X245" s="1">
        <v>99.1</v>
      </c>
      <c r="Y245" s="1"/>
      <c r="Z245" s="1">
        <v>1</v>
      </c>
      <c r="AA245" s="1" t="b">
        <v>0</v>
      </c>
      <c r="AB245" s="1"/>
      <c r="AC245" s="1"/>
      <c r="AD245" s="1" t="s">
        <v>42</v>
      </c>
      <c r="AE245" s="1">
        <v>0.79999999999999716</v>
      </c>
      <c r="AF245" s="1">
        <v>1.2999999999999972</v>
      </c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3" t="s">
        <v>88</v>
      </c>
      <c r="B246" s="1" t="s">
        <v>209</v>
      </c>
      <c r="C246" s="1" t="s">
        <v>33</v>
      </c>
      <c r="D246" s="1"/>
      <c r="E246" s="1" t="s">
        <v>122</v>
      </c>
      <c r="F246" s="1" t="s">
        <v>49</v>
      </c>
      <c r="G246" s="1" t="s">
        <v>43</v>
      </c>
      <c r="H246" s="1" t="s">
        <v>43</v>
      </c>
      <c r="I246" s="1" t="s">
        <v>118</v>
      </c>
      <c r="J246" s="1" t="s">
        <v>119</v>
      </c>
      <c r="K246" s="1"/>
      <c r="L246" s="26">
        <v>3</v>
      </c>
      <c r="M246" s="26">
        <v>2.5</v>
      </c>
      <c r="N246" s="26">
        <v>3.5</v>
      </c>
      <c r="O246" s="26"/>
      <c r="P246" s="27">
        <v>97.5</v>
      </c>
      <c r="Q246" s="27">
        <v>96.7</v>
      </c>
      <c r="R246" s="26">
        <v>98.2</v>
      </c>
      <c r="S246" s="1" t="b">
        <v>1</v>
      </c>
      <c r="T246" s="1"/>
      <c r="U246" s="1" t="s">
        <v>77</v>
      </c>
      <c r="V246" s="1">
        <v>97.7</v>
      </c>
      <c r="W246" s="1">
        <v>96.9</v>
      </c>
      <c r="X246" s="1">
        <v>98.3</v>
      </c>
      <c r="Y246" s="1"/>
      <c r="Z246" s="1">
        <v>1</v>
      </c>
      <c r="AA246" s="1" t="b">
        <v>0</v>
      </c>
      <c r="AB246" s="1"/>
      <c r="AC246" s="1"/>
      <c r="AD246" s="1" t="s">
        <v>42</v>
      </c>
      <c r="AE246" s="1">
        <v>0.79999999999999716</v>
      </c>
      <c r="AF246" s="1">
        <v>1.5</v>
      </c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3" t="s">
        <v>88</v>
      </c>
      <c r="B247" s="1" t="s">
        <v>209</v>
      </c>
      <c r="C247" s="1" t="s">
        <v>33</v>
      </c>
      <c r="D247" s="1"/>
      <c r="E247" s="1" t="s">
        <v>122</v>
      </c>
      <c r="F247" s="1" t="s">
        <v>49</v>
      </c>
      <c r="G247" s="1" t="s">
        <v>43</v>
      </c>
      <c r="H247" s="1" t="s">
        <v>43</v>
      </c>
      <c r="I247" s="1" t="s">
        <v>118</v>
      </c>
      <c r="J247" s="1" t="s">
        <v>119</v>
      </c>
      <c r="K247" s="1"/>
      <c r="L247" s="26">
        <v>4</v>
      </c>
      <c r="M247" s="26">
        <v>3.5</v>
      </c>
      <c r="N247" s="1">
        <v>4.5</v>
      </c>
      <c r="O247" s="26"/>
      <c r="P247" s="27">
        <v>96.2</v>
      </c>
      <c r="Q247" s="27">
        <v>94.1</v>
      </c>
      <c r="R247" s="26">
        <v>97.5</v>
      </c>
      <c r="S247" s="1" t="b">
        <v>1</v>
      </c>
      <c r="T247" s="1"/>
      <c r="U247" s="1" t="s">
        <v>77</v>
      </c>
      <c r="V247" s="1">
        <v>96.5</v>
      </c>
      <c r="W247" s="1">
        <v>95.3</v>
      </c>
      <c r="X247" s="1">
        <v>97.4</v>
      </c>
      <c r="Y247" s="1"/>
      <c r="Z247" s="1">
        <v>1</v>
      </c>
      <c r="AA247" s="1" t="b">
        <v>0</v>
      </c>
      <c r="AB247" s="1"/>
      <c r="AC247" s="1"/>
      <c r="AD247" s="1" t="s">
        <v>42</v>
      </c>
      <c r="AE247" s="1">
        <v>2.1000000000000085</v>
      </c>
      <c r="AF247" s="1">
        <v>3.4000000000000057</v>
      </c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3" t="s">
        <v>88</v>
      </c>
      <c r="B248" s="1" t="s">
        <v>209</v>
      </c>
      <c r="C248" s="1" t="s">
        <v>33</v>
      </c>
      <c r="D248" s="1"/>
      <c r="E248" s="1" t="s">
        <v>122</v>
      </c>
      <c r="F248" s="1" t="s">
        <v>49</v>
      </c>
      <c r="G248" s="1" t="s">
        <v>43</v>
      </c>
      <c r="H248" s="1" t="s">
        <v>43</v>
      </c>
      <c r="I248" s="1" t="s">
        <v>118</v>
      </c>
      <c r="J248" s="1" t="s">
        <v>119</v>
      </c>
      <c r="K248" s="1"/>
      <c r="L248" s="26">
        <v>5.5</v>
      </c>
      <c r="M248" s="1">
        <v>4.5</v>
      </c>
      <c r="N248" s="26">
        <v>100</v>
      </c>
      <c r="O248" s="26"/>
      <c r="P248" s="27">
        <v>95.7</v>
      </c>
      <c r="Q248" s="27">
        <v>69.5</v>
      </c>
      <c r="R248" s="26">
        <v>99.4</v>
      </c>
      <c r="S248" s="1" t="b">
        <v>1</v>
      </c>
      <c r="T248" s="1"/>
      <c r="U248" s="1" t="s">
        <v>77</v>
      </c>
      <c r="V248" s="1">
        <v>93.8</v>
      </c>
      <c r="W248" s="1">
        <v>87.5</v>
      </c>
      <c r="X248" s="1">
        <v>96.9</v>
      </c>
      <c r="Y248" s="1"/>
      <c r="Z248" s="1">
        <v>1</v>
      </c>
      <c r="AA248" s="1" t="b">
        <v>0</v>
      </c>
      <c r="AB248" s="1"/>
      <c r="AC248" s="1"/>
      <c r="AD248" s="1" t="s">
        <v>42</v>
      </c>
      <c r="AE248" s="1">
        <v>26.200000000000003</v>
      </c>
      <c r="AF248" s="1">
        <v>29.900000000000006</v>
      </c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3" t="s">
        <v>88</v>
      </c>
      <c r="B249" s="1" t="s">
        <v>209</v>
      </c>
      <c r="C249" s="1" t="s">
        <v>89</v>
      </c>
      <c r="D249" s="1"/>
      <c r="E249" s="1" t="s">
        <v>108</v>
      </c>
      <c r="F249" s="1" t="s">
        <v>51</v>
      </c>
      <c r="G249" s="1" t="s">
        <v>43</v>
      </c>
      <c r="H249" s="1" t="s">
        <v>43</v>
      </c>
      <c r="I249" s="1" t="s">
        <v>118</v>
      </c>
      <c r="J249" s="1" t="s">
        <v>119</v>
      </c>
      <c r="K249" s="1"/>
      <c r="L249" s="26">
        <v>1.5</v>
      </c>
      <c r="M249" s="26">
        <v>0.5</v>
      </c>
      <c r="N249" s="26">
        <v>2.5</v>
      </c>
      <c r="O249" s="26"/>
      <c r="P249" s="27">
        <v>92.2</v>
      </c>
      <c r="Q249" s="27">
        <v>89.4</v>
      </c>
      <c r="R249" s="26">
        <v>94.3</v>
      </c>
      <c r="S249" s="1" t="b">
        <v>1</v>
      </c>
      <c r="T249" s="1"/>
      <c r="U249" s="1" t="s">
        <v>77</v>
      </c>
      <c r="V249" s="1">
        <v>91.7</v>
      </c>
      <c r="W249" s="1">
        <v>88.8</v>
      </c>
      <c r="X249" s="1">
        <v>93.9</v>
      </c>
      <c r="Y249" s="1"/>
      <c r="Z249" s="1">
        <v>1</v>
      </c>
      <c r="AA249" s="1" t="b">
        <v>0</v>
      </c>
      <c r="AB249" s="1"/>
      <c r="AC249" s="1"/>
      <c r="AD249" s="1" t="s">
        <v>42</v>
      </c>
      <c r="AE249" s="1">
        <v>2.7999999999999972</v>
      </c>
      <c r="AF249" s="1">
        <v>4.8999999999999915</v>
      </c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3" t="s">
        <v>88</v>
      </c>
      <c r="B250" s="1" t="s">
        <v>209</v>
      </c>
      <c r="C250" s="1" t="s">
        <v>89</v>
      </c>
      <c r="D250" s="1"/>
      <c r="E250" s="1" t="s">
        <v>108</v>
      </c>
      <c r="F250" s="1" t="s">
        <v>51</v>
      </c>
      <c r="G250" s="1" t="s">
        <v>43</v>
      </c>
      <c r="H250" s="1" t="s">
        <v>43</v>
      </c>
      <c r="I250" s="1" t="s">
        <v>118</v>
      </c>
      <c r="J250" s="1" t="s">
        <v>119</v>
      </c>
      <c r="K250" s="1"/>
      <c r="L250" s="26">
        <v>3</v>
      </c>
      <c r="M250" s="26">
        <v>2.5</v>
      </c>
      <c r="N250" s="26">
        <v>3.5</v>
      </c>
      <c r="O250" s="26"/>
      <c r="P250" s="27">
        <v>90.2</v>
      </c>
      <c r="Q250" s="27">
        <v>87.8</v>
      </c>
      <c r="R250" s="26">
        <v>92.2</v>
      </c>
      <c r="S250" s="1" t="b">
        <v>1</v>
      </c>
      <c r="T250" s="1"/>
      <c r="U250" s="1" t="s">
        <v>77</v>
      </c>
      <c r="V250" s="1">
        <v>90.1</v>
      </c>
      <c r="W250" s="1">
        <v>87.7</v>
      </c>
      <c r="X250" s="1">
        <v>92</v>
      </c>
      <c r="Y250" s="1"/>
      <c r="Z250" s="1">
        <v>1</v>
      </c>
      <c r="AA250" s="1" t="b">
        <v>0</v>
      </c>
      <c r="AB250" s="1"/>
      <c r="AC250" s="1"/>
      <c r="AD250" s="1" t="s">
        <v>42</v>
      </c>
      <c r="AE250" s="1">
        <v>2.4000000000000057</v>
      </c>
      <c r="AF250" s="1">
        <v>4.4000000000000057</v>
      </c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3" t="s">
        <v>88</v>
      </c>
      <c r="B251" s="1" t="s">
        <v>209</v>
      </c>
      <c r="C251" s="1" t="s">
        <v>89</v>
      </c>
      <c r="D251" s="1"/>
      <c r="E251" s="1" t="s">
        <v>108</v>
      </c>
      <c r="F251" s="1" t="s">
        <v>51</v>
      </c>
      <c r="G251" s="1" t="s">
        <v>43</v>
      </c>
      <c r="H251" s="1" t="s">
        <v>43</v>
      </c>
      <c r="I251" s="1" t="s">
        <v>118</v>
      </c>
      <c r="J251" s="1" t="s">
        <v>119</v>
      </c>
      <c r="K251" s="1"/>
      <c r="L251" s="26">
        <v>4</v>
      </c>
      <c r="M251" s="26">
        <v>3.5</v>
      </c>
      <c r="N251" s="1">
        <v>4.5</v>
      </c>
      <c r="O251" s="26"/>
      <c r="P251" s="27">
        <v>85.4</v>
      </c>
      <c r="Q251" s="27">
        <v>81.599999999999994</v>
      </c>
      <c r="R251" s="26">
        <v>88.5</v>
      </c>
      <c r="S251" s="1" t="b">
        <v>1</v>
      </c>
      <c r="T251" s="1"/>
      <c r="U251" s="1" t="s">
        <v>77</v>
      </c>
      <c r="V251" s="1">
        <v>85.8</v>
      </c>
      <c r="W251" s="1">
        <v>82.7</v>
      </c>
      <c r="X251" s="1">
        <v>88.4</v>
      </c>
      <c r="Y251" s="1"/>
      <c r="Z251" s="1">
        <v>1</v>
      </c>
      <c r="AA251" s="1" t="b">
        <v>0</v>
      </c>
      <c r="AB251" s="1"/>
      <c r="AC251" s="1"/>
      <c r="AD251" s="1" t="s">
        <v>42</v>
      </c>
      <c r="AE251" s="1">
        <v>3.8000000000000114</v>
      </c>
      <c r="AF251" s="1">
        <v>6.9000000000000057</v>
      </c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3" t="s">
        <v>88</v>
      </c>
      <c r="B252" s="1" t="s">
        <v>209</v>
      </c>
      <c r="C252" s="1" t="s">
        <v>89</v>
      </c>
      <c r="D252" s="1"/>
      <c r="E252" s="1" t="s">
        <v>108</v>
      </c>
      <c r="F252" s="1" t="s">
        <v>51</v>
      </c>
      <c r="G252" s="1" t="s">
        <v>43</v>
      </c>
      <c r="H252" s="1" t="s">
        <v>43</v>
      </c>
      <c r="I252" s="1" t="s">
        <v>118</v>
      </c>
      <c r="J252" s="1" t="s">
        <v>119</v>
      </c>
      <c r="K252" s="1"/>
      <c r="L252" s="26">
        <v>5.5</v>
      </c>
      <c r="M252" s="1">
        <v>4.5</v>
      </c>
      <c r="N252" s="26">
        <v>100</v>
      </c>
      <c r="O252" s="26"/>
      <c r="P252" s="27">
        <v>76.3</v>
      </c>
      <c r="Q252" s="27">
        <v>65.3</v>
      </c>
      <c r="R252" s="26">
        <v>83.8</v>
      </c>
      <c r="S252" s="1" t="b">
        <v>1</v>
      </c>
      <c r="T252" s="1"/>
      <c r="U252" s="1" t="s">
        <v>77</v>
      </c>
      <c r="V252" s="1">
        <v>81.8</v>
      </c>
      <c r="W252" s="1">
        <v>76.599999999999994</v>
      </c>
      <c r="X252" s="1">
        <v>85.9</v>
      </c>
      <c r="Y252" s="1"/>
      <c r="Z252" s="1">
        <v>1</v>
      </c>
      <c r="AA252" s="1" t="b">
        <v>0</v>
      </c>
      <c r="AB252" s="1"/>
      <c r="AC252" s="1"/>
      <c r="AD252" s="1" t="s">
        <v>42</v>
      </c>
      <c r="AE252" s="1">
        <v>11</v>
      </c>
      <c r="AF252" s="1">
        <v>18.5</v>
      </c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3" t="s">
        <v>88</v>
      </c>
      <c r="B253" s="1" t="s">
        <v>209</v>
      </c>
      <c r="C253" s="1" t="s">
        <v>33</v>
      </c>
      <c r="D253" s="1"/>
      <c r="E253" s="1" t="s">
        <v>108</v>
      </c>
      <c r="F253" s="1" t="s">
        <v>51</v>
      </c>
      <c r="G253" s="1" t="s">
        <v>43</v>
      </c>
      <c r="H253" s="1" t="s">
        <v>43</v>
      </c>
      <c r="I253" s="1" t="s">
        <v>118</v>
      </c>
      <c r="J253" s="1" t="s">
        <v>119</v>
      </c>
      <c r="K253" s="1"/>
      <c r="L253" s="26">
        <v>1.5</v>
      </c>
      <c r="M253" s="26">
        <v>0.5</v>
      </c>
      <c r="N253" s="26">
        <v>2.5</v>
      </c>
      <c r="O253" s="26"/>
      <c r="P253" s="27">
        <v>97.9</v>
      </c>
      <c r="Q253" s="27">
        <v>95.9</v>
      </c>
      <c r="R253" s="26">
        <v>99</v>
      </c>
      <c r="S253" s="1" t="b">
        <v>1</v>
      </c>
      <c r="T253" s="1"/>
      <c r="U253" s="1" t="s">
        <v>77</v>
      </c>
      <c r="V253">
        <v>98</v>
      </c>
      <c r="W253">
        <v>95.9</v>
      </c>
      <c r="X253">
        <v>99.1</v>
      </c>
      <c r="Y253" s="1"/>
      <c r="Z253" s="1">
        <v>1</v>
      </c>
      <c r="AA253" s="1" t="b">
        <v>0</v>
      </c>
      <c r="AB253" s="1"/>
      <c r="AC253" s="1"/>
      <c r="AD253" s="1" t="s">
        <v>42</v>
      </c>
      <c r="AE253" s="1">
        <v>2</v>
      </c>
      <c r="AF253" s="1">
        <v>3.0999999999999943</v>
      </c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3" t="s">
        <v>88</v>
      </c>
      <c r="B254" s="1" t="s">
        <v>209</v>
      </c>
      <c r="C254" s="1" t="s">
        <v>33</v>
      </c>
      <c r="D254" s="1"/>
      <c r="E254" s="1" t="s">
        <v>108</v>
      </c>
      <c r="F254" s="1" t="s">
        <v>51</v>
      </c>
      <c r="G254" s="1" t="s">
        <v>43</v>
      </c>
      <c r="H254" s="1" t="s">
        <v>43</v>
      </c>
      <c r="I254" s="1" t="s">
        <v>118</v>
      </c>
      <c r="J254" s="1" t="s">
        <v>119</v>
      </c>
      <c r="K254" s="1"/>
      <c r="L254" s="26">
        <v>3</v>
      </c>
      <c r="M254" s="26">
        <v>2.5</v>
      </c>
      <c r="N254" s="26">
        <v>3.5</v>
      </c>
      <c r="O254" s="26"/>
      <c r="P254" s="27">
        <v>95.7</v>
      </c>
      <c r="Q254" s="27">
        <v>94.3</v>
      </c>
      <c r="R254" s="26">
        <v>96.8</v>
      </c>
      <c r="S254" s="1" t="b">
        <v>1</v>
      </c>
      <c r="T254" s="1"/>
      <c r="U254" s="1" t="s">
        <v>77</v>
      </c>
      <c r="V254" s="1">
        <v>95.8</v>
      </c>
      <c r="W254" s="1">
        <v>94.4</v>
      </c>
      <c r="X254" s="1">
        <v>96.9</v>
      </c>
      <c r="Y254" s="1"/>
      <c r="Z254" s="1">
        <v>1</v>
      </c>
      <c r="AA254" s="1" t="b">
        <v>0</v>
      </c>
      <c r="AB254" s="1"/>
      <c r="AC254" s="1"/>
      <c r="AD254" s="1" t="s">
        <v>42</v>
      </c>
      <c r="AE254" s="1">
        <v>1.4000000000000057</v>
      </c>
      <c r="AF254" s="1">
        <v>2.5</v>
      </c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3" t="s">
        <v>88</v>
      </c>
      <c r="B255" s="1" t="s">
        <v>209</v>
      </c>
      <c r="C255" s="1" t="s">
        <v>33</v>
      </c>
      <c r="D255" s="1"/>
      <c r="E255" s="1" t="s">
        <v>108</v>
      </c>
      <c r="F255" s="1" t="s">
        <v>51</v>
      </c>
      <c r="G255" s="1" t="s">
        <v>43</v>
      </c>
      <c r="H255" s="1" t="s">
        <v>43</v>
      </c>
      <c r="I255" s="1" t="s">
        <v>118</v>
      </c>
      <c r="J255" s="1" t="s">
        <v>119</v>
      </c>
      <c r="K255" s="1"/>
      <c r="L255" s="26">
        <v>4</v>
      </c>
      <c r="M255" s="26">
        <v>3.5</v>
      </c>
      <c r="N255" s="1">
        <v>4.5</v>
      </c>
      <c r="O255" s="26"/>
      <c r="P255" s="27">
        <v>93</v>
      </c>
      <c r="Q255" s="27">
        <v>90.9</v>
      </c>
      <c r="R255" s="26">
        <v>94.6</v>
      </c>
      <c r="S255" s="1" t="b">
        <v>1</v>
      </c>
      <c r="T255" s="1"/>
      <c r="U255" s="1" t="s">
        <v>77</v>
      </c>
      <c r="V255" s="1">
        <v>93.4</v>
      </c>
      <c r="W255" s="1">
        <v>91.6</v>
      </c>
      <c r="X255" s="1">
        <v>94.7</v>
      </c>
      <c r="Y255" s="1"/>
      <c r="Z255" s="1">
        <v>1</v>
      </c>
      <c r="AA255" s="1" t="b">
        <v>0</v>
      </c>
      <c r="AB255" s="1"/>
      <c r="AC255" s="1"/>
      <c r="AD255" s="1" t="s">
        <v>42</v>
      </c>
      <c r="AE255" s="1">
        <v>2.0999999999999943</v>
      </c>
      <c r="AF255" s="1">
        <v>3.6999999999999886</v>
      </c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3" t="s">
        <v>88</v>
      </c>
      <c r="B256" s="1" t="s">
        <v>209</v>
      </c>
      <c r="C256" s="1" t="s">
        <v>33</v>
      </c>
      <c r="D256" s="1"/>
      <c r="E256" s="1" t="s">
        <v>108</v>
      </c>
      <c r="F256" s="1" t="s">
        <v>51</v>
      </c>
      <c r="G256" s="1" t="s">
        <v>43</v>
      </c>
      <c r="H256" s="1" t="s">
        <v>43</v>
      </c>
      <c r="I256" s="1" t="s">
        <v>118</v>
      </c>
      <c r="J256" s="1" t="s">
        <v>119</v>
      </c>
      <c r="K256" s="1"/>
      <c r="L256" s="26">
        <v>5.5</v>
      </c>
      <c r="M256" s="1">
        <v>4.5</v>
      </c>
      <c r="N256" s="26">
        <v>100</v>
      </c>
      <c r="O256" s="26"/>
      <c r="P256" s="27">
        <v>90.7</v>
      </c>
      <c r="Q256" s="27">
        <v>86</v>
      </c>
      <c r="R256" s="26">
        <v>93.8</v>
      </c>
      <c r="S256" s="1" t="b">
        <v>1</v>
      </c>
      <c r="T256" s="1"/>
      <c r="U256" s="1" t="s">
        <v>77</v>
      </c>
      <c r="V256" s="1">
        <v>90.5</v>
      </c>
      <c r="W256" s="1">
        <v>87.6</v>
      </c>
      <c r="X256" s="1">
        <v>92.7</v>
      </c>
      <c r="Y256" s="1"/>
      <c r="Z256" s="1">
        <v>1</v>
      </c>
      <c r="AA256" s="1" t="b">
        <v>0</v>
      </c>
      <c r="AB256" s="1"/>
      <c r="AC256" s="1"/>
      <c r="AD256" s="1" t="s">
        <v>42</v>
      </c>
      <c r="AE256" s="1">
        <v>4.7000000000000028</v>
      </c>
      <c r="AF256" s="1">
        <v>7.7999999999999972</v>
      </c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3" t="s">
        <v>88</v>
      </c>
      <c r="B257" s="1" t="s">
        <v>209</v>
      </c>
      <c r="C257" s="1" t="s">
        <v>91</v>
      </c>
      <c r="D257" s="1"/>
      <c r="E257" s="1" t="s">
        <v>34</v>
      </c>
      <c r="F257" s="1" t="s">
        <v>34</v>
      </c>
      <c r="G257" s="1" t="s">
        <v>43</v>
      </c>
      <c r="H257" s="1" t="s">
        <v>43</v>
      </c>
      <c r="I257" s="1" t="s">
        <v>118</v>
      </c>
      <c r="J257" s="1" t="s">
        <v>119</v>
      </c>
      <c r="K257" s="1"/>
      <c r="L257" s="26">
        <v>1.5</v>
      </c>
      <c r="M257" s="26">
        <v>0.5</v>
      </c>
      <c r="N257" s="26">
        <v>2.5</v>
      </c>
      <c r="O257" s="26"/>
      <c r="P257" s="27">
        <v>100</v>
      </c>
      <c r="Q257" s="27">
        <v>0</v>
      </c>
      <c r="R257" s="26">
        <v>100</v>
      </c>
      <c r="S257" s="1" t="b">
        <v>1</v>
      </c>
      <c r="T257" s="1"/>
      <c r="U257" s="1" t="s">
        <v>77</v>
      </c>
      <c r="V257" s="1">
        <v>100</v>
      </c>
      <c r="W257" s="1"/>
      <c r="X257" s="1"/>
      <c r="Y257" s="1"/>
      <c r="Z257" s="1">
        <v>1</v>
      </c>
      <c r="AA257" s="1" t="b">
        <v>0</v>
      </c>
      <c r="AB257" s="1"/>
      <c r="AC257" s="1"/>
      <c r="AD257" s="1" t="s">
        <v>42</v>
      </c>
      <c r="AE257" s="1">
        <v>100</v>
      </c>
      <c r="AF257" s="1">
        <v>100</v>
      </c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 t="s">
        <v>100</v>
      </c>
      <c r="B258" s="1" t="s">
        <v>227</v>
      </c>
      <c r="C258" s="1" t="s">
        <v>33</v>
      </c>
      <c r="D258" s="1"/>
      <c r="E258" s="1" t="s">
        <v>101</v>
      </c>
      <c r="F258" s="1" t="s">
        <v>46</v>
      </c>
      <c r="G258" s="22" t="s">
        <v>93</v>
      </c>
      <c r="H258" s="1" t="s">
        <v>35</v>
      </c>
      <c r="I258" s="22" t="s">
        <v>118</v>
      </c>
      <c r="J258" s="1" t="s">
        <v>119</v>
      </c>
      <c r="K258" s="1"/>
      <c r="L258" s="26">
        <v>3</v>
      </c>
      <c r="M258" s="26">
        <v>2</v>
      </c>
      <c r="N258" s="26">
        <v>4</v>
      </c>
      <c r="O258" s="26"/>
      <c r="P258" s="26">
        <v>96.4</v>
      </c>
      <c r="Q258" s="26">
        <v>94.5</v>
      </c>
      <c r="R258" s="26">
        <v>97.7</v>
      </c>
      <c r="S258" s="1" t="b">
        <v>1</v>
      </c>
      <c r="T258" s="1"/>
      <c r="U258" s="1" t="s">
        <v>39</v>
      </c>
      <c r="V258" s="1"/>
      <c r="W258" s="1"/>
      <c r="X258" s="1"/>
      <c r="Y258" s="1"/>
      <c r="Z258" s="1">
        <v>1</v>
      </c>
      <c r="AA258" s="1" t="b">
        <v>0</v>
      </c>
      <c r="AB258" s="1"/>
      <c r="AC258" s="1"/>
      <c r="AD258" s="1" t="s">
        <v>42</v>
      </c>
      <c r="AE258" s="1">
        <v>1.9000000000000057</v>
      </c>
      <c r="AF258" s="1">
        <v>3.2000000000000028</v>
      </c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 t="s">
        <v>100</v>
      </c>
      <c r="B259" s="1" t="s">
        <v>227</v>
      </c>
      <c r="C259" s="1" t="s">
        <v>33</v>
      </c>
      <c r="D259" s="1"/>
      <c r="E259" s="1" t="s">
        <v>101</v>
      </c>
      <c r="F259" s="1" t="s">
        <v>46</v>
      </c>
      <c r="G259" s="22" t="s">
        <v>93</v>
      </c>
      <c r="H259" s="1" t="s">
        <v>35</v>
      </c>
      <c r="I259" s="22" t="s">
        <v>118</v>
      </c>
      <c r="J259" s="1" t="s">
        <v>119</v>
      </c>
      <c r="K259" s="1"/>
      <c r="L259" s="26">
        <v>1.5</v>
      </c>
      <c r="M259" s="26">
        <v>1</v>
      </c>
      <c r="N259" s="26">
        <v>2</v>
      </c>
      <c r="O259" s="26"/>
      <c r="P259" s="26">
        <v>97.9</v>
      </c>
      <c r="Q259" s="26">
        <v>93.9</v>
      </c>
      <c r="R259" s="26">
        <v>99.6</v>
      </c>
      <c r="S259" s="1" t="b">
        <v>1</v>
      </c>
      <c r="T259" s="1"/>
      <c r="U259" s="1" t="s">
        <v>39</v>
      </c>
      <c r="V259" s="1"/>
      <c r="W259" s="1"/>
      <c r="X259" s="1"/>
      <c r="Y259" s="1"/>
      <c r="Z259" s="1">
        <v>1</v>
      </c>
      <c r="AA259" s="1" t="b">
        <v>0</v>
      </c>
      <c r="AB259" s="1"/>
      <c r="AC259" s="1"/>
      <c r="AD259" s="1" t="s">
        <v>42</v>
      </c>
      <c r="AE259" s="1">
        <v>4</v>
      </c>
      <c r="AF259" s="1">
        <v>5.6999999999999886</v>
      </c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 t="s">
        <v>100</v>
      </c>
      <c r="B260" s="1" t="s">
        <v>227</v>
      </c>
      <c r="C260" s="1" t="s">
        <v>33</v>
      </c>
      <c r="D260" s="1"/>
      <c r="E260" s="1" t="s">
        <v>101</v>
      </c>
      <c r="F260" s="1" t="s">
        <v>46</v>
      </c>
      <c r="G260" s="22" t="s">
        <v>93</v>
      </c>
      <c r="H260" s="1" t="s">
        <v>35</v>
      </c>
      <c r="I260" s="22" t="s">
        <v>118</v>
      </c>
      <c r="J260" s="1" t="s">
        <v>119</v>
      </c>
      <c r="K260" s="1"/>
      <c r="L260" s="26">
        <v>0.5</v>
      </c>
      <c r="M260" s="26">
        <v>0</v>
      </c>
      <c r="N260" s="26">
        <v>1</v>
      </c>
      <c r="O260" s="26"/>
      <c r="P260" s="26">
        <v>99</v>
      </c>
      <c r="Q260" s="26">
        <v>94.3</v>
      </c>
      <c r="R260" s="26">
        <v>100</v>
      </c>
      <c r="S260" s="1" t="b">
        <v>1</v>
      </c>
      <c r="T260" s="1"/>
      <c r="U260" s="1" t="s">
        <v>39</v>
      </c>
      <c r="V260" s="1"/>
      <c r="W260" s="1"/>
      <c r="X260" s="1"/>
      <c r="Y260" s="1"/>
      <c r="Z260" s="1">
        <v>1</v>
      </c>
      <c r="AA260" s="1" t="b">
        <v>0</v>
      </c>
      <c r="AB260" s="1"/>
      <c r="AC260" s="1"/>
      <c r="AD260" s="1" t="s">
        <v>42</v>
      </c>
      <c r="AE260" s="1">
        <v>4.7000000000000028</v>
      </c>
      <c r="AF260" s="1">
        <v>5.7000000000000028</v>
      </c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 t="s">
        <v>100</v>
      </c>
      <c r="B261" s="1" t="s">
        <v>227</v>
      </c>
      <c r="C261" s="1" t="s">
        <v>33</v>
      </c>
      <c r="D261" s="1"/>
      <c r="E261" s="1" t="s">
        <v>101</v>
      </c>
      <c r="F261" s="1" t="s">
        <v>46</v>
      </c>
      <c r="G261" s="22" t="s">
        <v>43</v>
      </c>
      <c r="H261" s="1" t="s">
        <v>43</v>
      </c>
      <c r="I261" s="22" t="s">
        <v>118</v>
      </c>
      <c r="J261" s="1" t="s">
        <v>119</v>
      </c>
      <c r="K261" s="1"/>
      <c r="L261" s="26">
        <v>5.25</v>
      </c>
      <c r="M261" s="26">
        <v>4.25</v>
      </c>
      <c r="N261" s="26">
        <v>6.25</v>
      </c>
      <c r="O261" s="26"/>
      <c r="P261" s="26">
        <v>94.7</v>
      </c>
      <c r="Q261" s="26">
        <v>90.8</v>
      </c>
      <c r="R261" s="26">
        <v>97.2</v>
      </c>
      <c r="S261" s="1" t="b">
        <v>1</v>
      </c>
      <c r="T261" s="1"/>
      <c r="U261" s="1" t="s">
        <v>39</v>
      </c>
      <c r="V261" s="1"/>
      <c r="W261" s="1"/>
      <c r="X261" s="1"/>
      <c r="Y261" s="1"/>
      <c r="Z261" s="1">
        <v>1</v>
      </c>
      <c r="AA261" s="1" t="b">
        <v>0</v>
      </c>
      <c r="AB261" s="1"/>
      <c r="AC261" s="1"/>
      <c r="AD261" s="1" t="s">
        <v>42</v>
      </c>
      <c r="AE261" s="1">
        <v>3.9000000000000057</v>
      </c>
      <c r="AF261" s="1">
        <v>6.4000000000000057</v>
      </c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 t="s">
        <v>100</v>
      </c>
      <c r="B262" s="1" t="s">
        <v>227</v>
      </c>
      <c r="C262" s="1" t="s">
        <v>33</v>
      </c>
      <c r="D262" s="1"/>
      <c r="E262" s="1" t="s">
        <v>101</v>
      </c>
      <c r="F262" s="1" t="s">
        <v>46</v>
      </c>
      <c r="G262" s="22" t="s">
        <v>43</v>
      </c>
      <c r="H262" s="1" t="s">
        <v>43</v>
      </c>
      <c r="I262" s="22" t="s">
        <v>118</v>
      </c>
      <c r="J262" s="1" t="s">
        <v>119</v>
      </c>
      <c r="K262" s="1"/>
      <c r="L262" s="26">
        <v>3.75</v>
      </c>
      <c r="M262" s="26">
        <v>3.25</v>
      </c>
      <c r="N262" s="26">
        <v>4.25</v>
      </c>
      <c r="O262" s="26"/>
      <c r="P262" s="26">
        <v>98.3</v>
      </c>
      <c r="Q262" s="26">
        <v>90.4</v>
      </c>
      <c r="R262" s="26">
        <v>100</v>
      </c>
      <c r="S262" s="1" t="b">
        <v>1</v>
      </c>
      <c r="T262" s="1"/>
      <c r="U262" s="1" t="s">
        <v>39</v>
      </c>
      <c r="V262" s="1"/>
      <c r="W262" s="1"/>
      <c r="X262" s="1"/>
      <c r="Y262" s="1"/>
      <c r="Z262" s="1">
        <v>1</v>
      </c>
      <c r="AA262" s="1" t="b">
        <v>0</v>
      </c>
      <c r="AB262" s="1"/>
      <c r="AC262" s="1"/>
      <c r="AD262" s="1" t="s">
        <v>42</v>
      </c>
      <c r="AE262" s="1">
        <v>7.8999999999999915</v>
      </c>
      <c r="AF262" s="1">
        <v>9.5999999999999943</v>
      </c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 t="s">
        <v>100</v>
      </c>
      <c r="B263" s="1" t="s">
        <v>227</v>
      </c>
      <c r="C263" s="1" t="s">
        <v>33</v>
      </c>
      <c r="D263" s="1"/>
      <c r="E263" s="1" t="s">
        <v>101</v>
      </c>
      <c r="F263" s="1" t="s">
        <v>46</v>
      </c>
      <c r="G263" s="22" t="s">
        <v>43</v>
      </c>
      <c r="H263" s="1" t="s">
        <v>43</v>
      </c>
      <c r="I263" s="22" t="s">
        <v>118</v>
      </c>
      <c r="J263" s="1" t="s">
        <v>119</v>
      </c>
      <c r="K263" s="1"/>
      <c r="L263" s="26">
        <v>2.75</v>
      </c>
      <c r="M263" s="26">
        <v>2.25</v>
      </c>
      <c r="N263" s="26">
        <v>3.25</v>
      </c>
      <c r="O263" s="26"/>
      <c r="P263" s="26">
        <v>97.4</v>
      </c>
      <c r="Q263" s="26">
        <v>85.7</v>
      </c>
      <c r="R263" s="26">
        <v>99.9</v>
      </c>
      <c r="S263" s="1" t="b">
        <v>1</v>
      </c>
      <c r="T263" s="1"/>
      <c r="U263" s="1" t="s">
        <v>39</v>
      </c>
      <c r="V263" s="1"/>
      <c r="W263" s="1"/>
      <c r="X263" s="1"/>
      <c r="Y263" s="1"/>
      <c r="Z263" s="1">
        <v>1</v>
      </c>
      <c r="AA263" s="1" t="b">
        <v>0</v>
      </c>
      <c r="AB263" s="1"/>
      <c r="AC263" s="1"/>
      <c r="AD263" s="1" t="s">
        <v>42</v>
      </c>
      <c r="AE263" s="1">
        <v>11.700000000000003</v>
      </c>
      <c r="AF263" s="1">
        <v>14.200000000000003</v>
      </c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 t="s">
        <v>100</v>
      </c>
      <c r="B264" s="1" t="s">
        <v>227</v>
      </c>
      <c r="C264" s="1" t="s">
        <v>33</v>
      </c>
      <c r="D264" s="1"/>
      <c r="E264" s="1" t="s">
        <v>101</v>
      </c>
      <c r="F264" s="1" t="s">
        <v>46</v>
      </c>
      <c r="G264" s="22" t="s">
        <v>43</v>
      </c>
      <c r="H264" s="1" t="s">
        <v>43</v>
      </c>
      <c r="I264" s="22" t="s">
        <v>118</v>
      </c>
      <c r="J264" s="1" t="s">
        <v>119</v>
      </c>
      <c r="K264" s="1"/>
      <c r="L264" s="26">
        <v>7</v>
      </c>
      <c r="M264" s="26">
        <v>6</v>
      </c>
      <c r="N264" s="26">
        <v>8</v>
      </c>
      <c r="O264" s="26"/>
      <c r="P264" s="26">
        <v>95.9</v>
      </c>
      <c r="Q264" s="26">
        <v>93</v>
      </c>
      <c r="R264" s="26">
        <v>97.7</v>
      </c>
      <c r="S264" s="1" t="b">
        <v>1</v>
      </c>
      <c r="T264" s="1"/>
      <c r="U264" s="1" t="s">
        <v>39</v>
      </c>
      <c r="V264" s="1"/>
      <c r="W264" s="1"/>
      <c r="X264" s="1"/>
      <c r="Y264" s="1"/>
      <c r="Z264" s="1">
        <v>1</v>
      </c>
      <c r="AA264" s="1" t="b">
        <v>0</v>
      </c>
      <c r="AB264" s="1"/>
      <c r="AC264" s="1"/>
      <c r="AD264" s="1" t="s">
        <v>42</v>
      </c>
      <c r="AE264" s="1">
        <v>2.9000000000000057</v>
      </c>
      <c r="AF264" s="1">
        <v>4.7000000000000028</v>
      </c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 t="s">
        <v>100</v>
      </c>
      <c r="B265" s="1" t="s">
        <v>227</v>
      </c>
      <c r="C265" s="1" t="s">
        <v>33</v>
      </c>
      <c r="D265" s="1"/>
      <c r="E265" s="1" t="s">
        <v>101</v>
      </c>
      <c r="F265" s="1" t="s">
        <v>46</v>
      </c>
      <c r="G265" s="22" t="s">
        <v>43</v>
      </c>
      <c r="H265" s="1" t="s">
        <v>43</v>
      </c>
      <c r="I265" s="22" t="s">
        <v>118</v>
      </c>
      <c r="J265" s="1" t="s">
        <v>119</v>
      </c>
      <c r="K265" s="1"/>
      <c r="L265" s="26">
        <v>5.5</v>
      </c>
      <c r="M265" s="26">
        <v>5</v>
      </c>
      <c r="N265" s="26">
        <v>6</v>
      </c>
      <c r="O265" s="26"/>
      <c r="P265" s="26">
        <v>96.3</v>
      </c>
      <c r="Q265" s="26">
        <v>89.1</v>
      </c>
      <c r="R265" s="26">
        <v>99.2</v>
      </c>
      <c r="S265" s="1" t="b">
        <v>1</v>
      </c>
      <c r="T265" s="1"/>
      <c r="U265" s="1" t="s">
        <v>39</v>
      </c>
      <c r="V265" s="1"/>
      <c r="W265" s="1"/>
      <c r="X265" s="1"/>
      <c r="Y265" s="1"/>
      <c r="Z265" s="1">
        <v>1</v>
      </c>
      <c r="AA265" s="1" t="b">
        <v>0</v>
      </c>
      <c r="AB265" s="1"/>
      <c r="AC265" s="1"/>
      <c r="AD265" s="1" t="s">
        <v>42</v>
      </c>
      <c r="AE265" s="1">
        <v>7.2000000000000028</v>
      </c>
      <c r="AF265" s="1">
        <v>10.100000000000009</v>
      </c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 t="s">
        <v>100</v>
      </c>
      <c r="B266" s="1" t="s">
        <v>227</v>
      </c>
      <c r="C266" s="1" t="s">
        <v>33</v>
      </c>
      <c r="D266" s="1"/>
      <c r="E266" s="1" t="s">
        <v>101</v>
      </c>
      <c r="F266" s="1" t="s">
        <v>46</v>
      </c>
      <c r="G266" s="22" t="s">
        <v>43</v>
      </c>
      <c r="H266" s="1" t="s">
        <v>43</v>
      </c>
      <c r="I266" s="22" t="s">
        <v>118</v>
      </c>
      <c r="J266" s="1" t="s">
        <v>119</v>
      </c>
      <c r="K266" s="1"/>
      <c r="L266" s="26">
        <v>4.5</v>
      </c>
      <c r="M266" s="26">
        <v>4</v>
      </c>
      <c r="N266" s="26">
        <v>5</v>
      </c>
      <c r="O266" s="26"/>
      <c r="P266" s="26">
        <v>96.3</v>
      </c>
      <c r="Q266" s="26">
        <v>86.7</v>
      </c>
      <c r="R266" s="26">
        <v>99.6</v>
      </c>
      <c r="S266" s="1" t="b">
        <v>1</v>
      </c>
      <c r="T266" s="1"/>
      <c r="U266" s="1" t="s">
        <v>39</v>
      </c>
      <c r="V266" s="1"/>
      <c r="W266" s="1"/>
      <c r="X266" s="1"/>
      <c r="Y266" s="1"/>
      <c r="Z266" s="1">
        <v>1</v>
      </c>
      <c r="AA266" s="1" t="b">
        <v>0</v>
      </c>
      <c r="AB266" s="1"/>
      <c r="AC266" s="1"/>
      <c r="AD266" s="1" t="s">
        <v>42</v>
      </c>
      <c r="AE266" s="1">
        <v>9.5999999999999943</v>
      </c>
      <c r="AF266" s="1">
        <v>12.899999999999991</v>
      </c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 t="s">
        <v>100</v>
      </c>
      <c r="B267" s="1" t="s">
        <v>227</v>
      </c>
      <c r="C267" s="1" t="s">
        <v>91</v>
      </c>
      <c r="D267" s="1"/>
      <c r="E267" s="1" t="s">
        <v>101</v>
      </c>
      <c r="F267" s="1" t="s">
        <v>46</v>
      </c>
      <c r="G267" s="22" t="s">
        <v>93</v>
      </c>
      <c r="H267" s="1" t="s">
        <v>35</v>
      </c>
      <c r="I267" s="22" t="s">
        <v>118</v>
      </c>
      <c r="J267" s="1" t="s">
        <v>119</v>
      </c>
      <c r="K267" s="1"/>
      <c r="L267" s="26">
        <v>3</v>
      </c>
      <c r="M267" s="26">
        <v>2</v>
      </c>
      <c r="N267" s="26">
        <v>4</v>
      </c>
      <c r="O267" s="26"/>
      <c r="P267" s="26">
        <v>96.8</v>
      </c>
      <c r="Q267" s="26">
        <v>94.7</v>
      </c>
      <c r="R267" s="26">
        <v>98.2</v>
      </c>
      <c r="S267" s="1" t="b">
        <v>1</v>
      </c>
      <c r="T267" s="1"/>
      <c r="U267" s="1" t="s">
        <v>39</v>
      </c>
      <c r="V267" s="1"/>
      <c r="W267" s="1"/>
      <c r="X267" s="1"/>
      <c r="Y267" s="1"/>
      <c r="Z267" s="1">
        <v>1</v>
      </c>
      <c r="AA267" s="1" t="b">
        <v>0</v>
      </c>
      <c r="AB267" s="1"/>
      <c r="AC267" s="1"/>
      <c r="AD267" s="1" t="s">
        <v>42</v>
      </c>
      <c r="AE267" s="1">
        <v>2.0999999999999943</v>
      </c>
      <c r="AF267" s="1">
        <v>3.5</v>
      </c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 t="s">
        <v>100</v>
      </c>
      <c r="B268" s="1" t="s">
        <v>227</v>
      </c>
      <c r="C268" s="1" t="s">
        <v>91</v>
      </c>
      <c r="D268" s="1"/>
      <c r="E268" s="1" t="s">
        <v>101</v>
      </c>
      <c r="F268" s="1" t="s">
        <v>46</v>
      </c>
      <c r="G268" s="22" t="s">
        <v>93</v>
      </c>
      <c r="H268" s="1" t="s">
        <v>35</v>
      </c>
      <c r="I268" s="22" t="s">
        <v>118</v>
      </c>
      <c r="J268" s="1" t="s">
        <v>119</v>
      </c>
      <c r="K268" s="1"/>
      <c r="L268" s="26">
        <v>1.5</v>
      </c>
      <c r="M268" s="26">
        <v>1</v>
      </c>
      <c r="N268" s="26">
        <v>2</v>
      </c>
      <c r="O268" s="26"/>
      <c r="P268" s="26">
        <v>96.8</v>
      </c>
      <c r="Q268" s="26">
        <v>92.6</v>
      </c>
      <c r="R268" s="26">
        <v>99</v>
      </c>
      <c r="S268" s="1" t="b">
        <v>1</v>
      </c>
      <c r="T268" s="1"/>
      <c r="U268" s="1" t="s">
        <v>39</v>
      </c>
      <c r="V268" s="1"/>
      <c r="W268" s="1"/>
      <c r="X268" s="1"/>
      <c r="Y268" s="1"/>
      <c r="Z268" s="1">
        <v>1</v>
      </c>
      <c r="AA268" s="1" t="b">
        <v>0</v>
      </c>
      <c r="AB268" s="1"/>
      <c r="AC268" s="1"/>
      <c r="AD268" s="1" t="s">
        <v>42</v>
      </c>
      <c r="AE268" s="1">
        <v>4.2000000000000028</v>
      </c>
      <c r="AF268" s="1">
        <v>6.4000000000000057</v>
      </c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 t="s">
        <v>100</v>
      </c>
      <c r="B269" s="1" t="s">
        <v>227</v>
      </c>
      <c r="C269" s="1" t="s">
        <v>91</v>
      </c>
      <c r="D269" s="1"/>
      <c r="E269" s="1" t="s">
        <v>101</v>
      </c>
      <c r="F269" s="1" t="s">
        <v>46</v>
      </c>
      <c r="G269" s="22" t="s">
        <v>93</v>
      </c>
      <c r="H269" s="1" t="s">
        <v>35</v>
      </c>
      <c r="I269" s="22" t="s">
        <v>118</v>
      </c>
      <c r="J269" s="1" t="s">
        <v>119</v>
      </c>
      <c r="K269" s="1"/>
      <c r="L269" s="26">
        <v>0.5</v>
      </c>
      <c r="M269" s="26">
        <v>0</v>
      </c>
      <c r="N269" s="26">
        <v>1</v>
      </c>
      <c r="O269" s="26"/>
      <c r="P269" s="26">
        <v>98.2</v>
      </c>
      <c r="Q269" s="26">
        <v>93.5</v>
      </c>
      <c r="R269" s="26">
        <v>99.8</v>
      </c>
      <c r="S269" s="1" t="b">
        <v>1</v>
      </c>
      <c r="T269" s="1"/>
      <c r="U269" s="1" t="s">
        <v>39</v>
      </c>
      <c r="V269" s="1"/>
      <c r="W269" s="1"/>
      <c r="X269" s="1"/>
      <c r="Y269" s="1"/>
      <c r="Z269" s="1">
        <v>1</v>
      </c>
      <c r="AA269" s="1" t="b">
        <v>0</v>
      </c>
      <c r="AB269" s="1"/>
      <c r="AC269" s="1"/>
      <c r="AD269" s="1" t="s">
        <v>42</v>
      </c>
      <c r="AE269" s="1">
        <v>4.7000000000000028</v>
      </c>
      <c r="AF269" s="1">
        <v>6.2999999999999972</v>
      </c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 t="s">
        <v>100</v>
      </c>
      <c r="B270" s="1" t="s">
        <v>227</v>
      </c>
      <c r="C270" s="1" t="s">
        <v>91</v>
      </c>
      <c r="D270" s="1"/>
      <c r="E270" s="1" t="s">
        <v>101</v>
      </c>
      <c r="F270" s="1" t="s">
        <v>46</v>
      </c>
      <c r="G270" s="22" t="s">
        <v>43</v>
      </c>
      <c r="H270" s="1" t="s">
        <v>43</v>
      </c>
      <c r="I270" s="22" t="s">
        <v>118</v>
      </c>
      <c r="J270" s="1" t="s">
        <v>119</v>
      </c>
      <c r="K270" s="1"/>
      <c r="L270" s="26">
        <v>5.25</v>
      </c>
      <c r="M270" s="26">
        <v>4.25</v>
      </c>
      <c r="N270" s="26">
        <v>6.25</v>
      </c>
      <c r="O270" s="26"/>
      <c r="P270" s="26">
        <v>92</v>
      </c>
      <c r="Q270" s="26">
        <v>86.6</v>
      </c>
      <c r="R270" s="26">
        <v>95.5</v>
      </c>
      <c r="S270" s="1" t="b">
        <v>1</v>
      </c>
      <c r="T270" s="1"/>
      <c r="U270" s="1" t="s">
        <v>39</v>
      </c>
      <c r="V270" s="1"/>
      <c r="W270" s="1"/>
      <c r="X270" s="1"/>
      <c r="Y270" s="1"/>
      <c r="Z270" s="1">
        <v>1</v>
      </c>
      <c r="AA270" s="1" t="b">
        <v>0</v>
      </c>
      <c r="AB270" s="1"/>
      <c r="AC270" s="1"/>
      <c r="AD270" s="1" t="s">
        <v>42</v>
      </c>
      <c r="AE270" s="1">
        <v>5.4000000000000057</v>
      </c>
      <c r="AF270" s="1">
        <v>8.9000000000000057</v>
      </c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 t="s">
        <v>100</v>
      </c>
      <c r="B271" s="1" t="s">
        <v>227</v>
      </c>
      <c r="C271" s="1" t="s">
        <v>91</v>
      </c>
      <c r="D271" s="1"/>
      <c r="E271" s="1" t="s">
        <v>101</v>
      </c>
      <c r="F271" s="1" t="s">
        <v>46</v>
      </c>
      <c r="G271" s="22" t="s">
        <v>43</v>
      </c>
      <c r="H271" s="1" t="s">
        <v>43</v>
      </c>
      <c r="I271" s="22" t="s">
        <v>118</v>
      </c>
      <c r="J271" s="1" t="s">
        <v>119</v>
      </c>
      <c r="K271" s="1"/>
      <c r="L271" s="26">
        <v>3.75</v>
      </c>
      <c r="M271" s="26">
        <v>3.25</v>
      </c>
      <c r="N271" s="26">
        <v>4.25</v>
      </c>
      <c r="O271" s="26"/>
      <c r="P271" s="26">
        <v>98.4</v>
      </c>
      <c r="Q271" s="26">
        <v>91.1</v>
      </c>
      <c r="R271" s="26">
        <v>100</v>
      </c>
      <c r="S271" s="1" t="b">
        <v>1</v>
      </c>
      <c r="T271" s="1"/>
      <c r="U271" s="1" t="s">
        <v>39</v>
      </c>
      <c r="V271" s="1"/>
      <c r="W271" s="1"/>
      <c r="X271" s="1"/>
      <c r="Y271" s="1"/>
      <c r="Z271" s="1">
        <v>1</v>
      </c>
      <c r="AA271" s="1" t="b">
        <v>0</v>
      </c>
      <c r="AB271" s="1"/>
      <c r="AC271" s="1"/>
      <c r="AD271" s="1" t="s">
        <v>42</v>
      </c>
      <c r="AE271" s="1">
        <v>7.3000000000000114</v>
      </c>
      <c r="AF271" s="1">
        <v>8.9000000000000057</v>
      </c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 t="s">
        <v>100</v>
      </c>
      <c r="B272" s="1" t="s">
        <v>227</v>
      </c>
      <c r="C272" s="1" t="s">
        <v>91</v>
      </c>
      <c r="D272" s="1"/>
      <c r="E272" s="1" t="s">
        <v>101</v>
      </c>
      <c r="F272" s="1" t="s">
        <v>46</v>
      </c>
      <c r="G272" s="22" t="s">
        <v>43</v>
      </c>
      <c r="H272" s="1" t="s">
        <v>43</v>
      </c>
      <c r="I272" s="22" t="s">
        <v>118</v>
      </c>
      <c r="J272" s="1" t="s">
        <v>119</v>
      </c>
      <c r="K272" s="1"/>
      <c r="L272" s="26">
        <v>2.75</v>
      </c>
      <c r="M272" s="26">
        <v>2.25</v>
      </c>
      <c r="N272" s="26">
        <v>3.25</v>
      </c>
      <c r="O272" s="26"/>
      <c r="P272" s="26">
        <v>91.1</v>
      </c>
      <c r="Q272" s="26">
        <v>77.099999999999994</v>
      </c>
      <c r="R272" s="26">
        <v>97.6</v>
      </c>
      <c r="S272" s="1" t="b">
        <v>1</v>
      </c>
      <c r="T272" s="1"/>
      <c r="U272" s="1" t="s">
        <v>39</v>
      </c>
      <c r="V272" s="1"/>
      <c r="W272" s="1"/>
      <c r="X272" s="1"/>
      <c r="Y272" s="1"/>
      <c r="Z272" s="1">
        <v>1</v>
      </c>
      <c r="AA272" s="1" t="b">
        <v>0</v>
      </c>
      <c r="AB272" s="1"/>
      <c r="AC272" s="1"/>
      <c r="AD272" s="1" t="s">
        <v>42</v>
      </c>
      <c r="AE272" s="1">
        <v>14</v>
      </c>
      <c r="AF272" s="1">
        <v>20.5</v>
      </c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 t="s">
        <v>100</v>
      </c>
      <c r="B273" s="1" t="s">
        <v>227</v>
      </c>
      <c r="C273" s="1" t="s">
        <v>91</v>
      </c>
      <c r="D273" s="1"/>
      <c r="E273" s="1" t="s">
        <v>101</v>
      </c>
      <c r="F273" s="1" t="s">
        <v>46</v>
      </c>
      <c r="G273" s="22" t="s">
        <v>43</v>
      </c>
      <c r="H273" s="1" t="s">
        <v>43</v>
      </c>
      <c r="I273" s="22" t="s">
        <v>118</v>
      </c>
      <c r="J273" s="1" t="s">
        <v>119</v>
      </c>
      <c r="K273" s="1"/>
      <c r="L273" s="26">
        <v>7</v>
      </c>
      <c r="M273" s="26">
        <v>6</v>
      </c>
      <c r="N273" s="26">
        <v>8</v>
      </c>
      <c r="O273" s="26"/>
      <c r="P273" s="26">
        <v>96.1</v>
      </c>
      <c r="Q273" s="26">
        <v>92.9</v>
      </c>
      <c r="R273" s="26">
        <v>98.2</v>
      </c>
      <c r="S273" s="1" t="b">
        <v>1</v>
      </c>
      <c r="T273" s="1"/>
      <c r="U273" s="1" t="s">
        <v>39</v>
      </c>
      <c r="V273" s="1"/>
      <c r="W273" s="1"/>
      <c r="X273" s="1"/>
      <c r="Y273" s="1"/>
      <c r="Z273" s="1">
        <v>1</v>
      </c>
      <c r="AA273" s="1" t="b">
        <v>0</v>
      </c>
      <c r="AB273" s="1"/>
      <c r="AC273" s="1"/>
      <c r="AD273" s="1" t="s">
        <v>42</v>
      </c>
      <c r="AE273" s="1">
        <v>3.1999999999999886</v>
      </c>
      <c r="AF273" s="1">
        <v>5.2999999999999972</v>
      </c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 t="s">
        <v>100</v>
      </c>
      <c r="B274" s="1" t="s">
        <v>227</v>
      </c>
      <c r="C274" s="1" t="s">
        <v>91</v>
      </c>
      <c r="D274" s="1"/>
      <c r="E274" s="1" t="s">
        <v>101</v>
      </c>
      <c r="F274" s="1" t="s">
        <v>46</v>
      </c>
      <c r="G274" s="22" t="s">
        <v>43</v>
      </c>
      <c r="H274" s="1" t="s">
        <v>43</v>
      </c>
      <c r="I274" s="22" t="s">
        <v>118</v>
      </c>
      <c r="J274" s="1" t="s">
        <v>119</v>
      </c>
      <c r="K274" s="1"/>
      <c r="L274" s="26">
        <v>5.5</v>
      </c>
      <c r="M274" s="26">
        <v>5</v>
      </c>
      <c r="N274" s="26">
        <v>6</v>
      </c>
      <c r="O274" s="26"/>
      <c r="P274" s="26">
        <v>98.9</v>
      </c>
      <c r="Q274" s="26">
        <v>93.6</v>
      </c>
      <c r="R274" s="26">
        <v>100</v>
      </c>
      <c r="S274" s="1" t="b">
        <v>1</v>
      </c>
      <c r="T274" s="1"/>
      <c r="U274" s="1" t="s">
        <v>39</v>
      </c>
      <c r="V274" s="1"/>
      <c r="W274" s="1"/>
      <c r="X274" s="1"/>
      <c r="Y274" s="1"/>
      <c r="Z274" s="1">
        <v>1</v>
      </c>
      <c r="AA274" s="1" t="b">
        <v>0</v>
      </c>
      <c r="AB274" s="1"/>
      <c r="AC274" s="1"/>
      <c r="AD274" s="1" t="s">
        <v>42</v>
      </c>
      <c r="AE274" s="1">
        <v>5.3000000000000114</v>
      </c>
      <c r="AF274" s="1">
        <v>6.4000000000000057</v>
      </c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 t="s">
        <v>100</v>
      </c>
      <c r="B275" s="1" t="s">
        <v>227</v>
      </c>
      <c r="C275" s="1" t="s">
        <v>91</v>
      </c>
      <c r="D275" s="1"/>
      <c r="E275" s="1" t="s">
        <v>101</v>
      </c>
      <c r="F275" s="1" t="s">
        <v>46</v>
      </c>
      <c r="G275" s="22" t="s">
        <v>43</v>
      </c>
      <c r="H275" s="1" t="s">
        <v>43</v>
      </c>
      <c r="I275" s="22" t="s">
        <v>118</v>
      </c>
      <c r="J275" s="1" t="s">
        <v>119</v>
      </c>
      <c r="K275" s="1"/>
      <c r="L275" s="26">
        <v>4.5</v>
      </c>
      <c r="M275" s="26">
        <v>4</v>
      </c>
      <c r="N275" s="26">
        <v>5</v>
      </c>
      <c r="O275" s="26"/>
      <c r="P275" s="26">
        <v>92</v>
      </c>
      <c r="Q275" s="26">
        <v>81.2</v>
      </c>
      <c r="R275" s="26">
        <v>97.4</v>
      </c>
      <c r="S275" s="1" t="b">
        <v>1</v>
      </c>
      <c r="T275" s="1"/>
      <c r="U275" s="1" t="s">
        <v>39</v>
      </c>
      <c r="V275" s="1"/>
      <c r="W275" s="1"/>
      <c r="X275" s="1"/>
      <c r="Y275" s="1"/>
      <c r="Z275" s="1">
        <v>1</v>
      </c>
      <c r="AA275" s="1" t="b">
        <v>0</v>
      </c>
      <c r="AB275" s="1"/>
      <c r="AC275" s="1"/>
      <c r="AD275" s="1" t="s">
        <v>42</v>
      </c>
      <c r="AE275" s="1">
        <v>10.799999999999997</v>
      </c>
      <c r="AF275" s="1">
        <v>16.200000000000003</v>
      </c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 t="s">
        <v>100</v>
      </c>
      <c r="B276" s="1" t="s">
        <v>227</v>
      </c>
      <c r="C276" s="1" t="s">
        <v>106</v>
      </c>
      <c r="D276" s="1"/>
      <c r="E276" s="1" t="s">
        <v>101</v>
      </c>
      <c r="F276" s="1" t="s">
        <v>46</v>
      </c>
      <c r="G276" s="22" t="s">
        <v>93</v>
      </c>
      <c r="H276" s="1" t="s">
        <v>35</v>
      </c>
      <c r="I276" s="22" t="s">
        <v>118</v>
      </c>
      <c r="J276" s="1" t="s">
        <v>119</v>
      </c>
      <c r="K276" s="1"/>
      <c r="L276" s="26">
        <v>1.5</v>
      </c>
      <c r="M276" s="26">
        <v>1</v>
      </c>
      <c r="N276" s="26">
        <v>2</v>
      </c>
      <c r="O276" s="26"/>
      <c r="P276" s="26">
        <v>95.9</v>
      </c>
      <c r="Q276" s="26">
        <v>91.6</v>
      </c>
      <c r="R276" s="26">
        <v>98.4</v>
      </c>
      <c r="S276" s="1" t="b">
        <v>1</v>
      </c>
      <c r="T276" s="1"/>
      <c r="U276" s="1" t="s">
        <v>39</v>
      </c>
      <c r="V276" s="1"/>
      <c r="W276" s="1"/>
      <c r="X276" s="1"/>
      <c r="Y276" s="1"/>
      <c r="Z276" s="1">
        <v>1</v>
      </c>
      <c r="AA276" s="1" t="b">
        <v>0</v>
      </c>
      <c r="AB276" s="1"/>
      <c r="AC276" s="1"/>
      <c r="AD276" s="1" t="s">
        <v>42</v>
      </c>
      <c r="AE276" s="1">
        <v>4.3000000000000114</v>
      </c>
      <c r="AF276" s="1">
        <v>6.8000000000000114</v>
      </c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 t="s">
        <v>100</v>
      </c>
      <c r="B277" s="1" t="s">
        <v>227</v>
      </c>
      <c r="C277" s="1" t="s">
        <v>106</v>
      </c>
      <c r="D277" s="1"/>
      <c r="E277" s="1" t="s">
        <v>101</v>
      </c>
      <c r="F277" s="1" t="s">
        <v>46</v>
      </c>
      <c r="G277" s="22" t="s">
        <v>93</v>
      </c>
      <c r="H277" s="1" t="s">
        <v>35</v>
      </c>
      <c r="I277" s="22" t="s">
        <v>118</v>
      </c>
      <c r="J277" s="1" t="s">
        <v>119</v>
      </c>
      <c r="K277" s="1"/>
      <c r="L277" s="26">
        <v>0.5</v>
      </c>
      <c r="M277" s="26">
        <v>0</v>
      </c>
      <c r="N277" s="26">
        <v>1</v>
      </c>
      <c r="O277" s="26"/>
      <c r="P277" s="26">
        <v>90.7</v>
      </c>
      <c r="Q277" s="26">
        <v>72.900000000000006</v>
      </c>
      <c r="R277" s="26">
        <v>98.1</v>
      </c>
      <c r="S277" s="1" t="b">
        <v>1</v>
      </c>
      <c r="T277" s="1"/>
      <c r="U277" s="1" t="s">
        <v>39</v>
      </c>
      <c r="V277" s="1"/>
      <c r="W277" s="1"/>
      <c r="X277" s="1"/>
      <c r="Y277" s="1"/>
      <c r="Z277" s="1">
        <v>1</v>
      </c>
      <c r="AA277" s="1" t="b">
        <v>0</v>
      </c>
      <c r="AB277" s="1"/>
      <c r="AC277" s="1"/>
      <c r="AD277" s="1" t="s">
        <v>42</v>
      </c>
      <c r="AE277" s="1">
        <v>17.799999999999997</v>
      </c>
      <c r="AF277" s="1">
        <v>25.199999999999989</v>
      </c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 t="s">
        <v>100</v>
      </c>
      <c r="B278" s="1" t="s">
        <v>227</v>
      </c>
      <c r="C278" s="1" t="s">
        <v>106</v>
      </c>
      <c r="D278" s="1"/>
      <c r="E278" s="1" t="s">
        <v>101</v>
      </c>
      <c r="F278" s="1" t="s">
        <v>46</v>
      </c>
      <c r="G278" s="22" t="s">
        <v>43</v>
      </c>
      <c r="H278" s="1" t="s">
        <v>43</v>
      </c>
      <c r="I278" s="22" t="s">
        <v>118</v>
      </c>
      <c r="J278" s="1" t="s">
        <v>119</v>
      </c>
      <c r="K278" s="1"/>
      <c r="L278" s="26">
        <v>3.75</v>
      </c>
      <c r="M278" s="26">
        <v>3.25</v>
      </c>
      <c r="N278" s="26">
        <v>4.25</v>
      </c>
      <c r="O278" s="26"/>
      <c r="P278" s="26">
        <v>88.3</v>
      </c>
      <c r="Q278" s="26">
        <v>76</v>
      </c>
      <c r="R278" s="26">
        <v>95</v>
      </c>
      <c r="S278" s="1" t="b">
        <v>1</v>
      </c>
      <c r="T278" s="1"/>
      <c r="U278" s="1" t="s">
        <v>39</v>
      </c>
      <c r="V278" s="1"/>
      <c r="W278" s="1"/>
      <c r="X278" s="1"/>
      <c r="Y278" s="1"/>
      <c r="Z278" s="1">
        <v>1</v>
      </c>
      <c r="AA278" s="1" t="b">
        <v>0</v>
      </c>
      <c r="AB278" s="1"/>
      <c r="AC278" s="1"/>
      <c r="AD278" s="1" t="s">
        <v>42</v>
      </c>
      <c r="AE278" s="1">
        <v>12.299999999999997</v>
      </c>
      <c r="AF278" s="1">
        <v>19</v>
      </c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 t="s">
        <v>100</v>
      </c>
      <c r="B279" s="1" t="s">
        <v>227</v>
      </c>
      <c r="C279" s="1" t="s">
        <v>106</v>
      </c>
      <c r="D279" s="1"/>
      <c r="E279" s="1" t="s">
        <v>101</v>
      </c>
      <c r="F279" s="1" t="s">
        <v>46</v>
      </c>
      <c r="G279" s="22" t="s">
        <v>43</v>
      </c>
      <c r="H279" s="1" t="s">
        <v>43</v>
      </c>
      <c r="I279" s="22" t="s">
        <v>118</v>
      </c>
      <c r="J279" s="1" t="s">
        <v>119</v>
      </c>
      <c r="K279" s="1"/>
      <c r="L279" s="26">
        <v>2.75</v>
      </c>
      <c r="M279" s="26">
        <v>2.25</v>
      </c>
      <c r="N279" s="26">
        <v>3.25</v>
      </c>
      <c r="O279" s="26"/>
      <c r="P279" s="26">
        <v>53.7</v>
      </c>
      <c r="Q279" s="26">
        <v>0</v>
      </c>
      <c r="R279" s="26">
        <v>83.1</v>
      </c>
      <c r="S279" s="1" t="b">
        <v>1</v>
      </c>
      <c r="T279" s="1"/>
      <c r="U279" s="1" t="s">
        <v>39</v>
      </c>
      <c r="V279" s="1"/>
      <c r="W279" s="1"/>
      <c r="X279" s="1"/>
      <c r="Y279" s="1"/>
      <c r="Z279" s="1">
        <v>1</v>
      </c>
      <c r="AA279" s="1" t="b">
        <v>0</v>
      </c>
      <c r="AB279" s="1"/>
      <c r="AC279" s="1"/>
      <c r="AD279" s="1" t="s">
        <v>42</v>
      </c>
      <c r="AE279" s="1">
        <v>53.7</v>
      </c>
      <c r="AF279" s="1">
        <v>83.1</v>
      </c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 t="s">
        <v>100</v>
      </c>
      <c r="B280" s="1" t="s">
        <v>227</v>
      </c>
      <c r="C280" s="1" t="s">
        <v>106</v>
      </c>
      <c r="D280" s="1"/>
      <c r="E280" s="1" t="s">
        <v>101</v>
      </c>
      <c r="F280" s="1" t="s">
        <v>46</v>
      </c>
      <c r="G280" s="22" t="s">
        <v>43</v>
      </c>
      <c r="H280" s="1" t="s">
        <v>43</v>
      </c>
      <c r="I280" s="22" t="s">
        <v>118</v>
      </c>
      <c r="J280" s="1" t="s">
        <v>119</v>
      </c>
      <c r="K280" s="1"/>
      <c r="L280" s="26">
        <v>5.5</v>
      </c>
      <c r="M280" s="26">
        <v>5</v>
      </c>
      <c r="N280" s="26">
        <v>6</v>
      </c>
      <c r="O280" s="26"/>
      <c r="P280" s="26">
        <v>94.8</v>
      </c>
      <c r="Q280" s="26">
        <v>87.7</v>
      </c>
      <c r="R280" s="26">
        <v>98.3</v>
      </c>
      <c r="S280" s="1" t="b">
        <v>1</v>
      </c>
      <c r="T280" s="1"/>
      <c r="U280" s="1" t="s">
        <v>39</v>
      </c>
      <c r="V280" s="1"/>
      <c r="W280" s="1"/>
      <c r="X280" s="1"/>
      <c r="Y280" s="1"/>
      <c r="Z280" s="1">
        <v>1</v>
      </c>
      <c r="AA280" s="1" t="b">
        <v>0</v>
      </c>
      <c r="AB280" s="1"/>
      <c r="AC280" s="1"/>
      <c r="AD280" s="1" t="s">
        <v>42</v>
      </c>
      <c r="AE280" s="1">
        <v>7.0999999999999943</v>
      </c>
      <c r="AF280" s="1">
        <v>10.599999999999994</v>
      </c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 t="s">
        <v>100</v>
      </c>
      <c r="B281" s="1" t="s">
        <v>227</v>
      </c>
      <c r="C281" s="1" t="s">
        <v>106</v>
      </c>
      <c r="D281" s="1"/>
      <c r="E281" s="1" t="s">
        <v>101</v>
      </c>
      <c r="F281" s="1" t="s">
        <v>46</v>
      </c>
      <c r="G281" s="22" t="s">
        <v>43</v>
      </c>
      <c r="H281" s="1" t="s">
        <v>43</v>
      </c>
      <c r="I281" s="22" t="s">
        <v>118</v>
      </c>
      <c r="J281" s="1" t="s">
        <v>119</v>
      </c>
      <c r="K281" s="1"/>
      <c r="L281" s="26">
        <v>4.5</v>
      </c>
      <c r="M281" s="26">
        <v>4</v>
      </c>
      <c r="N281" s="26">
        <v>5</v>
      </c>
      <c r="O281" s="26"/>
      <c r="P281" s="26">
        <v>94.4</v>
      </c>
      <c r="Q281" s="26">
        <v>69</v>
      </c>
      <c r="R281" s="26">
        <v>99.9</v>
      </c>
      <c r="S281" s="1" t="b">
        <v>1</v>
      </c>
      <c r="T281" s="1"/>
      <c r="U281" s="1" t="s">
        <v>39</v>
      </c>
      <c r="V281" s="1"/>
      <c r="W281" s="1"/>
      <c r="X281" s="1"/>
      <c r="Y281" s="1"/>
      <c r="Z281" s="1">
        <v>1</v>
      </c>
      <c r="AA281" s="1" t="b">
        <v>0</v>
      </c>
      <c r="AB281" s="1"/>
      <c r="AC281" s="1"/>
      <c r="AD281" s="1" t="s">
        <v>42</v>
      </c>
      <c r="AE281" s="1">
        <v>25.400000000000006</v>
      </c>
      <c r="AF281" s="1">
        <v>30.900000000000006</v>
      </c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 t="s">
        <v>100</v>
      </c>
      <c r="B282" s="1" t="s">
        <v>227</v>
      </c>
      <c r="C282" s="1" t="s">
        <v>33</v>
      </c>
      <c r="D282" s="1"/>
      <c r="E282" s="1" t="s">
        <v>107</v>
      </c>
      <c r="F282" s="1" t="s">
        <v>49</v>
      </c>
      <c r="G282" s="22" t="s">
        <v>93</v>
      </c>
      <c r="H282" s="1" t="s">
        <v>35</v>
      </c>
      <c r="I282" s="22" t="s">
        <v>118</v>
      </c>
      <c r="J282" s="1" t="s">
        <v>119</v>
      </c>
      <c r="K282" s="1"/>
      <c r="L282" s="26">
        <v>3</v>
      </c>
      <c r="M282" s="26">
        <v>2</v>
      </c>
      <c r="N282" s="26">
        <v>4</v>
      </c>
      <c r="O282" s="26"/>
      <c r="P282" s="26">
        <v>95.8</v>
      </c>
      <c r="Q282" s="26">
        <v>94.5</v>
      </c>
      <c r="R282" s="26">
        <v>96.9</v>
      </c>
      <c r="S282" s="1" t="b">
        <v>1</v>
      </c>
      <c r="T282" s="1"/>
      <c r="U282" s="1" t="s">
        <v>39</v>
      </c>
      <c r="V282" s="1"/>
      <c r="W282" s="1"/>
      <c r="X282" s="1"/>
      <c r="Y282" s="1"/>
      <c r="Z282" s="1">
        <v>1</v>
      </c>
      <c r="AA282" s="1" t="b">
        <v>0</v>
      </c>
      <c r="AB282" s="1"/>
      <c r="AC282" s="1"/>
      <c r="AD282" s="1" t="s">
        <v>42</v>
      </c>
      <c r="AE282" s="1">
        <v>1.2999999999999972</v>
      </c>
      <c r="AF282" s="1">
        <v>2.4000000000000057</v>
      </c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 t="s">
        <v>100</v>
      </c>
      <c r="B283" s="1" t="s">
        <v>227</v>
      </c>
      <c r="C283" s="1" t="s">
        <v>33</v>
      </c>
      <c r="D283" s="1"/>
      <c r="E283" s="1" t="s">
        <v>107</v>
      </c>
      <c r="F283" s="1" t="s">
        <v>49</v>
      </c>
      <c r="G283" s="22" t="s">
        <v>93</v>
      </c>
      <c r="H283" s="1" t="s">
        <v>35</v>
      </c>
      <c r="I283" s="22" t="s">
        <v>118</v>
      </c>
      <c r="J283" s="1" t="s">
        <v>119</v>
      </c>
      <c r="K283" s="1"/>
      <c r="L283" s="26">
        <v>1.5</v>
      </c>
      <c r="M283" s="26">
        <v>1</v>
      </c>
      <c r="N283" s="26">
        <v>2</v>
      </c>
      <c r="O283" s="26"/>
      <c r="P283" s="26">
        <v>93.1</v>
      </c>
      <c r="Q283" s="26">
        <v>88.5</v>
      </c>
      <c r="R283" s="26">
        <v>96.1</v>
      </c>
      <c r="S283" s="1" t="b">
        <v>1</v>
      </c>
      <c r="T283" s="1"/>
      <c r="U283" s="1" t="s">
        <v>39</v>
      </c>
      <c r="V283" s="1"/>
      <c r="W283" s="1"/>
      <c r="X283" s="1"/>
      <c r="Y283" s="1"/>
      <c r="Z283" s="1">
        <v>1</v>
      </c>
      <c r="AA283" s="1" t="b">
        <v>0</v>
      </c>
      <c r="AB283" s="1"/>
      <c r="AC283" s="1"/>
      <c r="AD283" s="1" t="s">
        <v>42</v>
      </c>
      <c r="AE283" s="1">
        <v>4.5999999999999943</v>
      </c>
      <c r="AF283" s="1">
        <v>7.5999999999999943</v>
      </c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 t="s">
        <v>100</v>
      </c>
      <c r="B284" s="1" t="s">
        <v>227</v>
      </c>
      <c r="C284" s="1" t="s">
        <v>33</v>
      </c>
      <c r="D284" s="1"/>
      <c r="E284" s="1" t="s">
        <v>107</v>
      </c>
      <c r="F284" s="1" t="s">
        <v>49</v>
      </c>
      <c r="G284" s="22" t="s">
        <v>93</v>
      </c>
      <c r="H284" s="1" t="s">
        <v>35</v>
      </c>
      <c r="I284" s="22" t="s">
        <v>118</v>
      </c>
      <c r="J284" s="1" t="s">
        <v>119</v>
      </c>
      <c r="K284" s="1"/>
      <c r="L284" s="26">
        <v>0.5</v>
      </c>
      <c r="M284" s="26">
        <v>0</v>
      </c>
      <c r="N284" s="26">
        <v>1</v>
      </c>
      <c r="O284" s="26"/>
      <c r="P284" s="26">
        <v>94</v>
      </c>
      <c r="Q284" s="26">
        <v>89.7</v>
      </c>
      <c r="R284" s="26">
        <v>96.8</v>
      </c>
      <c r="S284" s="1" t="b">
        <v>1</v>
      </c>
      <c r="T284" s="1"/>
      <c r="U284" s="1" t="s">
        <v>39</v>
      </c>
      <c r="V284" s="1"/>
      <c r="W284" s="1"/>
      <c r="X284" s="1"/>
      <c r="Y284" s="1"/>
      <c r="Z284" s="1">
        <v>1</v>
      </c>
      <c r="AA284" s="1" t="b">
        <v>0</v>
      </c>
      <c r="AB284" s="1"/>
      <c r="AC284" s="1"/>
      <c r="AD284" s="1" t="s">
        <v>42</v>
      </c>
      <c r="AE284" s="1">
        <v>4.2999999999999972</v>
      </c>
      <c r="AF284" s="1">
        <v>7.0999999999999943</v>
      </c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 t="s">
        <v>100</v>
      </c>
      <c r="B285" s="1" t="s">
        <v>227</v>
      </c>
      <c r="C285" s="1" t="s">
        <v>33</v>
      </c>
      <c r="D285" s="1"/>
      <c r="E285" s="1" t="s">
        <v>107</v>
      </c>
      <c r="F285" s="1" t="s">
        <v>49</v>
      </c>
      <c r="G285" s="22" t="s">
        <v>43</v>
      </c>
      <c r="H285" s="1" t="s">
        <v>43</v>
      </c>
      <c r="I285" s="22" t="s">
        <v>118</v>
      </c>
      <c r="J285" s="1" t="s">
        <v>119</v>
      </c>
      <c r="K285" s="1"/>
      <c r="L285" s="26">
        <v>5.25</v>
      </c>
      <c r="M285" s="26">
        <v>4.25</v>
      </c>
      <c r="N285" s="26">
        <v>6.25</v>
      </c>
      <c r="O285" s="26"/>
      <c r="P285" s="26">
        <v>95.2</v>
      </c>
      <c r="Q285" s="26">
        <v>92.6</v>
      </c>
      <c r="R285" s="26">
        <v>97</v>
      </c>
      <c r="S285" s="1" t="b">
        <v>1</v>
      </c>
      <c r="T285" s="1"/>
      <c r="U285" s="1" t="s">
        <v>39</v>
      </c>
      <c r="V285" s="1"/>
      <c r="W285" s="1"/>
      <c r="X285" s="1"/>
      <c r="Y285" s="1"/>
      <c r="Z285" s="1">
        <v>1</v>
      </c>
      <c r="AA285" s="1" t="b">
        <v>0</v>
      </c>
      <c r="AB285" s="1"/>
      <c r="AC285" s="1"/>
      <c r="AD285" s="1" t="s">
        <v>42</v>
      </c>
      <c r="AE285" s="1">
        <v>2.6000000000000085</v>
      </c>
      <c r="AF285" s="1">
        <v>4.4000000000000057</v>
      </c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 t="s">
        <v>100</v>
      </c>
      <c r="B286" s="1" t="s">
        <v>227</v>
      </c>
      <c r="C286" s="1" t="s">
        <v>33</v>
      </c>
      <c r="D286" s="1"/>
      <c r="E286" s="1" t="s">
        <v>107</v>
      </c>
      <c r="F286" s="1" t="s">
        <v>49</v>
      </c>
      <c r="G286" s="22" t="s">
        <v>43</v>
      </c>
      <c r="H286" s="1" t="s">
        <v>43</v>
      </c>
      <c r="I286" s="22" t="s">
        <v>118</v>
      </c>
      <c r="J286" s="1" t="s">
        <v>119</v>
      </c>
      <c r="K286" s="1"/>
      <c r="L286" s="26">
        <v>3.75</v>
      </c>
      <c r="M286" s="26">
        <v>3.25</v>
      </c>
      <c r="N286" s="26">
        <v>4.25</v>
      </c>
      <c r="O286" s="26"/>
      <c r="P286" s="26">
        <v>93.4</v>
      </c>
      <c r="Q286" s="26">
        <v>84.3</v>
      </c>
      <c r="R286" s="26">
        <v>97.9</v>
      </c>
      <c r="S286" s="1" t="b">
        <v>1</v>
      </c>
      <c r="T286" s="1"/>
      <c r="U286" s="1" t="s">
        <v>39</v>
      </c>
      <c r="V286" s="1"/>
      <c r="W286" s="1"/>
      <c r="X286" s="1"/>
      <c r="Y286" s="1"/>
      <c r="Z286" s="1">
        <v>1</v>
      </c>
      <c r="AA286" s="1" t="b">
        <v>0</v>
      </c>
      <c r="AB286" s="1"/>
      <c r="AC286" s="1"/>
      <c r="AD286" s="1" t="s">
        <v>42</v>
      </c>
      <c r="AE286" s="1">
        <v>9.1000000000000085</v>
      </c>
      <c r="AF286" s="1">
        <v>13.600000000000009</v>
      </c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 t="s">
        <v>100</v>
      </c>
      <c r="B287" s="1" t="s">
        <v>227</v>
      </c>
      <c r="C287" s="1" t="s">
        <v>33</v>
      </c>
      <c r="D287" s="1"/>
      <c r="E287" s="1" t="s">
        <v>107</v>
      </c>
      <c r="F287" s="1" t="s">
        <v>49</v>
      </c>
      <c r="G287" s="22" t="s">
        <v>43</v>
      </c>
      <c r="H287" s="1" t="s">
        <v>43</v>
      </c>
      <c r="I287" s="22" t="s">
        <v>118</v>
      </c>
      <c r="J287" s="1" t="s">
        <v>119</v>
      </c>
      <c r="K287" s="1"/>
      <c r="L287" s="26">
        <v>2.75</v>
      </c>
      <c r="M287" s="26">
        <v>2.25</v>
      </c>
      <c r="N287" s="26">
        <v>3.25</v>
      </c>
      <c r="O287" s="26"/>
      <c r="P287" s="26">
        <v>96</v>
      </c>
      <c r="Q287" s="26">
        <v>88.2</v>
      </c>
      <c r="R287" s="26">
        <v>99.2</v>
      </c>
      <c r="S287" s="1" t="b">
        <v>1</v>
      </c>
      <c r="T287" s="1"/>
      <c r="U287" s="1" t="s">
        <v>39</v>
      </c>
      <c r="V287" s="1"/>
      <c r="W287" s="1"/>
      <c r="X287" s="1"/>
      <c r="Y287" s="1"/>
      <c r="Z287" s="1">
        <v>1</v>
      </c>
      <c r="AA287" s="1" t="b">
        <v>0</v>
      </c>
      <c r="AB287" s="1"/>
      <c r="AC287" s="1"/>
      <c r="AD287" s="1" t="s">
        <v>42</v>
      </c>
      <c r="AE287" s="1">
        <v>7.7999999999999972</v>
      </c>
      <c r="AF287" s="1">
        <v>11</v>
      </c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 t="s">
        <v>100</v>
      </c>
      <c r="B288" s="1" t="s">
        <v>227</v>
      </c>
      <c r="C288" s="1" t="s">
        <v>33</v>
      </c>
      <c r="D288" s="1"/>
      <c r="E288" s="1" t="s">
        <v>107</v>
      </c>
      <c r="F288" s="1" t="s">
        <v>49</v>
      </c>
      <c r="G288" s="22" t="s">
        <v>43</v>
      </c>
      <c r="H288" s="1" t="s">
        <v>43</v>
      </c>
      <c r="I288" s="22" t="s">
        <v>118</v>
      </c>
      <c r="J288" s="1" t="s">
        <v>119</v>
      </c>
      <c r="K288" s="1"/>
      <c r="L288" s="26">
        <v>7</v>
      </c>
      <c r="M288" s="26">
        <v>6</v>
      </c>
      <c r="N288" s="26">
        <v>8</v>
      </c>
      <c r="O288" s="26"/>
      <c r="P288" s="26">
        <v>93.9</v>
      </c>
      <c r="Q288" s="26">
        <v>91.4</v>
      </c>
      <c r="R288" s="26">
        <v>95.8</v>
      </c>
      <c r="S288" s="1" t="b">
        <v>1</v>
      </c>
      <c r="T288" s="1"/>
      <c r="U288" s="1" t="s">
        <v>39</v>
      </c>
      <c r="V288" s="1"/>
      <c r="W288" s="1"/>
      <c r="X288" s="1"/>
      <c r="Y288" s="1"/>
      <c r="Z288" s="1">
        <v>1</v>
      </c>
      <c r="AA288" s="1" t="b">
        <v>0</v>
      </c>
      <c r="AB288" s="1"/>
      <c r="AC288" s="1"/>
      <c r="AD288" s="1" t="s">
        <v>42</v>
      </c>
      <c r="AE288" s="1">
        <v>2.5</v>
      </c>
      <c r="AF288" s="1">
        <v>4.3999999999999915</v>
      </c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 t="s">
        <v>100</v>
      </c>
      <c r="B289" s="1" t="s">
        <v>227</v>
      </c>
      <c r="C289" s="1" t="s">
        <v>33</v>
      </c>
      <c r="D289" s="1"/>
      <c r="E289" s="1" t="s">
        <v>107</v>
      </c>
      <c r="F289" s="1" t="s">
        <v>49</v>
      </c>
      <c r="G289" s="22" t="s">
        <v>43</v>
      </c>
      <c r="H289" s="1" t="s">
        <v>43</v>
      </c>
      <c r="I289" s="22" t="s">
        <v>118</v>
      </c>
      <c r="J289" s="1" t="s">
        <v>119</v>
      </c>
      <c r="K289" s="1"/>
      <c r="L289" s="26">
        <v>5.5</v>
      </c>
      <c r="M289" s="26">
        <v>5</v>
      </c>
      <c r="N289" s="26">
        <v>6</v>
      </c>
      <c r="O289" s="26"/>
      <c r="P289" s="26">
        <v>96.8</v>
      </c>
      <c r="Q289" s="26">
        <v>90.6</v>
      </c>
      <c r="R289" s="26">
        <v>99.3</v>
      </c>
      <c r="S289" s="1" t="b">
        <v>1</v>
      </c>
      <c r="T289" s="1"/>
      <c r="U289" s="1" t="s">
        <v>39</v>
      </c>
      <c r="V289" s="1"/>
      <c r="W289" s="1"/>
      <c r="X289" s="1"/>
      <c r="Y289" s="1"/>
      <c r="Z289" s="1">
        <v>1</v>
      </c>
      <c r="AA289" s="1" t="b">
        <v>0</v>
      </c>
      <c r="AB289" s="1"/>
      <c r="AC289" s="1"/>
      <c r="AD289" s="1" t="s">
        <v>42</v>
      </c>
      <c r="AE289" s="1">
        <v>6.2000000000000028</v>
      </c>
      <c r="AF289" s="1">
        <v>8.7000000000000028</v>
      </c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 t="s">
        <v>100</v>
      </c>
      <c r="B290" s="1" t="s">
        <v>227</v>
      </c>
      <c r="C290" s="1" t="s">
        <v>33</v>
      </c>
      <c r="D290" s="1"/>
      <c r="E290" s="1" t="s">
        <v>107</v>
      </c>
      <c r="F290" s="1" t="s">
        <v>49</v>
      </c>
      <c r="G290" s="22" t="s">
        <v>43</v>
      </c>
      <c r="H290" s="1" t="s">
        <v>43</v>
      </c>
      <c r="I290" s="22" t="s">
        <v>118</v>
      </c>
      <c r="J290" s="1" t="s">
        <v>119</v>
      </c>
      <c r="K290" s="1"/>
      <c r="L290" s="26">
        <v>4.5</v>
      </c>
      <c r="M290" s="26">
        <v>4</v>
      </c>
      <c r="N290" s="26">
        <v>5</v>
      </c>
      <c r="O290" s="26"/>
      <c r="P290" s="26">
        <v>91.5</v>
      </c>
      <c r="Q290" s="26">
        <v>83.1</v>
      </c>
      <c r="R290" s="26">
        <v>96.4</v>
      </c>
      <c r="S290" s="1" t="b">
        <v>1</v>
      </c>
      <c r="T290" s="1"/>
      <c r="U290" s="1" t="s">
        <v>39</v>
      </c>
      <c r="V290" s="1"/>
      <c r="W290" s="1"/>
      <c r="X290" s="1"/>
      <c r="Y290" s="1"/>
      <c r="Z290" s="1">
        <v>1</v>
      </c>
      <c r="AA290" s="1" t="b">
        <v>0</v>
      </c>
      <c r="AB290" s="1"/>
      <c r="AC290" s="1"/>
      <c r="AD290" s="1" t="s">
        <v>42</v>
      </c>
      <c r="AE290" s="1">
        <v>8.4000000000000057</v>
      </c>
      <c r="AF290" s="1">
        <v>13.300000000000011</v>
      </c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 t="s">
        <v>100</v>
      </c>
      <c r="B291" s="1" t="s">
        <v>227</v>
      </c>
      <c r="C291" s="1" t="s">
        <v>91</v>
      </c>
      <c r="D291" s="1"/>
      <c r="E291" s="1" t="s">
        <v>107</v>
      </c>
      <c r="F291" s="1" t="s">
        <v>49</v>
      </c>
      <c r="G291" s="22" t="s">
        <v>93</v>
      </c>
      <c r="H291" s="1" t="s">
        <v>35</v>
      </c>
      <c r="I291" s="22" t="s">
        <v>118</v>
      </c>
      <c r="J291" s="1" t="s">
        <v>119</v>
      </c>
      <c r="K291" s="1"/>
      <c r="L291" s="26">
        <v>3</v>
      </c>
      <c r="M291" s="26">
        <v>2</v>
      </c>
      <c r="N291" s="26">
        <v>4</v>
      </c>
      <c r="O291" s="26"/>
      <c r="P291" s="26">
        <v>97.3</v>
      </c>
      <c r="Q291" s="26">
        <v>96.1</v>
      </c>
      <c r="R291" s="26">
        <v>98.3</v>
      </c>
      <c r="S291" s="1" t="b">
        <v>1</v>
      </c>
      <c r="T291" s="1"/>
      <c r="U291" s="1" t="s">
        <v>39</v>
      </c>
      <c r="V291" s="1"/>
      <c r="W291" s="1"/>
      <c r="X291" s="1"/>
      <c r="Y291" s="1"/>
      <c r="Z291" s="1">
        <v>1</v>
      </c>
      <c r="AA291" s="1" t="b">
        <v>0</v>
      </c>
      <c r="AB291" s="1"/>
      <c r="AC291" s="1"/>
      <c r="AD291" s="1" t="s">
        <v>42</v>
      </c>
      <c r="AE291" s="1">
        <v>1.2000000000000028</v>
      </c>
      <c r="AF291" s="1">
        <v>2.2000000000000028</v>
      </c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 t="s">
        <v>100</v>
      </c>
      <c r="B292" s="1" t="s">
        <v>227</v>
      </c>
      <c r="C292" s="1" t="s">
        <v>91</v>
      </c>
      <c r="D292" s="1"/>
      <c r="E292" s="1" t="s">
        <v>107</v>
      </c>
      <c r="F292" s="1" t="s">
        <v>49</v>
      </c>
      <c r="G292" s="22" t="s">
        <v>93</v>
      </c>
      <c r="H292" s="1" t="s">
        <v>35</v>
      </c>
      <c r="I292" s="22" t="s">
        <v>118</v>
      </c>
      <c r="J292" s="1" t="s">
        <v>119</v>
      </c>
      <c r="K292" s="1"/>
      <c r="L292" s="26">
        <v>1.5</v>
      </c>
      <c r="M292" s="26">
        <v>1</v>
      </c>
      <c r="N292" s="26">
        <v>2</v>
      </c>
      <c r="O292" s="26"/>
      <c r="P292" s="26">
        <v>98.3</v>
      </c>
      <c r="Q292" s="26">
        <v>95.7</v>
      </c>
      <c r="R292" s="26">
        <v>99.5</v>
      </c>
      <c r="S292" s="1" t="b">
        <v>1</v>
      </c>
      <c r="T292" s="1"/>
      <c r="U292" s="1" t="s">
        <v>39</v>
      </c>
      <c r="V292" s="1"/>
      <c r="W292" s="1"/>
      <c r="X292" s="1"/>
      <c r="Y292" s="1"/>
      <c r="Z292" s="1">
        <v>1</v>
      </c>
      <c r="AA292" s="1" t="b">
        <v>0</v>
      </c>
      <c r="AB292" s="1"/>
      <c r="AC292" s="1"/>
      <c r="AD292" s="1" t="s">
        <v>42</v>
      </c>
      <c r="AE292" s="1">
        <v>2.5999999999999943</v>
      </c>
      <c r="AF292" s="1">
        <v>3.7999999999999972</v>
      </c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 t="s">
        <v>100</v>
      </c>
      <c r="B293" s="1" t="s">
        <v>227</v>
      </c>
      <c r="C293" s="1" t="s">
        <v>91</v>
      </c>
      <c r="D293" s="1"/>
      <c r="E293" s="1" t="s">
        <v>107</v>
      </c>
      <c r="F293" s="1" t="s">
        <v>49</v>
      </c>
      <c r="G293" s="22" t="s">
        <v>93</v>
      </c>
      <c r="H293" s="1" t="s">
        <v>35</v>
      </c>
      <c r="I293" s="22" t="s">
        <v>118</v>
      </c>
      <c r="J293" s="1" t="s">
        <v>119</v>
      </c>
      <c r="K293" s="1"/>
      <c r="L293" s="26">
        <v>0.5</v>
      </c>
      <c r="M293" s="26">
        <v>0</v>
      </c>
      <c r="N293" s="26">
        <v>1</v>
      </c>
      <c r="O293" s="26"/>
      <c r="P293" s="26">
        <v>100</v>
      </c>
      <c r="Q293" s="26">
        <v>98.1</v>
      </c>
      <c r="R293" s="26">
        <v>100</v>
      </c>
      <c r="S293" s="1" t="b">
        <v>1</v>
      </c>
      <c r="T293" s="1"/>
      <c r="U293" s="1" t="s">
        <v>39</v>
      </c>
      <c r="V293" s="1"/>
      <c r="W293" s="1"/>
      <c r="X293" s="1"/>
      <c r="Y293" s="1"/>
      <c r="Z293" s="1">
        <v>1</v>
      </c>
      <c r="AA293" s="1" t="b">
        <v>0</v>
      </c>
      <c r="AB293" s="1"/>
      <c r="AC293" s="1"/>
      <c r="AD293" s="1" t="s">
        <v>42</v>
      </c>
      <c r="AE293" s="1">
        <v>1.9000000000000057</v>
      </c>
      <c r="AF293" s="1">
        <v>1.9000000000000057</v>
      </c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 t="s">
        <v>100</v>
      </c>
      <c r="B294" s="1" t="s">
        <v>227</v>
      </c>
      <c r="C294" s="1" t="s">
        <v>91</v>
      </c>
      <c r="D294" s="1"/>
      <c r="E294" s="1" t="s">
        <v>107</v>
      </c>
      <c r="F294" s="1" t="s">
        <v>49</v>
      </c>
      <c r="G294" s="22" t="s">
        <v>43</v>
      </c>
      <c r="H294" s="1" t="s">
        <v>43</v>
      </c>
      <c r="I294" s="22" t="s">
        <v>118</v>
      </c>
      <c r="J294" s="1" t="s">
        <v>119</v>
      </c>
      <c r="K294" s="1"/>
      <c r="L294" s="26">
        <v>5.25</v>
      </c>
      <c r="M294" s="26">
        <v>4.25</v>
      </c>
      <c r="N294" s="26">
        <v>6.25</v>
      </c>
      <c r="O294" s="26"/>
      <c r="P294" s="26">
        <v>97</v>
      </c>
      <c r="Q294" s="26">
        <v>94.5</v>
      </c>
      <c r="R294" s="26">
        <v>98.6</v>
      </c>
      <c r="S294" s="1" t="b">
        <v>1</v>
      </c>
      <c r="T294" s="1"/>
      <c r="U294" s="1" t="s">
        <v>39</v>
      </c>
      <c r="V294" s="1"/>
      <c r="W294" s="1"/>
      <c r="X294" s="1"/>
      <c r="Y294" s="1"/>
      <c r="Z294" s="1">
        <v>1</v>
      </c>
      <c r="AA294" s="1" t="b">
        <v>0</v>
      </c>
      <c r="AB294" s="1"/>
      <c r="AC294" s="1"/>
      <c r="AD294" s="1" t="s">
        <v>42</v>
      </c>
      <c r="AE294" s="1">
        <v>2.5</v>
      </c>
      <c r="AF294" s="1">
        <v>4.0999999999999943</v>
      </c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 t="s">
        <v>100</v>
      </c>
      <c r="B295" s="1" t="s">
        <v>227</v>
      </c>
      <c r="C295" s="1" t="s">
        <v>91</v>
      </c>
      <c r="D295" s="1"/>
      <c r="E295" s="1" t="s">
        <v>107</v>
      </c>
      <c r="F295" s="1" t="s">
        <v>49</v>
      </c>
      <c r="G295" s="22" t="s">
        <v>43</v>
      </c>
      <c r="H295" s="1" t="s">
        <v>43</v>
      </c>
      <c r="I295" s="22" t="s">
        <v>118</v>
      </c>
      <c r="J295" s="1" t="s">
        <v>119</v>
      </c>
      <c r="K295" s="1"/>
      <c r="L295" s="26">
        <v>3.75</v>
      </c>
      <c r="M295" s="26">
        <v>3.25</v>
      </c>
      <c r="N295" s="26">
        <v>4.25</v>
      </c>
      <c r="O295" s="26"/>
      <c r="P295" s="26">
        <v>100</v>
      </c>
      <c r="Q295" s="26">
        <v>95.5</v>
      </c>
      <c r="R295" s="26">
        <v>100</v>
      </c>
      <c r="S295" s="1" t="b">
        <v>1</v>
      </c>
      <c r="T295" s="1"/>
      <c r="U295" s="1" t="s">
        <v>39</v>
      </c>
      <c r="V295" s="1"/>
      <c r="W295" s="1"/>
      <c r="X295" s="1"/>
      <c r="Y295" s="1"/>
      <c r="Z295" s="1">
        <v>1</v>
      </c>
      <c r="AA295" s="1" t="b">
        <v>0</v>
      </c>
      <c r="AB295" s="1"/>
      <c r="AC295" s="1"/>
      <c r="AD295" s="1" t="s">
        <v>42</v>
      </c>
      <c r="AE295" s="1">
        <v>4.5</v>
      </c>
      <c r="AF295" s="1">
        <v>4.5</v>
      </c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 t="s">
        <v>100</v>
      </c>
      <c r="B296" s="1" t="s">
        <v>227</v>
      </c>
      <c r="C296" s="1" t="s">
        <v>91</v>
      </c>
      <c r="D296" s="1"/>
      <c r="E296" s="1" t="s">
        <v>107</v>
      </c>
      <c r="F296" s="1" t="s">
        <v>49</v>
      </c>
      <c r="G296" s="22" t="s">
        <v>43</v>
      </c>
      <c r="H296" s="1" t="s">
        <v>43</v>
      </c>
      <c r="I296" s="22" t="s">
        <v>118</v>
      </c>
      <c r="J296" s="1" t="s">
        <v>119</v>
      </c>
      <c r="K296" s="1"/>
      <c r="L296" s="26">
        <v>2.75</v>
      </c>
      <c r="M296" s="26">
        <v>2.25</v>
      </c>
      <c r="N296" s="26">
        <v>3.25</v>
      </c>
      <c r="O296" s="26"/>
      <c r="P296" s="26">
        <v>98.5</v>
      </c>
      <c r="Q296" s="26">
        <v>91.7</v>
      </c>
      <c r="R296" s="26">
        <v>100</v>
      </c>
      <c r="S296" s="1" t="b">
        <v>1</v>
      </c>
      <c r="T296" s="1"/>
      <c r="U296" s="1" t="s">
        <v>39</v>
      </c>
      <c r="V296" s="1"/>
      <c r="W296" s="1"/>
      <c r="X296" s="1"/>
      <c r="Y296" s="1"/>
      <c r="Z296" s="1">
        <v>1</v>
      </c>
      <c r="AA296" s="1" t="b">
        <v>0</v>
      </c>
      <c r="AB296" s="1"/>
      <c r="AC296" s="1"/>
      <c r="AD296" s="1" t="s">
        <v>42</v>
      </c>
      <c r="AE296" s="1">
        <v>6.7999999999999972</v>
      </c>
      <c r="AF296" s="1">
        <v>8.2999999999999972</v>
      </c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 t="s">
        <v>100</v>
      </c>
      <c r="B297" s="1" t="s">
        <v>227</v>
      </c>
      <c r="C297" s="1" t="s">
        <v>91</v>
      </c>
      <c r="D297" s="1"/>
      <c r="E297" s="1" t="s">
        <v>107</v>
      </c>
      <c r="F297" s="1" t="s">
        <v>49</v>
      </c>
      <c r="G297" s="22" t="s">
        <v>43</v>
      </c>
      <c r="H297" s="1" t="s">
        <v>43</v>
      </c>
      <c r="I297" s="22" t="s">
        <v>118</v>
      </c>
      <c r="J297" s="1" t="s">
        <v>119</v>
      </c>
      <c r="K297" s="1"/>
      <c r="L297" s="26">
        <v>7</v>
      </c>
      <c r="M297" s="26">
        <v>6</v>
      </c>
      <c r="N297" s="26">
        <v>8</v>
      </c>
      <c r="O297" s="26"/>
      <c r="P297" s="26">
        <v>96.7</v>
      </c>
      <c r="Q297" s="26">
        <v>94.4</v>
      </c>
      <c r="R297" s="26">
        <v>98.2</v>
      </c>
      <c r="S297" s="1" t="b">
        <v>1</v>
      </c>
      <c r="T297" s="1"/>
      <c r="U297" s="1" t="s">
        <v>39</v>
      </c>
      <c r="V297" s="1"/>
      <c r="W297" s="1"/>
      <c r="X297" s="1"/>
      <c r="Y297" s="1"/>
      <c r="Z297" s="1">
        <v>1</v>
      </c>
      <c r="AA297" s="1" t="b">
        <v>0</v>
      </c>
      <c r="AB297" s="1"/>
      <c r="AC297" s="1"/>
      <c r="AD297" s="1" t="s">
        <v>42</v>
      </c>
      <c r="AE297" s="1">
        <v>2.2999999999999972</v>
      </c>
      <c r="AF297" s="1">
        <v>3.7999999999999972</v>
      </c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 t="s">
        <v>100</v>
      </c>
      <c r="B298" s="1" t="s">
        <v>227</v>
      </c>
      <c r="C298" s="1" t="s">
        <v>91</v>
      </c>
      <c r="D298" s="1"/>
      <c r="E298" s="1" t="s">
        <v>107</v>
      </c>
      <c r="F298" s="1" t="s">
        <v>49</v>
      </c>
      <c r="G298" s="22" t="s">
        <v>43</v>
      </c>
      <c r="H298" s="1" t="s">
        <v>43</v>
      </c>
      <c r="I298" s="22" t="s">
        <v>118</v>
      </c>
      <c r="J298" s="1" t="s">
        <v>119</v>
      </c>
      <c r="K298" s="1"/>
      <c r="L298" s="26">
        <v>5.5</v>
      </c>
      <c r="M298" s="26">
        <v>5</v>
      </c>
      <c r="N298" s="26">
        <v>6</v>
      </c>
      <c r="O298" s="26"/>
      <c r="P298" s="26">
        <v>98.1</v>
      </c>
      <c r="Q298" s="26">
        <v>93</v>
      </c>
      <c r="R298" s="26">
        <v>99.8</v>
      </c>
      <c r="S298" s="1" t="b">
        <v>1</v>
      </c>
      <c r="T298" s="1"/>
      <c r="U298" s="1" t="s">
        <v>39</v>
      </c>
      <c r="V298" s="1"/>
      <c r="W298" s="1"/>
      <c r="X298" s="1"/>
      <c r="Y298" s="1"/>
      <c r="Z298" s="1">
        <v>1</v>
      </c>
      <c r="AA298" s="1" t="b">
        <v>0</v>
      </c>
      <c r="AB298" s="1"/>
      <c r="AC298" s="1"/>
      <c r="AD298" s="1" t="s">
        <v>42</v>
      </c>
      <c r="AE298" s="1">
        <v>5.0999999999999943</v>
      </c>
      <c r="AF298" s="1">
        <v>6.7999999999999972</v>
      </c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 t="s">
        <v>100</v>
      </c>
      <c r="B299" s="1" t="s">
        <v>227</v>
      </c>
      <c r="C299" s="1" t="s">
        <v>91</v>
      </c>
      <c r="D299" s="1"/>
      <c r="E299" s="1" t="s">
        <v>107</v>
      </c>
      <c r="F299" s="1" t="s">
        <v>49</v>
      </c>
      <c r="G299" s="22" t="s">
        <v>43</v>
      </c>
      <c r="H299" s="1" t="s">
        <v>43</v>
      </c>
      <c r="I299" s="22" t="s">
        <v>118</v>
      </c>
      <c r="J299" s="1" t="s">
        <v>119</v>
      </c>
      <c r="K299" s="1"/>
      <c r="L299" s="26">
        <v>4.5</v>
      </c>
      <c r="M299" s="26">
        <v>4</v>
      </c>
      <c r="N299" s="26">
        <v>5</v>
      </c>
      <c r="O299" s="26"/>
      <c r="P299" s="26">
        <v>97.6</v>
      </c>
      <c r="Q299" s="26">
        <v>91.4</v>
      </c>
      <c r="R299" s="26">
        <v>99.7</v>
      </c>
      <c r="S299" s="1" t="b">
        <v>1</v>
      </c>
      <c r="T299" s="1"/>
      <c r="U299" s="1" t="s">
        <v>39</v>
      </c>
      <c r="V299" s="1"/>
      <c r="W299" s="1"/>
      <c r="X299" s="1"/>
      <c r="Y299" s="1"/>
      <c r="Z299" s="1">
        <v>1</v>
      </c>
      <c r="AA299" s="1" t="b">
        <v>0</v>
      </c>
      <c r="AB299" s="1"/>
      <c r="AC299" s="1"/>
      <c r="AD299" s="1" t="s">
        <v>42</v>
      </c>
      <c r="AE299" s="1">
        <v>6.1999999999999886</v>
      </c>
      <c r="AF299" s="1">
        <v>8.2999999999999972</v>
      </c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 t="s">
        <v>100</v>
      </c>
      <c r="B300" s="1" t="s">
        <v>227</v>
      </c>
      <c r="C300" s="1" t="s">
        <v>106</v>
      </c>
      <c r="D300" s="1"/>
      <c r="E300" s="1" t="s">
        <v>107</v>
      </c>
      <c r="F300" s="1" t="s">
        <v>49</v>
      </c>
      <c r="G300" s="22" t="s">
        <v>93</v>
      </c>
      <c r="H300" s="1" t="s">
        <v>35</v>
      </c>
      <c r="I300" s="22" t="s">
        <v>118</v>
      </c>
      <c r="J300" s="1" t="s">
        <v>119</v>
      </c>
      <c r="K300" s="1"/>
      <c r="L300" s="26">
        <v>1.5</v>
      </c>
      <c r="M300" s="26">
        <v>1</v>
      </c>
      <c r="N300" s="26">
        <v>2</v>
      </c>
      <c r="O300" s="26"/>
      <c r="P300" s="26">
        <v>88.2</v>
      </c>
      <c r="Q300" s="26">
        <v>83.3</v>
      </c>
      <c r="R300" s="26">
        <v>91.8</v>
      </c>
      <c r="S300" s="1" t="b">
        <v>1</v>
      </c>
      <c r="T300" s="1"/>
      <c r="U300" s="1" t="s">
        <v>39</v>
      </c>
      <c r="V300" s="1"/>
      <c r="W300" s="1"/>
      <c r="X300" s="1"/>
      <c r="Y300" s="1"/>
      <c r="Z300" s="1">
        <v>1</v>
      </c>
      <c r="AA300" s="1" t="b">
        <v>0</v>
      </c>
      <c r="AB300" s="1"/>
      <c r="AC300" s="1"/>
      <c r="AD300" s="1" t="s">
        <v>42</v>
      </c>
      <c r="AE300" s="1">
        <v>4.9000000000000057</v>
      </c>
      <c r="AF300" s="1">
        <v>8.5</v>
      </c>
      <c r="AG300" s="1"/>
      <c r="AH300" s="1"/>
      <c r="AI300" s="1"/>
      <c r="AJ300" s="1"/>
      <c r="AK300" s="1"/>
      <c r="AL300" s="1"/>
      <c r="AM300" s="1"/>
      <c r="AN300" s="1"/>
    </row>
    <row r="301" spans="1:40" x14ac:dyDescent="0.2">
      <c r="A301" s="1" t="s">
        <v>100</v>
      </c>
      <c r="B301" s="1" t="s">
        <v>227</v>
      </c>
      <c r="C301" s="1" t="s">
        <v>106</v>
      </c>
      <c r="D301" s="1"/>
      <c r="E301" s="1" t="s">
        <v>107</v>
      </c>
      <c r="F301" s="1" t="s">
        <v>49</v>
      </c>
      <c r="G301" s="22" t="s">
        <v>93</v>
      </c>
      <c r="H301" s="1" t="s">
        <v>35</v>
      </c>
      <c r="I301" s="22" t="s">
        <v>118</v>
      </c>
      <c r="J301" s="1" t="s">
        <v>119</v>
      </c>
      <c r="K301" s="1"/>
      <c r="L301" s="26">
        <v>0.5</v>
      </c>
      <c r="M301" s="26">
        <v>0</v>
      </c>
      <c r="N301" s="26">
        <v>1</v>
      </c>
      <c r="O301" s="26"/>
      <c r="P301" s="26">
        <v>90.7</v>
      </c>
      <c r="Q301" s="26">
        <v>81.599999999999994</v>
      </c>
      <c r="R301" s="26">
        <v>96</v>
      </c>
      <c r="S301" s="1" t="b">
        <v>1</v>
      </c>
      <c r="T301" s="1"/>
      <c r="U301" s="1" t="s">
        <v>39</v>
      </c>
      <c r="V301" s="1"/>
      <c r="W301" s="1"/>
      <c r="X301" s="1"/>
      <c r="Y301" s="1"/>
      <c r="Z301" s="1">
        <v>1</v>
      </c>
      <c r="AA301" s="1" t="b">
        <v>0</v>
      </c>
      <c r="AB301" s="1"/>
      <c r="AC301" s="1"/>
      <c r="AD301" s="1" t="s">
        <v>42</v>
      </c>
      <c r="AE301" s="1">
        <v>9.1000000000000085</v>
      </c>
      <c r="AF301" s="1">
        <v>14.400000000000006</v>
      </c>
      <c r="AG301" s="1"/>
      <c r="AH301" s="1"/>
      <c r="AI301" s="1"/>
      <c r="AJ301" s="1"/>
      <c r="AK301" s="1"/>
      <c r="AL301" s="1"/>
      <c r="AM301" s="1"/>
      <c r="AN301" s="1"/>
    </row>
    <row r="302" spans="1:40" x14ac:dyDescent="0.2">
      <c r="A302" s="1" t="s">
        <v>100</v>
      </c>
      <c r="B302" s="1" t="s">
        <v>227</v>
      </c>
      <c r="C302" s="1" t="s">
        <v>106</v>
      </c>
      <c r="D302" s="1"/>
      <c r="E302" s="1" t="s">
        <v>107</v>
      </c>
      <c r="F302" s="1" t="s">
        <v>49</v>
      </c>
      <c r="G302" s="22" t="s">
        <v>43</v>
      </c>
      <c r="H302" s="1" t="s">
        <v>43</v>
      </c>
      <c r="I302" s="22" t="s">
        <v>118</v>
      </c>
      <c r="J302" s="1" t="s">
        <v>119</v>
      </c>
      <c r="K302" s="1"/>
      <c r="L302" s="26">
        <v>3.75</v>
      </c>
      <c r="M302" s="26">
        <v>3.25</v>
      </c>
      <c r="N302" s="26">
        <v>4.25</v>
      </c>
      <c r="O302" s="26"/>
      <c r="P302" s="26">
        <v>91</v>
      </c>
      <c r="Q302" s="26">
        <v>82</v>
      </c>
      <c r="R302" s="26">
        <v>95</v>
      </c>
      <c r="S302" s="1" t="b">
        <v>1</v>
      </c>
      <c r="T302" s="1"/>
      <c r="U302" s="1" t="s">
        <v>39</v>
      </c>
      <c r="V302" s="1"/>
      <c r="W302" s="1"/>
      <c r="X302" s="1"/>
      <c r="Y302" s="1"/>
      <c r="Z302" s="1">
        <v>1</v>
      </c>
      <c r="AA302" s="1" t="b">
        <v>0</v>
      </c>
      <c r="AB302" s="1"/>
      <c r="AC302" s="1"/>
      <c r="AD302" s="1" t="s">
        <v>42</v>
      </c>
      <c r="AE302" s="1">
        <v>9</v>
      </c>
      <c r="AF302" s="1">
        <v>13</v>
      </c>
      <c r="AG302" s="1"/>
      <c r="AH302" s="1"/>
      <c r="AI302" s="1"/>
      <c r="AJ302" s="1"/>
      <c r="AK302" s="1"/>
      <c r="AL302" s="1"/>
      <c r="AM302" s="1"/>
      <c r="AN302" s="1"/>
    </row>
    <row r="303" spans="1:40" x14ac:dyDescent="0.2">
      <c r="A303" s="1" t="s">
        <v>100</v>
      </c>
      <c r="B303" s="1" t="s">
        <v>227</v>
      </c>
      <c r="C303" s="1" t="s">
        <v>106</v>
      </c>
      <c r="D303" s="1"/>
      <c r="E303" s="1" t="s">
        <v>107</v>
      </c>
      <c r="F303" s="1" t="s">
        <v>49</v>
      </c>
      <c r="G303" s="22" t="s">
        <v>43</v>
      </c>
      <c r="H303" s="1" t="s">
        <v>43</v>
      </c>
      <c r="I303" s="22" t="s">
        <v>118</v>
      </c>
      <c r="J303" s="1" t="s">
        <v>119</v>
      </c>
      <c r="K303" s="1"/>
      <c r="L303" s="26">
        <v>2.75</v>
      </c>
      <c r="M303" s="26">
        <v>2.25</v>
      </c>
      <c r="N303" s="26">
        <v>3.25</v>
      </c>
      <c r="O303" s="26"/>
      <c r="P303" s="26">
        <v>93.3</v>
      </c>
      <c r="Q303" s="26">
        <v>75.599999999999994</v>
      </c>
      <c r="R303" s="26">
        <v>99.2</v>
      </c>
      <c r="S303" s="1" t="b">
        <v>1</v>
      </c>
      <c r="T303" s="1"/>
      <c r="U303" s="1" t="s">
        <v>39</v>
      </c>
      <c r="V303" s="1"/>
      <c r="W303" s="1"/>
      <c r="X303" s="1"/>
      <c r="Y303" s="1"/>
      <c r="Z303" s="1">
        <v>1</v>
      </c>
      <c r="AA303" s="1" t="b">
        <v>0</v>
      </c>
      <c r="AB303" s="1"/>
      <c r="AC303" s="1"/>
      <c r="AD303" s="1" t="s">
        <v>42</v>
      </c>
      <c r="AE303" s="1">
        <v>17.700000000000003</v>
      </c>
      <c r="AF303" s="1">
        <v>23.600000000000009</v>
      </c>
      <c r="AG303" s="1"/>
      <c r="AH303" s="1"/>
      <c r="AI303" s="1"/>
      <c r="AJ303" s="1"/>
      <c r="AK303" s="1"/>
      <c r="AL303" s="1"/>
      <c r="AM303" s="1"/>
      <c r="AN303" s="1"/>
    </row>
    <row r="304" spans="1:40" x14ac:dyDescent="0.2">
      <c r="A304" s="1" t="s">
        <v>100</v>
      </c>
      <c r="B304" s="1" t="s">
        <v>227</v>
      </c>
      <c r="C304" s="1" t="s">
        <v>106</v>
      </c>
      <c r="D304" s="1"/>
      <c r="E304" s="1" t="s">
        <v>107</v>
      </c>
      <c r="F304" s="1" t="s">
        <v>49</v>
      </c>
      <c r="G304" s="22" t="s">
        <v>43</v>
      </c>
      <c r="H304" s="1" t="s">
        <v>43</v>
      </c>
      <c r="I304" s="22" t="s">
        <v>118</v>
      </c>
      <c r="J304" s="1" t="s">
        <v>119</v>
      </c>
      <c r="K304" s="1"/>
      <c r="L304" s="26">
        <v>5.5</v>
      </c>
      <c r="M304" s="26">
        <v>5</v>
      </c>
      <c r="N304" s="26">
        <v>6</v>
      </c>
      <c r="O304" s="26"/>
      <c r="P304" s="26">
        <v>90.4</v>
      </c>
      <c r="Q304" s="26">
        <v>83</v>
      </c>
      <c r="R304" s="26">
        <v>95.1</v>
      </c>
      <c r="S304" s="1" t="b">
        <v>1</v>
      </c>
      <c r="T304" s="1"/>
      <c r="U304" s="1" t="s">
        <v>39</v>
      </c>
      <c r="V304" s="1"/>
      <c r="W304" s="1"/>
      <c r="X304" s="1"/>
      <c r="Y304" s="1"/>
      <c r="Z304" s="1">
        <v>1</v>
      </c>
      <c r="AA304" s="1" t="b">
        <v>0</v>
      </c>
      <c r="AB304" s="1"/>
      <c r="AC304" s="1"/>
      <c r="AD304" s="1" t="s">
        <v>42</v>
      </c>
      <c r="AE304" s="1">
        <v>7.4000000000000057</v>
      </c>
      <c r="AF304" s="1">
        <v>12.099999999999994</v>
      </c>
      <c r="AG304" s="1"/>
      <c r="AH304" s="1"/>
      <c r="AI304" s="1"/>
      <c r="AJ304" s="1"/>
      <c r="AK304" s="1"/>
      <c r="AL304" s="1"/>
      <c r="AM304" s="1"/>
      <c r="AN304" s="1"/>
    </row>
    <row r="305" spans="1:40" x14ac:dyDescent="0.2">
      <c r="A305" s="1" t="s">
        <v>100</v>
      </c>
      <c r="B305" s="1" t="s">
        <v>227</v>
      </c>
      <c r="C305" s="1" t="s">
        <v>106</v>
      </c>
      <c r="D305" s="1"/>
      <c r="E305" s="1" t="s">
        <v>107</v>
      </c>
      <c r="F305" s="1" t="s">
        <v>49</v>
      </c>
      <c r="G305" s="22" t="s">
        <v>43</v>
      </c>
      <c r="H305" s="1" t="s">
        <v>43</v>
      </c>
      <c r="I305" s="22" t="s">
        <v>118</v>
      </c>
      <c r="J305" s="1" t="s">
        <v>119</v>
      </c>
      <c r="K305" s="1"/>
      <c r="L305" s="26">
        <v>4.5</v>
      </c>
      <c r="M305" s="26">
        <v>4</v>
      </c>
      <c r="N305" s="26">
        <v>5</v>
      </c>
      <c r="O305" s="26"/>
      <c r="P305" s="26">
        <v>86.6</v>
      </c>
      <c r="Q305" s="26">
        <v>68.5</v>
      </c>
      <c r="R305" s="26">
        <v>95.7</v>
      </c>
      <c r="S305" s="1" t="b">
        <v>1</v>
      </c>
      <c r="T305" s="1"/>
      <c r="U305" s="1" t="s">
        <v>39</v>
      </c>
      <c r="V305" s="1"/>
      <c r="W305" s="1"/>
      <c r="X305" s="1"/>
      <c r="Y305" s="1"/>
      <c r="Z305" s="1">
        <v>1</v>
      </c>
      <c r="AA305" s="1" t="b">
        <v>0</v>
      </c>
      <c r="AB305" s="1"/>
      <c r="AC305" s="1"/>
      <c r="AD305" s="1" t="s">
        <v>42</v>
      </c>
      <c r="AE305" s="1">
        <v>18.099999999999994</v>
      </c>
      <c r="AF305" s="1">
        <v>27.200000000000003</v>
      </c>
      <c r="AG305" s="1"/>
      <c r="AH305" s="1"/>
      <c r="AI305" s="1"/>
      <c r="AJ305" s="1"/>
      <c r="AK305" s="1"/>
      <c r="AL305" s="1"/>
      <c r="AM305" s="1"/>
      <c r="AN305" s="1"/>
    </row>
    <row r="306" spans="1:40" ht="17" x14ac:dyDescent="0.2">
      <c r="A306" s="1" t="s">
        <v>100</v>
      </c>
      <c r="B306" s="1" t="s">
        <v>227</v>
      </c>
      <c r="C306" s="1" t="s">
        <v>33</v>
      </c>
      <c r="D306" s="1"/>
      <c r="E306" s="5" t="s">
        <v>108</v>
      </c>
      <c r="F306" s="1" t="s">
        <v>51</v>
      </c>
      <c r="G306" s="22" t="s">
        <v>93</v>
      </c>
      <c r="H306" s="1" t="s">
        <v>35</v>
      </c>
      <c r="I306" s="22" t="s">
        <v>118</v>
      </c>
      <c r="J306" s="1" t="s">
        <v>119</v>
      </c>
      <c r="K306" s="1"/>
      <c r="L306" s="26">
        <v>3</v>
      </c>
      <c r="M306" s="26">
        <v>2</v>
      </c>
      <c r="N306" s="26">
        <v>4</v>
      </c>
      <c r="O306" s="26"/>
      <c r="P306" s="26">
        <v>95</v>
      </c>
      <c r="Q306" s="26">
        <v>94.2</v>
      </c>
      <c r="R306" s="26">
        <v>95.7</v>
      </c>
      <c r="S306" s="1" t="b">
        <v>1</v>
      </c>
      <c r="T306" s="1"/>
      <c r="U306" s="1" t="s">
        <v>39</v>
      </c>
      <c r="V306" s="1"/>
      <c r="W306" s="1"/>
      <c r="X306" s="1"/>
      <c r="Y306" s="1"/>
      <c r="Z306" s="1">
        <v>1</v>
      </c>
      <c r="AA306" s="1" t="b">
        <v>0</v>
      </c>
      <c r="AB306" s="1"/>
      <c r="AC306" s="1"/>
      <c r="AD306" s="1" t="s">
        <v>42</v>
      </c>
      <c r="AE306" s="1">
        <v>0.79999999999999716</v>
      </c>
      <c r="AF306" s="1">
        <v>1.5</v>
      </c>
      <c r="AG306" s="1"/>
      <c r="AH306" s="1"/>
      <c r="AI306" s="1"/>
      <c r="AJ306" s="1"/>
      <c r="AK306" s="1"/>
      <c r="AL306" s="1"/>
      <c r="AM306" s="1"/>
      <c r="AN306" s="1"/>
    </row>
    <row r="307" spans="1:40" ht="17" x14ac:dyDescent="0.2">
      <c r="A307" s="1" t="s">
        <v>100</v>
      </c>
      <c r="B307" s="1" t="s">
        <v>227</v>
      </c>
      <c r="C307" s="1" t="s">
        <v>33</v>
      </c>
      <c r="D307" s="1"/>
      <c r="E307" s="5" t="s">
        <v>108</v>
      </c>
      <c r="F307" s="1" t="s">
        <v>51</v>
      </c>
      <c r="G307" s="22" t="s">
        <v>93</v>
      </c>
      <c r="H307" s="1" t="s">
        <v>35</v>
      </c>
      <c r="I307" s="22" t="s">
        <v>118</v>
      </c>
      <c r="J307" s="1" t="s">
        <v>119</v>
      </c>
      <c r="K307" s="1"/>
      <c r="L307" s="26">
        <v>1.5</v>
      </c>
      <c r="M307" s="26">
        <v>1</v>
      </c>
      <c r="N307" s="26">
        <v>2</v>
      </c>
      <c r="O307" s="26"/>
      <c r="P307" s="26">
        <v>93.2</v>
      </c>
      <c r="Q307" s="26">
        <v>91.1</v>
      </c>
      <c r="R307" s="26">
        <v>94.9</v>
      </c>
      <c r="S307" s="1" t="b">
        <v>1</v>
      </c>
      <c r="T307" s="1"/>
      <c r="U307" s="1" t="s">
        <v>39</v>
      </c>
      <c r="V307" s="1"/>
      <c r="W307" s="1"/>
      <c r="X307" s="1"/>
      <c r="Y307" s="1"/>
      <c r="Z307" s="1">
        <v>1</v>
      </c>
      <c r="AA307" s="1" t="b">
        <v>0</v>
      </c>
      <c r="AB307" s="1"/>
      <c r="AC307" s="1"/>
      <c r="AD307" s="1" t="s">
        <v>42</v>
      </c>
      <c r="AE307" s="1">
        <v>2.1000000000000085</v>
      </c>
      <c r="AF307" s="1">
        <v>3.8000000000000114</v>
      </c>
      <c r="AG307" s="1"/>
      <c r="AH307" s="1"/>
      <c r="AI307" s="1"/>
      <c r="AJ307" s="1"/>
      <c r="AK307" s="1"/>
      <c r="AL307" s="1"/>
      <c r="AM307" s="1"/>
      <c r="AN307" s="1"/>
    </row>
    <row r="308" spans="1:40" ht="17" x14ac:dyDescent="0.2">
      <c r="A308" s="1" t="s">
        <v>100</v>
      </c>
      <c r="B308" s="1" t="s">
        <v>227</v>
      </c>
      <c r="C308" s="1" t="s">
        <v>33</v>
      </c>
      <c r="D308" s="1"/>
      <c r="E308" s="5" t="s">
        <v>108</v>
      </c>
      <c r="F308" s="1" t="s">
        <v>51</v>
      </c>
      <c r="G308" s="22" t="s">
        <v>93</v>
      </c>
      <c r="H308" s="1" t="s">
        <v>35</v>
      </c>
      <c r="I308" s="22" t="s">
        <v>118</v>
      </c>
      <c r="J308" s="1" t="s">
        <v>119</v>
      </c>
      <c r="K308" s="1"/>
      <c r="L308" s="26">
        <v>0.5</v>
      </c>
      <c r="M308" s="26">
        <v>0</v>
      </c>
      <c r="N308" s="26">
        <v>1</v>
      </c>
      <c r="O308" s="26"/>
      <c r="P308" s="26">
        <v>95.8</v>
      </c>
      <c r="Q308" s="26">
        <v>94.5</v>
      </c>
      <c r="R308" s="26">
        <v>96.8</v>
      </c>
      <c r="S308" s="1" t="b">
        <v>1</v>
      </c>
      <c r="T308" s="1"/>
      <c r="U308" s="1" t="s">
        <v>39</v>
      </c>
      <c r="V308" s="1"/>
      <c r="W308" s="1"/>
      <c r="X308" s="1"/>
      <c r="Y308" s="1"/>
      <c r="Z308" s="1">
        <v>1</v>
      </c>
      <c r="AA308" s="1" t="b">
        <v>0</v>
      </c>
      <c r="AB308" s="1"/>
      <c r="AC308" s="1"/>
      <c r="AD308" s="1" t="s">
        <v>42</v>
      </c>
      <c r="AE308" s="1">
        <v>1.2999999999999972</v>
      </c>
      <c r="AF308" s="1">
        <v>2.2999999999999972</v>
      </c>
      <c r="AG308" s="1"/>
      <c r="AH308" s="1"/>
      <c r="AI308" s="1"/>
      <c r="AJ308" s="1"/>
      <c r="AK308" s="1"/>
      <c r="AL308" s="1"/>
      <c r="AM308" s="1"/>
      <c r="AN308" s="1"/>
    </row>
    <row r="309" spans="1:40" ht="17" x14ac:dyDescent="0.2">
      <c r="A309" s="1" t="s">
        <v>100</v>
      </c>
      <c r="B309" s="1" t="s">
        <v>227</v>
      </c>
      <c r="C309" s="1" t="s">
        <v>33</v>
      </c>
      <c r="D309" s="1"/>
      <c r="E309" s="5" t="s">
        <v>108</v>
      </c>
      <c r="F309" s="1" t="s">
        <v>51</v>
      </c>
      <c r="G309" s="22" t="s">
        <v>43</v>
      </c>
      <c r="H309" s="1" t="s">
        <v>43</v>
      </c>
      <c r="I309" s="22" t="s">
        <v>118</v>
      </c>
      <c r="J309" s="1" t="s">
        <v>119</v>
      </c>
      <c r="K309" s="1"/>
      <c r="L309" s="26">
        <v>5.25</v>
      </c>
      <c r="M309" s="26">
        <v>4.25</v>
      </c>
      <c r="N309" s="26">
        <v>6.25</v>
      </c>
      <c r="O309" s="26"/>
      <c r="P309" s="26">
        <v>93.8</v>
      </c>
      <c r="Q309" s="26">
        <v>92.3</v>
      </c>
      <c r="R309" s="26">
        <v>95.1</v>
      </c>
      <c r="S309" s="1" t="b">
        <v>1</v>
      </c>
      <c r="T309" s="1"/>
      <c r="U309" s="1" t="s">
        <v>39</v>
      </c>
      <c r="V309" s="1"/>
      <c r="W309" s="1"/>
      <c r="X309" s="1"/>
      <c r="Y309" s="1"/>
      <c r="Z309" s="1">
        <v>1</v>
      </c>
      <c r="AA309" s="1" t="b">
        <v>0</v>
      </c>
      <c r="AB309" s="1"/>
      <c r="AC309" s="1"/>
      <c r="AD309" s="1" t="s">
        <v>42</v>
      </c>
      <c r="AE309" s="1">
        <v>1.5</v>
      </c>
      <c r="AF309" s="1">
        <v>2.7999999999999972</v>
      </c>
      <c r="AG309" s="1"/>
      <c r="AH309" s="1"/>
      <c r="AI309" s="1"/>
      <c r="AJ309" s="1"/>
      <c r="AK309" s="1"/>
      <c r="AL309" s="1"/>
      <c r="AM309" s="1"/>
      <c r="AN309" s="1"/>
    </row>
    <row r="310" spans="1:40" ht="17" x14ac:dyDescent="0.2">
      <c r="A310" s="1" t="s">
        <v>100</v>
      </c>
      <c r="B310" s="1" t="s">
        <v>227</v>
      </c>
      <c r="C310" s="1" t="s">
        <v>33</v>
      </c>
      <c r="D310" s="1"/>
      <c r="E310" s="5" t="s">
        <v>108</v>
      </c>
      <c r="F310" s="1" t="s">
        <v>51</v>
      </c>
      <c r="G310" s="22" t="s">
        <v>43</v>
      </c>
      <c r="H310" s="1" t="s">
        <v>43</v>
      </c>
      <c r="I310" s="22" t="s">
        <v>118</v>
      </c>
      <c r="J310" s="1" t="s">
        <v>119</v>
      </c>
      <c r="K310" s="1"/>
      <c r="L310" s="26">
        <v>3.75</v>
      </c>
      <c r="M310" s="26">
        <v>3.25</v>
      </c>
      <c r="N310" s="26">
        <v>4.25</v>
      </c>
      <c r="O310" s="26"/>
      <c r="P310" s="26">
        <v>92.8</v>
      </c>
      <c r="Q310" s="26">
        <v>89</v>
      </c>
      <c r="R310" s="26">
        <v>95.6</v>
      </c>
      <c r="S310" s="1" t="b">
        <v>1</v>
      </c>
      <c r="T310" s="1"/>
      <c r="U310" s="1" t="s">
        <v>39</v>
      </c>
      <c r="V310" s="1"/>
      <c r="W310" s="1"/>
      <c r="X310" s="1"/>
      <c r="Y310" s="1"/>
      <c r="Z310" s="1">
        <v>1</v>
      </c>
      <c r="AA310" s="1" t="b">
        <v>0</v>
      </c>
      <c r="AB310" s="1"/>
      <c r="AC310" s="1"/>
      <c r="AD310" s="1" t="s">
        <v>42</v>
      </c>
      <c r="AE310" s="1">
        <v>3.7999999999999972</v>
      </c>
      <c r="AF310" s="1">
        <v>6.5999999999999943</v>
      </c>
      <c r="AG310" s="1"/>
      <c r="AH310" s="1"/>
      <c r="AI310" s="1"/>
      <c r="AJ310" s="1"/>
      <c r="AK310" s="1"/>
      <c r="AL310" s="1"/>
      <c r="AM310" s="1"/>
      <c r="AN310" s="1"/>
    </row>
    <row r="311" spans="1:40" ht="17" x14ac:dyDescent="0.2">
      <c r="A311" s="1" t="s">
        <v>100</v>
      </c>
      <c r="B311" s="1" t="s">
        <v>227</v>
      </c>
      <c r="C311" s="1" t="s">
        <v>33</v>
      </c>
      <c r="D311" s="1"/>
      <c r="E311" s="5" t="s">
        <v>108</v>
      </c>
      <c r="F311" s="1" t="s">
        <v>51</v>
      </c>
      <c r="G311" s="22" t="s">
        <v>43</v>
      </c>
      <c r="H311" s="1" t="s">
        <v>43</v>
      </c>
      <c r="I311" s="22" t="s">
        <v>118</v>
      </c>
      <c r="J311" s="1" t="s">
        <v>119</v>
      </c>
      <c r="K311" s="1"/>
      <c r="L311" s="26">
        <v>2.75</v>
      </c>
      <c r="M311" s="26">
        <v>2.25</v>
      </c>
      <c r="N311" s="26">
        <v>3.25</v>
      </c>
      <c r="O311" s="26"/>
      <c r="P311" s="26">
        <v>94.1</v>
      </c>
      <c r="Q311" s="26">
        <v>91.5</v>
      </c>
      <c r="R311" s="26">
        <v>96.1</v>
      </c>
      <c r="S311" s="1" t="b">
        <v>1</v>
      </c>
      <c r="T311" s="1"/>
      <c r="U311" s="1" t="s">
        <v>39</v>
      </c>
      <c r="V311" s="1"/>
      <c r="W311" s="1"/>
      <c r="X311" s="1"/>
      <c r="Y311" s="1"/>
      <c r="Z311" s="1">
        <v>1</v>
      </c>
      <c r="AA311" s="1" t="b">
        <v>0</v>
      </c>
      <c r="AB311" s="1"/>
      <c r="AC311" s="1"/>
      <c r="AD311" s="1" t="s">
        <v>42</v>
      </c>
      <c r="AE311" s="1">
        <v>2.5999999999999943</v>
      </c>
      <c r="AF311" s="1">
        <v>4.5999999999999943</v>
      </c>
      <c r="AG311" s="1"/>
      <c r="AH311" s="1"/>
      <c r="AI311" s="1"/>
      <c r="AJ311" s="1"/>
      <c r="AK311" s="1"/>
      <c r="AL311" s="1"/>
      <c r="AM311" s="1"/>
      <c r="AN311" s="1"/>
    </row>
    <row r="312" spans="1:40" ht="17" x14ac:dyDescent="0.2">
      <c r="A312" s="1" t="s">
        <v>100</v>
      </c>
      <c r="B312" s="1" t="s">
        <v>227</v>
      </c>
      <c r="C312" s="1" t="s">
        <v>33</v>
      </c>
      <c r="D312" s="1"/>
      <c r="E312" s="5" t="s">
        <v>108</v>
      </c>
      <c r="F312" s="1" t="s">
        <v>51</v>
      </c>
      <c r="G312" s="22" t="s">
        <v>43</v>
      </c>
      <c r="H312" s="1" t="s">
        <v>43</v>
      </c>
      <c r="I312" s="22" t="s">
        <v>118</v>
      </c>
      <c r="J312" s="1" t="s">
        <v>119</v>
      </c>
      <c r="K312" s="1"/>
      <c r="L312" s="26">
        <v>7</v>
      </c>
      <c r="M312" s="26">
        <v>6</v>
      </c>
      <c r="N312" s="26">
        <v>8</v>
      </c>
      <c r="O312" s="26"/>
      <c r="P312" s="26">
        <v>89.6</v>
      </c>
      <c r="Q312" s="26">
        <v>87.4</v>
      </c>
      <c r="R312" s="26">
        <v>91.4</v>
      </c>
      <c r="S312" s="1" t="b">
        <v>1</v>
      </c>
      <c r="T312" s="1"/>
      <c r="U312" s="1" t="s">
        <v>39</v>
      </c>
      <c r="V312" s="1"/>
      <c r="W312" s="1"/>
      <c r="X312" s="1"/>
      <c r="Y312" s="1"/>
      <c r="Z312" s="1">
        <v>1</v>
      </c>
      <c r="AA312" s="1" t="b">
        <v>0</v>
      </c>
      <c r="AB312" s="1"/>
      <c r="AC312" s="1"/>
      <c r="AD312" s="1" t="s">
        <v>42</v>
      </c>
      <c r="AE312" s="1">
        <v>2.1999999999999886</v>
      </c>
      <c r="AF312" s="1">
        <v>4</v>
      </c>
      <c r="AG312" s="1"/>
      <c r="AH312" s="1"/>
      <c r="AI312" s="1"/>
      <c r="AJ312" s="1"/>
      <c r="AK312" s="1"/>
      <c r="AL312" s="1"/>
      <c r="AM312" s="1"/>
      <c r="AN312" s="1"/>
    </row>
    <row r="313" spans="1:40" ht="17" x14ac:dyDescent="0.2">
      <c r="A313" s="1" t="s">
        <v>100</v>
      </c>
      <c r="B313" s="1" t="s">
        <v>227</v>
      </c>
      <c r="C313" s="1" t="s">
        <v>33</v>
      </c>
      <c r="D313" s="1"/>
      <c r="E313" s="5" t="s">
        <v>108</v>
      </c>
      <c r="F313" s="1" t="s">
        <v>51</v>
      </c>
      <c r="G313" s="22" t="s">
        <v>43</v>
      </c>
      <c r="H313" s="1" t="s">
        <v>43</v>
      </c>
      <c r="I313" s="22" t="s">
        <v>118</v>
      </c>
      <c r="J313" s="1" t="s">
        <v>119</v>
      </c>
      <c r="K313" s="1"/>
      <c r="L313" s="26">
        <v>5.5</v>
      </c>
      <c r="M313" s="26">
        <v>5</v>
      </c>
      <c r="N313" s="26">
        <v>6</v>
      </c>
      <c r="O313" s="26"/>
      <c r="P313" s="26">
        <v>89.3</v>
      </c>
      <c r="Q313" s="26">
        <v>84.6</v>
      </c>
      <c r="R313" s="26">
        <v>92.8</v>
      </c>
      <c r="S313" s="1" t="b">
        <v>1</v>
      </c>
      <c r="T313" s="1"/>
      <c r="U313" s="1" t="s">
        <v>39</v>
      </c>
      <c r="V313" s="1"/>
      <c r="W313" s="1"/>
      <c r="X313" s="1"/>
      <c r="Y313" s="1"/>
      <c r="Z313" s="1">
        <v>1</v>
      </c>
      <c r="AA313" s="1" t="b">
        <v>0</v>
      </c>
      <c r="AB313" s="1"/>
      <c r="AC313" s="1"/>
      <c r="AD313" s="1" t="s">
        <v>42</v>
      </c>
      <c r="AE313" s="1">
        <v>4.7000000000000028</v>
      </c>
      <c r="AF313" s="1">
        <v>8.2000000000000028</v>
      </c>
      <c r="AG313" s="1"/>
      <c r="AH313" s="1"/>
      <c r="AI313" s="1"/>
      <c r="AJ313" s="1"/>
      <c r="AK313" s="1"/>
      <c r="AL313" s="1"/>
      <c r="AM313" s="1"/>
      <c r="AN313" s="1"/>
    </row>
    <row r="314" spans="1:40" ht="17" x14ac:dyDescent="0.2">
      <c r="A314" s="1" t="s">
        <v>100</v>
      </c>
      <c r="B314" s="1" t="s">
        <v>227</v>
      </c>
      <c r="C314" s="1" t="s">
        <v>33</v>
      </c>
      <c r="D314" s="1"/>
      <c r="E314" s="5" t="s">
        <v>108</v>
      </c>
      <c r="F314" s="1" t="s">
        <v>51</v>
      </c>
      <c r="G314" s="22" t="s">
        <v>43</v>
      </c>
      <c r="H314" s="1" t="s">
        <v>43</v>
      </c>
      <c r="I314" s="22" t="s">
        <v>118</v>
      </c>
      <c r="J314" s="1" t="s">
        <v>119</v>
      </c>
      <c r="K314" s="1"/>
      <c r="L314" s="26">
        <v>4.5</v>
      </c>
      <c r="M314" s="26">
        <v>4</v>
      </c>
      <c r="N314" s="26">
        <v>5</v>
      </c>
      <c r="O314" s="26"/>
      <c r="P314" s="26">
        <v>89</v>
      </c>
      <c r="Q314" s="26">
        <v>85.5</v>
      </c>
      <c r="R314" s="26">
        <v>91.8</v>
      </c>
      <c r="S314" s="1" t="b">
        <v>1</v>
      </c>
      <c r="T314" s="1"/>
      <c r="U314" s="1" t="s">
        <v>39</v>
      </c>
      <c r="V314" s="1"/>
      <c r="W314" s="1"/>
      <c r="X314" s="1"/>
      <c r="Y314" s="1"/>
      <c r="Z314" s="1">
        <v>1</v>
      </c>
      <c r="AA314" s="1" t="b">
        <v>0</v>
      </c>
      <c r="AB314" s="1"/>
      <c r="AC314" s="1"/>
      <c r="AD314" s="1" t="s">
        <v>42</v>
      </c>
      <c r="AE314" s="1">
        <v>3.5</v>
      </c>
      <c r="AF314" s="1">
        <v>6.2999999999999972</v>
      </c>
      <c r="AG314" s="1"/>
      <c r="AH314" s="1"/>
      <c r="AI314" s="1"/>
      <c r="AJ314" s="1"/>
      <c r="AK314" s="1"/>
      <c r="AL314" s="1"/>
      <c r="AM314" s="1"/>
      <c r="AN314" s="1"/>
    </row>
    <row r="315" spans="1:40" ht="17" x14ac:dyDescent="0.2">
      <c r="A315" s="1" t="s">
        <v>100</v>
      </c>
      <c r="B315" s="1" t="s">
        <v>227</v>
      </c>
      <c r="C315" s="1" t="s">
        <v>91</v>
      </c>
      <c r="D315" s="1"/>
      <c r="E315" s="5" t="s">
        <v>108</v>
      </c>
      <c r="F315" s="1" t="s">
        <v>51</v>
      </c>
      <c r="G315" s="22" t="s">
        <v>93</v>
      </c>
      <c r="H315" s="1" t="s">
        <v>35</v>
      </c>
      <c r="I315" s="22" t="s">
        <v>118</v>
      </c>
      <c r="J315" s="1" t="s">
        <v>119</v>
      </c>
      <c r="K315" s="1"/>
      <c r="L315" s="26">
        <v>3</v>
      </c>
      <c r="M315" s="26">
        <v>2</v>
      </c>
      <c r="N315" s="26">
        <v>4</v>
      </c>
      <c r="O315" s="26"/>
      <c r="P315" s="26">
        <v>97.2</v>
      </c>
      <c r="Q315" s="26">
        <v>96.7</v>
      </c>
      <c r="R315" s="26">
        <v>97.7</v>
      </c>
      <c r="S315" s="1" t="b">
        <v>1</v>
      </c>
      <c r="T315" s="1"/>
      <c r="U315" s="1" t="s">
        <v>39</v>
      </c>
      <c r="V315" s="1"/>
      <c r="W315" s="1"/>
      <c r="X315" s="1"/>
      <c r="Y315" s="1"/>
      <c r="Z315" s="1">
        <v>1</v>
      </c>
      <c r="AA315" s="1" t="b">
        <v>0</v>
      </c>
      <c r="AB315" s="1"/>
      <c r="AC315" s="1"/>
      <c r="AD315" s="1" t="s">
        <v>42</v>
      </c>
      <c r="AE315" s="1">
        <v>0.5</v>
      </c>
      <c r="AF315" s="1">
        <v>1</v>
      </c>
      <c r="AG315" s="1"/>
      <c r="AH315" s="1"/>
      <c r="AI315" s="1"/>
      <c r="AJ315" s="1"/>
      <c r="AK315" s="1"/>
      <c r="AL315" s="1"/>
      <c r="AM315" s="1"/>
      <c r="AN315" s="1"/>
    </row>
    <row r="316" spans="1:40" ht="17" x14ac:dyDescent="0.2">
      <c r="A316" s="1" t="s">
        <v>100</v>
      </c>
      <c r="B316" s="1" t="s">
        <v>227</v>
      </c>
      <c r="C316" s="1" t="s">
        <v>91</v>
      </c>
      <c r="D316" s="1"/>
      <c r="E316" s="5" t="s">
        <v>108</v>
      </c>
      <c r="F316" s="1" t="s">
        <v>51</v>
      </c>
      <c r="G316" s="22" t="s">
        <v>93</v>
      </c>
      <c r="H316" s="1" t="s">
        <v>35</v>
      </c>
      <c r="I316" s="22" t="s">
        <v>118</v>
      </c>
      <c r="J316" s="1" t="s">
        <v>119</v>
      </c>
      <c r="K316" s="1"/>
      <c r="L316" s="26">
        <v>1.5</v>
      </c>
      <c r="M316" s="26">
        <v>1</v>
      </c>
      <c r="N316" s="26">
        <v>2</v>
      </c>
      <c r="O316" s="26"/>
      <c r="P316" s="26">
        <v>97.4</v>
      </c>
      <c r="Q316" s="26">
        <v>95.7</v>
      </c>
      <c r="R316" s="26">
        <v>98.6</v>
      </c>
      <c r="S316" s="1" t="b">
        <v>1</v>
      </c>
      <c r="T316" s="1"/>
      <c r="U316" s="1" t="s">
        <v>39</v>
      </c>
      <c r="V316" s="1"/>
      <c r="W316" s="1"/>
      <c r="X316" s="1"/>
      <c r="Y316" s="1"/>
      <c r="Z316" s="1">
        <v>1</v>
      </c>
      <c r="AA316" s="1" t="b">
        <v>0</v>
      </c>
      <c r="AB316" s="1"/>
      <c r="AC316" s="1"/>
      <c r="AD316" s="1" t="s">
        <v>42</v>
      </c>
      <c r="AE316" s="1">
        <v>1.7000000000000028</v>
      </c>
      <c r="AF316" s="1">
        <v>2.8999999999999915</v>
      </c>
      <c r="AG316" s="1"/>
      <c r="AH316" s="1"/>
      <c r="AI316" s="1"/>
      <c r="AJ316" s="1"/>
      <c r="AK316" s="1"/>
      <c r="AL316" s="1"/>
      <c r="AM316" s="1"/>
      <c r="AN316" s="1"/>
    </row>
    <row r="317" spans="1:40" ht="17" x14ac:dyDescent="0.2">
      <c r="A317" s="1" t="s">
        <v>100</v>
      </c>
      <c r="B317" s="1" t="s">
        <v>227</v>
      </c>
      <c r="C317" s="1" t="s">
        <v>91</v>
      </c>
      <c r="D317" s="1"/>
      <c r="E317" s="5" t="s">
        <v>108</v>
      </c>
      <c r="F317" s="1" t="s">
        <v>51</v>
      </c>
      <c r="G317" s="22" t="s">
        <v>93</v>
      </c>
      <c r="H317" s="1" t="s">
        <v>35</v>
      </c>
      <c r="I317" s="22" t="s">
        <v>118</v>
      </c>
      <c r="J317" s="1" t="s">
        <v>119</v>
      </c>
      <c r="K317" s="1"/>
      <c r="L317" s="26">
        <v>0.5</v>
      </c>
      <c r="M317" s="26">
        <v>0</v>
      </c>
      <c r="N317" s="26">
        <v>1</v>
      </c>
      <c r="O317" s="26"/>
      <c r="P317" s="26">
        <v>97.5</v>
      </c>
      <c r="Q317" s="26">
        <v>96.6</v>
      </c>
      <c r="R317" s="26">
        <v>98.2</v>
      </c>
      <c r="S317" s="1" t="b">
        <v>1</v>
      </c>
      <c r="T317" s="1"/>
      <c r="U317" s="1" t="s">
        <v>39</v>
      </c>
      <c r="V317" s="1"/>
      <c r="W317" s="1"/>
      <c r="X317" s="1"/>
      <c r="Y317" s="1"/>
      <c r="Z317" s="1">
        <v>1</v>
      </c>
      <c r="AA317" s="1" t="b">
        <v>0</v>
      </c>
      <c r="AB317" s="1"/>
      <c r="AC317" s="1"/>
      <c r="AD317" s="1" t="s">
        <v>42</v>
      </c>
      <c r="AE317" s="1">
        <v>0.90000000000000568</v>
      </c>
      <c r="AF317" s="1">
        <v>1.6000000000000085</v>
      </c>
      <c r="AG317" s="1"/>
      <c r="AH317" s="1"/>
      <c r="AI317" s="1"/>
      <c r="AJ317" s="1"/>
      <c r="AK317" s="1"/>
      <c r="AL317" s="1"/>
      <c r="AM317" s="1"/>
      <c r="AN317" s="1"/>
    </row>
    <row r="318" spans="1:40" ht="17" x14ac:dyDescent="0.2">
      <c r="A318" s="1" t="s">
        <v>100</v>
      </c>
      <c r="B318" s="1" t="s">
        <v>227</v>
      </c>
      <c r="C318" s="1" t="s">
        <v>91</v>
      </c>
      <c r="D318" s="1"/>
      <c r="E318" s="5" t="s">
        <v>108</v>
      </c>
      <c r="F318" s="1" t="s">
        <v>51</v>
      </c>
      <c r="G318" s="22" t="s">
        <v>43</v>
      </c>
      <c r="H318" s="1" t="s">
        <v>43</v>
      </c>
      <c r="I318" s="22" t="s">
        <v>118</v>
      </c>
      <c r="J318" s="1" t="s">
        <v>119</v>
      </c>
      <c r="K318" s="1"/>
      <c r="L318" s="26">
        <v>5.25</v>
      </c>
      <c r="M318" s="26">
        <v>4.25</v>
      </c>
      <c r="N318" s="26">
        <v>6.25</v>
      </c>
      <c r="O318" s="26"/>
      <c r="P318" s="26">
        <v>96.4</v>
      </c>
      <c r="Q318" s="26">
        <v>95.3</v>
      </c>
      <c r="R318" s="26">
        <v>97.4</v>
      </c>
      <c r="S318" s="1" t="b">
        <v>1</v>
      </c>
      <c r="T318" s="1"/>
      <c r="U318" s="1" t="s">
        <v>39</v>
      </c>
      <c r="V318" s="1"/>
      <c r="W318" s="1"/>
      <c r="X318" s="1"/>
      <c r="Y318" s="1"/>
      <c r="Z318" s="1">
        <v>1</v>
      </c>
      <c r="AA318" s="1" t="b">
        <v>0</v>
      </c>
      <c r="AB318" s="1"/>
      <c r="AC318" s="1"/>
      <c r="AD318" s="1" t="s">
        <v>42</v>
      </c>
      <c r="AE318" s="1">
        <v>1.1000000000000085</v>
      </c>
      <c r="AF318" s="1">
        <v>2.1000000000000085</v>
      </c>
      <c r="AG318" s="1"/>
      <c r="AH318" s="1"/>
      <c r="AI318" s="1"/>
      <c r="AJ318" s="1"/>
      <c r="AK318" s="1"/>
      <c r="AL318" s="1"/>
      <c r="AM318" s="1"/>
      <c r="AN318" s="1"/>
    </row>
    <row r="319" spans="1:40" ht="17" x14ac:dyDescent="0.2">
      <c r="A319" s="1" t="s">
        <v>100</v>
      </c>
      <c r="B319" s="1" t="s">
        <v>227</v>
      </c>
      <c r="C319" s="1" t="s">
        <v>91</v>
      </c>
      <c r="D319" s="1"/>
      <c r="E319" s="5" t="s">
        <v>108</v>
      </c>
      <c r="F319" s="1" t="s">
        <v>51</v>
      </c>
      <c r="G319" s="22" t="s">
        <v>43</v>
      </c>
      <c r="H319" s="1" t="s">
        <v>43</v>
      </c>
      <c r="I319" s="22" t="s">
        <v>118</v>
      </c>
      <c r="J319" s="1" t="s">
        <v>119</v>
      </c>
      <c r="K319" s="1"/>
      <c r="L319" s="26">
        <v>3.75</v>
      </c>
      <c r="M319" s="26">
        <v>3.25</v>
      </c>
      <c r="N319" s="26">
        <v>4.25</v>
      </c>
      <c r="O319" s="26"/>
      <c r="P319" s="26">
        <v>96.2</v>
      </c>
      <c r="Q319" s="26">
        <v>92.5</v>
      </c>
      <c r="R319" s="26">
        <v>98.4</v>
      </c>
      <c r="S319" s="1" t="b">
        <v>1</v>
      </c>
      <c r="T319" s="1"/>
      <c r="U319" s="1" t="s">
        <v>39</v>
      </c>
      <c r="V319" s="1"/>
      <c r="W319" s="1"/>
      <c r="X319" s="1"/>
      <c r="Y319" s="1"/>
      <c r="Z319" s="1">
        <v>1</v>
      </c>
      <c r="AA319" s="1" t="b">
        <v>0</v>
      </c>
      <c r="AB319" s="1"/>
      <c r="AC319" s="1"/>
      <c r="AD319" s="1" t="s">
        <v>42</v>
      </c>
      <c r="AE319" s="1">
        <v>3.7000000000000028</v>
      </c>
      <c r="AF319" s="1">
        <v>5.9000000000000057</v>
      </c>
      <c r="AG319" s="1"/>
      <c r="AH319" s="1"/>
      <c r="AI319" s="1"/>
      <c r="AJ319" s="1"/>
      <c r="AK319" s="1"/>
      <c r="AL319" s="1"/>
      <c r="AM319" s="1"/>
      <c r="AN319" s="1"/>
    </row>
    <row r="320" spans="1:40" ht="17" x14ac:dyDescent="0.2">
      <c r="A320" s="1" t="s">
        <v>100</v>
      </c>
      <c r="B320" s="1" t="s">
        <v>227</v>
      </c>
      <c r="C320" s="1" t="s">
        <v>91</v>
      </c>
      <c r="D320" s="1"/>
      <c r="E320" s="5" t="s">
        <v>108</v>
      </c>
      <c r="F320" s="1" t="s">
        <v>51</v>
      </c>
      <c r="G320" s="22" t="s">
        <v>43</v>
      </c>
      <c r="H320" s="1" t="s">
        <v>43</v>
      </c>
      <c r="I320" s="22" t="s">
        <v>118</v>
      </c>
      <c r="J320" s="1" t="s">
        <v>119</v>
      </c>
      <c r="K320" s="1"/>
      <c r="L320" s="26">
        <v>2.75</v>
      </c>
      <c r="M320" s="26">
        <v>2.25</v>
      </c>
      <c r="N320" s="26">
        <v>3.25</v>
      </c>
      <c r="O320" s="26"/>
      <c r="P320" s="26">
        <v>97.5</v>
      </c>
      <c r="Q320" s="26">
        <v>95.9</v>
      </c>
      <c r="R320" s="26">
        <v>98.6</v>
      </c>
      <c r="S320" s="1" t="b">
        <v>1</v>
      </c>
      <c r="T320" s="1"/>
      <c r="U320" s="1" t="s">
        <v>39</v>
      </c>
      <c r="V320" s="1"/>
      <c r="W320" s="1"/>
      <c r="X320" s="1"/>
      <c r="Y320" s="1"/>
      <c r="Z320" s="1">
        <v>1</v>
      </c>
      <c r="AA320" s="1" t="b">
        <v>0</v>
      </c>
      <c r="AB320" s="1"/>
      <c r="AC320" s="1"/>
      <c r="AD320" s="1" t="s">
        <v>42</v>
      </c>
      <c r="AE320" s="1">
        <v>1.5999999999999943</v>
      </c>
      <c r="AF320" s="1">
        <v>2.6999999999999886</v>
      </c>
      <c r="AG320" s="1"/>
      <c r="AH320" s="1"/>
      <c r="AI320" s="1"/>
      <c r="AJ320" s="1"/>
      <c r="AK320" s="1"/>
      <c r="AL320" s="1"/>
      <c r="AM320" s="1"/>
      <c r="AN320" s="1"/>
    </row>
    <row r="321" spans="1:40" ht="17" x14ac:dyDescent="0.2">
      <c r="A321" s="1" t="s">
        <v>100</v>
      </c>
      <c r="B321" s="1" t="s">
        <v>227</v>
      </c>
      <c r="C321" s="1" t="s">
        <v>91</v>
      </c>
      <c r="D321" s="1"/>
      <c r="E321" s="5" t="s">
        <v>108</v>
      </c>
      <c r="F321" s="1" t="s">
        <v>51</v>
      </c>
      <c r="G321" s="22" t="s">
        <v>43</v>
      </c>
      <c r="H321" s="1" t="s">
        <v>43</v>
      </c>
      <c r="I321" s="22" t="s">
        <v>118</v>
      </c>
      <c r="J321" s="1" t="s">
        <v>119</v>
      </c>
      <c r="K321" s="1"/>
      <c r="L321" s="26">
        <v>7</v>
      </c>
      <c r="M321" s="26">
        <v>6</v>
      </c>
      <c r="N321" s="26">
        <v>8</v>
      </c>
      <c r="O321" s="26"/>
      <c r="P321" s="26">
        <v>95.2</v>
      </c>
      <c r="Q321" s="26">
        <v>93.9</v>
      </c>
      <c r="R321" s="26">
        <v>96.3</v>
      </c>
      <c r="S321" s="1" t="b">
        <v>1</v>
      </c>
      <c r="T321" s="1"/>
      <c r="U321" s="1" t="s">
        <v>39</v>
      </c>
      <c r="V321" s="1"/>
      <c r="W321" s="1"/>
      <c r="X321" s="1"/>
      <c r="Y321" s="1"/>
      <c r="Z321" s="1">
        <v>1</v>
      </c>
      <c r="AA321" s="1" t="b">
        <v>0</v>
      </c>
      <c r="AB321" s="1"/>
      <c r="AC321" s="1"/>
      <c r="AD321" s="1" t="s">
        <v>42</v>
      </c>
      <c r="AE321" s="1">
        <v>1.2999999999999972</v>
      </c>
      <c r="AF321" s="1">
        <v>2.3999999999999915</v>
      </c>
      <c r="AG321" s="1"/>
      <c r="AH321" s="1"/>
      <c r="AI321" s="1"/>
      <c r="AJ321" s="1"/>
      <c r="AK321" s="1"/>
      <c r="AL321" s="1"/>
      <c r="AM321" s="1"/>
      <c r="AN321" s="1"/>
    </row>
    <row r="322" spans="1:40" ht="17" x14ac:dyDescent="0.2">
      <c r="A322" s="1" t="s">
        <v>100</v>
      </c>
      <c r="B322" s="1" t="s">
        <v>227</v>
      </c>
      <c r="C322" s="1" t="s">
        <v>91</v>
      </c>
      <c r="D322" s="1"/>
      <c r="E322" s="5" t="s">
        <v>108</v>
      </c>
      <c r="F322" s="1" t="s">
        <v>51</v>
      </c>
      <c r="G322" s="22" t="s">
        <v>43</v>
      </c>
      <c r="H322" s="1" t="s">
        <v>43</v>
      </c>
      <c r="I322" s="22" t="s">
        <v>118</v>
      </c>
      <c r="J322" s="1" t="s">
        <v>119</v>
      </c>
      <c r="K322" s="1"/>
      <c r="L322" s="26">
        <v>5.5</v>
      </c>
      <c r="M322" s="26">
        <v>5</v>
      </c>
      <c r="N322" s="26">
        <v>6</v>
      </c>
      <c r="O322" s="26"/>
      <c r="P322" s="26">
        <v>91.8</v>
      </c>
      <c r="Q322" s="26">
        <v>86.7</v>
      </c>
      <c r="R322" s="26">
        <v>95.3</v>
      </c>
      <c r="S322" s="1" t="b">
        <v>1</v>
      </c>
      <c r="T322" s="1"/>
      <c r="U322" s="1" t="s">
        <v>39</v>
      </c>
      <c r="V322" s="1"/>
      <c r="W322" s="1"/>
      <c r="X322" s="1"/>
      <c r="Y322" s="1"/>
      <c r="Z322" s="1">
        <v>1</v>
      </c>
      <c r="AA322" s="1" t="b">
        <v>0</v>
      </c>
      <c r="AB322" s="1"/>
      <c r="AC322" s="1"/>
      <c r="AD322" s="1" t="s">
        <v>42</v>
      </c>
      <c r="AE322" s="1">
        <v>5.0999999999999943</v>
      </c>
      <c r="AF322" s="1">
        <v>8.5999999999999943</v>
      </c>
      <c r="AG322" s="1"/>
      <c r="AH322" s="1"/>
      <c r="AI322" s="1"/>
      <c r="AJ322" s="1"/>
      <c r="AK322" s="1"/>
      <c r="AL322" s="1"/>
      <c r="AM322" s="1"/>
      <c r="AN322" s="1"/>
    </row>
    <row r="323" spans="1:40" ht="17" x14ac:dyDescent="0.2">
      <c r="A323" s="1" t="s">
        <v>100</v>
      </c>
      <c r="B323" s="1" t="s">
        <v>227</v>
      </c>
      <c r="C323" s="1" t="s">
        <v>91</v>
      </c>
      <c r="D323" s="1"/>
      <c r="E323" s="5" t="s">
        <v>108</v>
      </c>
      <c r="F323" s="1" t="s">
        <v>51</v>
      </c>
      <c r="G323" s="22" t="s">
        <v>43</v>
      </c>
      <c r="H323" s="1" t="s">
        <v>43</v>
      </c>
      <c r="I323" s="22" t="s">
        <v>118</v>
      </c>
      <c r="J323" s="1" t="s">
        <v>119</v>
      </c>
      <c r="K323" s="1"/>
      <c r="L323" s="26">
        <v>4.5</v>
      </c>
      <c r="M323" s="26">
        <v>4</v>
      </c>
      <c r="N323" s="26">
        <v>5</v>
      </c>
      <c r="O323" s="26"/>
      <c r="P323" s="26">
        <v>95.8</v>
      </c>
      <c r="Q323" s="26">
        <v>93.8</v>
      </c>
      <c r="R323" s="26">
        <v>97.3</v>
      </c>
      <c r="S323" s="1" t="b">
        <v>1</v>
      </c>
      <c r="T323" s="1"/>
      <c r="U323" s="1" t="s">
        <v>39</v>
      </c>
      <c r="V323" s="1"/>
      <c r="W323" s="1"/>
      <c r="X323" s="1"/>
      <c r="Y323" s="1"/>
      <c r="Z323" s="1">
        <v>1</v>
      </c>
      <c r="AA323" s="1" t="b">
        <v>0</v>
      </c>
      <c r="AB323" s="1"/>
      <c r="AC323" s="1"/>
      <c r="AD323" s="1" t="s">
        <v>42</v>
      </c>
      <c r="AE323" s="1">
        <v>2</v>
      </c>
      <c r="AF323" s="1">
        <v>3.5</v>
      </c>
      <c r="AG323" s="1"/>
      <c r="AH323" s="1"/>
      <c r="AI323" s="1"/>
      <c r="AJ323" s="1"/>
      <c r="AK323" s="1"/>
      <c r="AL323" s="1"/>
      <c r="AM323" s="1"/>
      <c r="AN323" s="1"/>
    </row>
    <row r="324" spans="1:40" ht="17" x14ac:dyDescent="0.2">
      <c r="A324" s="1" t="s">
        <v>100</v>
      </c>
      <c r="B324" s="1" t="s">
        <v>227</v>
      </c>
      <c r="C324" s="1" t="s">
        <v>106</v>
      </c>
      <c r="D324" s="1"/>
      <c r="E324" s="5" t="s">
        <v>108</v>
      </c>
      <c r="F324" s="1" t="s">
        <v>51</v>
      </c>
      <c r="G324" s="22" t="s">
        <v>93</v>
      </c>
      <c r="H324" s="1" t="s">
        <v>35</v>
      </c>
      <c r="I324" s="22" t="s">
        <v>118</v>
      </c>
      <c r="J324" s="1" t="s">
        <v>119</v>
      </c>
      <c r="K324" s="1"/>
      <c r="L324" s="26">
        <v>1.5</v>
      </c>
      <c r="M324" s="26">
        <v>1</v>
      </c>
      <c r="N324" s="26">
        <v>2</v>
      </c>
      <c r="O324" s="26"/>
      <c r="P324" s="26">
        <v>85.5</v>
      </c>
      <c r="Q324" s="26">
        <v>81.5</v>
      </c>
      <c r="R324" s="26">
        <v>88.8</v>
      </c>
      <c r="S324" s="1" t="b">
        <v>1</v>
      </c>
      <c r="T324" s="1"/>
      <c r="U324" s="1" t="s">
        <v>39</v>
      </c>
      <c r="V324" s="1"/>
      <c r="W324" s="1"/>
      <c r="X324" s="1"/>
      <c r="Y324" s="1"/>
      <c r="Z324" s="1">
        <v>1</v>
      </c>
      <c r="AA324" s="1" t="b">
        <v>0</v>
      </c>
      <c r="AB324" s="1"/>
      <c r="AC324" s="1"/>
      <c r="AD324" s="1" t="s">
        <v>42</v>
      </c>
      <c r="AE324" s="1">
        <v>4</v>
      </c>
      <c r="AF324" s="1">
        <v>7.2999999999999972</v>
      </c>
      <c r="AG324" s="1"/>
      <c r="AH324" s="1"/>
      <c r="AI324" s="1"/>
      <c r="AJ324" s="1"/>
      <c r="AK324" s="1"/>
      <c r="AL324" s="1"/>
      <c r="AM324" s="1"/>
      <c r="AN324" s="1"/>
    </row>
    <row r="325" spans="1:40" ht="17" x14ac:dyDescent="0.2">
      <c r="A325" s="1" t="s">
        <v>100</v>
      </c>
      <c r="B325" s="1" t="s">
        <v>227</v>
      </c>
      <c r="C325" s="1" t="s">
        <v>106</v>
      </c>
      <c r="D325" s="1"/>
      <c r="E325" s="5" t="s">
        <v>108</v>
      </c>
      <c r="F325" s="1" t="s">
        <v>51</v>
      </c>
      <c r="G325" s="22" t="s">
        <v>93</v>
      </c>
      <c r="H325" s="1" t="s">
        <v>35</v>
      </c>
      <c r="I325" s="22" t="s">
        <v>118</v>
      </c>
      <c r="J325" s="1" t="s">
        <v>119</v>
      </c>
      <c r="K325" s="1"/>
      <c r="L325" s="26">
        <v>0.5</v>
      </c>
      <c r="M325" s="26">
        <v>0</v>
      </c>
      <c r="N325" s="26">
        <v>1</v>
      </c>
      <c r="O325" s="26"/>
      <c r="P325" s="26">
        <v>90.4</v>
      </c>
      <c r="Q325" s="26">
        <v>85</v>
      </c>
      <c r="R325" s="26">
        <v>94.2</v>
      </c>
      <c r="S325" s="1" t="b">
        <v>1</v>
      </c>
      <c r="T325" s="1"/>
      <c r="U325" s="1" t="s">
        <v>39</v>
      </c>
      <c r="V325" s="1"/>
      <c r="W325" s="1"/>
      <c r="X325" s="1"/>
      <c r="Y325" s="1"/>
      <c r="Z325" s="1">
        <v>1</v>
      </c>
      <c r="AA325" s="1" t="b">
        <v>0</v>
      </c>
      <c r="AB325" s="1"/>
      <c r="AC325" s="1"/>
      <c r="AD325" s="1" t="s">
        <v>42</v>
      </c>
      <c r="AE325" s="1">
        <v>5.4000000000000057</v>
      </c>
      <c r="AF325" s="1">
        <v>9.2000000000000028</v>
      </c>
      <c r="AG325" s="1"/>
      <c r="AH325" s="1"/>
      <c r="AI325" s="1"/>
      <c r="AJ325" s="1"/>
      <c r="AK325" s="1"/>
      <c r="AL325" s="1"/>
      <c r="AM325" s="1"/>
      <c r="AN325" s="1"/>
    </row>
    <row r="326" spans="1:40" ht="17" x14ac:dyDescent="0.2">
      <c r="A326" s="1" t="s">
        <v>100</v>
      </c>
      <c r="B326" s="1" t="s">
        <v>227</v>
      </c>
      <c r="C326" s="1" t="s">
        <v>106</v>
      </c>
      <c r="D326" s="1"/>
      <c r="E326" s="5" t="s">
        <v>108</v>
      </c>
      <c r="F326" s="1" t="s">
        <v>51</v>
      </c>
      <c r="G326" s="22" t="s">
        <v>43</v>
      </c>
      <c r="H326" s="1" t="s">
        <v>43</v>
      </c>
      <c r="I326" s="22" t="s">
        <v>118</v>
      </c>
      <c r="J326" s="1" t="s">
        <v>119</v>
      </c>
      <c r="K326" s="1"/>
      <c r="L326" s="26">
        <v>3.75</v>
      </c>
      <c r="M326" s="26">
        <v>3.25</v>
      </c>
      <c r="N326" s="26">
        <v>4.25</v>
      </c>
      <c r="O326" s="26"/>
      <c r="P326" s="26">
        <v>80.900000000000006</v>
      </c>
      <c r="Q326" s="26">
        <v>72</v>
      </c>
      <c r="R326" s="26">
        <v>87</v>
      </c>
      <c r="S326" s="1" t="b">
        <v>1</v>
      </c>
      <c r="T326" s="1"/>
      <c r="U326" s="1" t="s">
        <v>39</v>
      </c>
      <c r="V326" s="1"/>
      <c r="W326" s="1"/>
      <c r="X326" s="1"/>
      <c r="Y326" s="1"/>
      <c r="Z326" s="1">
        <v>1</v>
      </c>
      <c r="AA326" s="1" t="b">
        <v>0</v>
      </c>
      <c r="AB326" s="1"/>
      <c r="AC326" s="1"/>
      <c r="AD326" s="1" t="s">
        <v>42</v>
      </c>
      <c r="AE326" s="1">
        <v>8.9000000000000057</v>
      </c>
      <c r="AF326" s="1">
        <v>15</v>
      </c>
      <c r="AG326" s="1"/>
      <c r="AH326" s="1"/>
      <c r="AI326" s="1"/>
      <c r="AJ326" s="1"/>
      <c r="AK326" s="1"/>
      <c r="AL326" s="1"/>
      <c r="AM326" s="1"/>
      <c r="AN326" s="1"/>
    </row>
    <row r="327" spans="1:40" ht="17" x14ac:dyDescent="0.2">
      <c r="A327" s="1" t="s">
        <v>100</v>
      </c>
      <c r="B327" s="1" t="s">
        <v>227</v>
      </c>
      <c r="C327" s="1" t="s">
        <v>106</v>
      </c>
      <c r="D327" s="1"/>
      <c r="E327" s="5" t="s">
        <v>108</v>
      </c>
      <c r="F327" s="1" t="s">
        <v>51</v>
      </c>
      <c r="G327" s="22" t="s">
        <v>43</v>
      </c>
      <c r="H327" s="1" t="s">
        <v>43</v>
      </c>
      <c r="I327" s="22" t="s">
        <v>118</v>
      </c>
      <c r="J327" s="1" t="s">
        <v>119</v>
      </c>
      <c r="K327" s="1"/>
      <c r="L327" s="26">
        <v>2.75</v>
      </c>
      <c r="M327" s="26">
        <v>2.25</v>
      </c>
      <c r="N327" s="26">
        <v>3.25</v>
      </c>
      <c r="O327" s="26"/>
      <c r="P327" s="26">
        <v>80.5</v>
      </c>
      <c r="Q327" s="26">
        <v>67</v>
      </c>
      <c r="R327" s="26">
        <v>89.4</v>
      </c>
      <c r="S327" s="1" t="b">
        <v>1</v>
      </c>
      <c r="T327" s="1"/>
      <c r="U327" s="1" t="s">
        <v>39</v>
      </c>
      <c r="V327" s="1"/>
      <c r="W327" s="1"/>
      <c r="X327" s="1"/>
      <c r="Y327" s="1"/>
      <c r="Z327" s="1">
        <v>1</v>
      </c>
      <c r="AA327" s="1" t="b">
        <v>0</v>
      </c>
      <c r="AB327" s="1"/>
      <c r="AC327" s="1"/>
      <c r="AD327" s="1" t="s">
        <v>42</v>
      </c>
      <c r="AE327" s="1">
        <v>13.5</v>
      </c>
      <c r="AF327" s="1">
        <v>22.400000000000006</v>
      </c>
      <c r="AG327" s="1"/>
      <c r="AH327" s="1"/>
      <c r="AI327" s="1"/>
      <c r="AJ327" s="1"/>
      <c r="AK327" s="1"/>
      <c r="AL327" s="1"/>
      <c r="AM327" s="1"/>
      <c r="AN327" s="1"/>
    </row>
    <row r="328" spans="1:40" ht="17" x14ac:dyDescent="0.2">
      <c r="A328" s="1" t="s">
        <v>100</v>
      </c>
      <c r="B328" s="1" t="s">
        <v>227</v>
      </c>
      <c r="C328" s="1" t="s">
        <v>106</v>
      </c>
      <c r="D328" s="1"/>
      <c r="E328" s="5" t="s">
        <v>108</v>
      </c>
      <c r="F328" s="1" t="s">
        <v>51</v>
      </c>
      <c r="G328" s="22" t="s">
        <v>43</v>
      </c>
      <c r="H328" s="1" t="s">
        <v>43</v>
      </c>
      <c r="I328" s="22" t="s">
        <v>118</v>
      </c>
      <c r="J328" s="1" t="s">
        <v>119</v>
      </c>
      <c r="K328" s="1"/>
      <c r="L328" s="26">
        <v>5.5</v>
      </c>
      <c r="M328" s="26">
        <v>5</v>
      </c>
      <c r="N328" s="26">
        <v>6</v>
      </c>
      <c r="O328" s="26"/>
      <c r="P328" s="26">
        <v>82.4</v>
      </c>
      <c r="Q328" s="26">
        <v>74.5</v>
      </c>
      <c r="R328" s="26">
        <v>88.4</v>
      </c>
      <c r="S328" s="1" t="b">
        <v>1</v>
      </c>
      <c r="T328" s="1"/>
      <c r="U328" s="1" t="s">
        <v>39</v>
      </c>
      <c r="V328" s="1"/>
      <c r="W328" s="1"/>
      <c r="X328" s="1"/>
      <c r="Y328" s="1"/>
      <c r="Z328" s="1">
        <v>1</v>
      </c>
      <c r="AA328" s="1" t="b">
        <v>0</v>
      </c>
      <c r="AB328" s="1"/>
      <c r="AC328" s="1"/>
      <c r="AD328" s="1" t="s">
        <v>42</v>
      </c>
      <c r="AE328" s="1">
        <v>7.9000000000000057</v>
      </c>
      <c r="AF328" s="1">
        <v>13.900000000000006</v>
      </c>
      <c r="AG328" s="1"/>
      <c r="AH328" s="1"/>
      <c r="AI328" s="1"/>
      <c r="AJ328" s="1"/>
      <c r="AK328" s="1"/>
      <c r="AL328" s="1"/>
      <c r="AM328" s="1"/>
      <c r="AN328" s="1"/>
    </row>
    <row r="329" spans="1:40" ht="17" x14ac:dyDescent="0.2">
      <c r="A329" s="1" t="s">
        <v>100</v>
      </c>
      <c r="B329" s="1" t="s">
        <v>227</v>
      </c>
      <c r="C329" s="1" t="s">
        <v>106</v>
      </c>
      <c r="D329" s="1"/>
      <c r="E329" s="5" t="s">
        <v>108</v>
      </c>
      <c r="F329" s="1" t="s">
        <v>51</v>
      </c>
      <c r="G329" s="22" t="s">
        <v>43</v>
      </c>
      <c r="H329" s="1" t="s">
        <v>43</v>
      </c>
      <c r="I329" s="22" t="s">
        <v>118</v>
      </c>
      <c r="J329" s="1" t="s">
        <v>119</v>
      </c>
      <c r="K329" s="1"/>
      <c r="L329" s="26">
        <v>4.5</v>
      </c>
      <c r="M329" s="26">
        <v>4</v>
      </c>
      <c r="N329" s="26">
        <v>5</v>
      </c>
      <c r="O329" s="26"/>
      <c r="P329" s="26">
        <v>83</v>
      </c>
      <c r="Q329" s="26">
        <v>70.099999999999994</v>
      </c>
      <c r="R329" s="26">
        <v>91.3</v>
      </c>
      <c r="S329" s="1" t="b">
        <v>1</v>
      </c>
      <c r="T329" s="1"/>
      <c r="U329" s="1" t="s">
        <v>39</v>
      </c>
      <c r="V329" s="1"/>
      <c r="W329" s="1"/>
      <c r="X329" s="1"/>
      <c r="Y329" s="1"/>
      <c r="Z329" s="1">
        <v>1</v>
      </c>
      <c r="AA329" s="1" t="b">
        <v>0</v>
      </c>
      <c r="AB329" s="1"/>
      <c r="AC329" s="1"/>
      <c r="AD329" s="1" t="s">
        <v>42</v>
      </c>
      <c r="AE329" s="1">
        <v>12.900000000000006</v>
      </c>
      <c r="AF329" s="1">
        <v>21.200000000000003</v>
      </c>
      <c r="AG329" s="1"/>
      <c r="AH329" s="1"/>
      <c r="AI329" s="1"/>
      <c r="AJ329" s="1"/>
      <c r="AK329" s="1"/>
      <c r="AL329" s="1"/>
      <c r="AM329" s="1"/>
      <c r="AN329" s="1"/>
    </row>
    <row r="330" spans="1:40" x14ac:dyDescent="0.2">
      <c r="A330" s="3" t="s">
        <v>88</v>
      </c>
      <c r="B330" s="1" t="s">
        <v>209</v>
      </c>
      <c r="C330" s="1" t="s">
        <v>33</v>
      </c>
      <c r="D330" s="1"/>
      <c r="E330" s="1" t="s">
        <v>34</v>
      </c>
      <c r="F330" s="1" t="s">
        <v>34</v>
      </c>
      <c r="G330" s="1" t="s">
        <v>35</v>
      </c>
      <c r="H330" s="1" t="s">
        <v>35</v>
      </c>
      <c r="I330" s="1" t="s">
        <v>118</v>
      </c>
      <c r="J330" s="1" t="s">
        <v>119</v>
      </c>
      <c r="K330" s="1"/>
      <c r="L330" s="26">
        <v>1.5</v>
      </c>
      <c r="M330" s="26">
        <v>0.5</v>
      </c>
      <c r="N330" s="26">
        <v>2.5</v>
      </c>
      <c r="O330" s="26"/>
      <c r="P330" s="28">
        <v>97.8</v>
      </c>
      <c r="Q330" s="27">
        <v>91</v>
      </c>
      <c r="R330" s="26">
        <v>99.5</v>
      </c>
      <c r="S330" s="1" t="b">
        <v>1</v>
      </c>
      <c r="T330" s="1"/>
      <c r="U330" s="1" t="s">
        <v>77</v>
      </c>
      <c r="V330" s="1">
        <v>97.7</v>
      </c>
      <c r="W330" s="1">
        <v>90.8</v>
      </c>
      <c r="X330" s="1">
        <v>99.4</v>
      </c>
      <c r="Y330" s="1"/>
      <c r="Z330" s="1">
        <v>1</v>
      </c>
      <c r="AA330" s="1" t="b">
        <v>0</v>
      </c>
      <c r="AB330" s="1"/>
      <c r="AC330" s="1"/>
      <c r="AD330" s="1" t="s">
        <v>42</v>
      </c>
      <c r="AE330" s="1">
        <v>6.7999999999999972</v>
      </c>
      <c r="AF330" s="1">
        <v>8.5</v>
      </c>
      <c r="AG330" s="1"/>
      <c r="AH330" s="1"/>
      <c r="AI330" s="1"/>
      <c r="AJ330" s="1"/>
      <c r="AK330" s="1"/>
      <c r="AL330" s="1"/>
      <c r="AM330" s="1"/>
      <c r="AN330" s="1"/>
    </row>
    <row r="331" spans="1:40" x14ac:dyDescent="0.2">
      <c r="A331" s="1" t="s">
        <v>32</v>
      </c>
      <c r="B331" s="1" t="s">
        <v>180</v>
      </c>
      <c r="C331" s="1" t="s">
        <v>33</v>
      </c>
      <c r="D331" s="1"/>
      <c r="E331" s="1" t="s">
        <v>34</v>
      </c>
      <c r="F331" s="1" t="s">
        <v>34</v>
      </c>
      <c r="G331" s="1" t="s">
        <v>43</v>
      </c>
      <c r="H331" s="1" t="s">
        <v>43</v>
      </c>
      <c r="I331" s="1" t="s">
        <v>36</v>
      </c>
      <c r="J331" s="1" t="s">
        <v>36</v>
      </c>
      <c r="K331" s="1" t="s">
        <v>124</v>
      </c>
      <c r="L331" s="26">
        <v>0.5</v>
      </c>
      <c r="M331" s="26">
        <v>0</v>
      </c>
      <c r="N331" s="26">
        <v>1</v>
      </c>
      <c r="O331" s="26"/>
      <c r="P331" s="26">
        <v>93</v>
      </c>
      <c r="Q331" s="26">
        <v>85</v>
      </c>
      <c r="R331" s="26">
        <v>97</v>
      </c>
      <c r="S331" s="1" t="b">
        <v>1</v>
      </c>
      <c r="T331" s="1"/>
      <c r="U331" s="1" t="s">
        <v>39</v>
      </c>
      <c r="V331" s="1"/>
      <c r="W331" s="1"/>
      <c r="X331" s="1"/>
      <c r="Y331" s="1"/>
      <c r="Z331" s="1">
        <v>1</v>
      </c>
      <c r="AA331" s="1" t="b">
        <v>0</v>
      </c>
      <c r="AB331" s="1"/>
      <c r="AC331" s="1" t="s">
        <v>125</v>
      </c>
      <c r="AD331" s="1"/>
      <c r="AE331" s="1">
        <v>8</v>
      </c>
      <c r="AF331" s="1">
        <v>12</v>
      </c>
      <c r="AG331" s="1"/>
      <c r="AH331" s="1"/>
      <c r="AI331" s="1"/>
      <c r="AJ331" s="1"/>
      <c r="AK331" s="1"/>
      <c r="AL331" s="1"/>
      <c r="AM331" s="1"/>
      <c r="AN331" s="1"/>
    </row>
    <row r="332" spans="1:40" x14ac:dyDescent="0.2">
      <c r="A332" s="1" t="s">
        <v>32</v>
      </c>
      <c r="B332" s="1" t="s">
        <v>180</v>
      </c>
      <c r="C332" s="1" t="s">
        <v>33</v>
      </c>
      <c r="D332" s="1"/>
      <c r="E332" s="1" t="s">
        <v>34</v>
      </c>
      <c r="F332" s="1" t="s">
        <v>34</v>
      </c>
      <c r="G332" s="1" t="s">
        <v>43</v>
      </c>
      <c r="H332" s="1" t="s">
        <v>43</v>
      </c>
      <c r="I332" s="1" t="s">
        <v>36</v>
      </c>
      <c r="J332" s="1" t="s">
        <v>36</v>
      </c>
      <c r="K332" s="1" t="s">
        <v>124</v>
      </c>
      <c r="L332" s="26">
        <v>1.5</v>
      </c>
      <c r="M332" s="26">
        <v>1</v>
      </c>
      <c r="N332" s="26">
        <v>2</v>
      </c>
      <c r="O332" s="26"/>
      <c r="P332" s="26">
        <v>88</v>
      </c>
      <c r="Q332" s="26">
        <v>81</v>
      </c>
      <c r="R332" s="26">
        <v>92</v>
      </c>
      <c r="S332" s="1" t="b">
        <v>1</v>
      </c>
      <c r="T332" s="1"/>
      <c r="U332" s="1" t="s">
        <v>39</v>
      </c>
      <c r="V332" s="1"/>
      <c r="W332" s="1"/>
      <c r="X332" s="1"/>
      <c r="Y332" s="1"/>
      <c r="Z332" s="1">
        <v>1</v>
      </c>
      <c r="AA332" s="1" t="b">
        <v>0</v>
      </c>
      <c r="AB332" s="1"/>
      <c r="AC332" s="1" t="s">
        <v>125</v>
      </c>
      <c r="AD332" s="1"/>
      <c r="AE332" s="1">
        <v>7</v>
      </c>
      <c r="AF332" s="1">
        <v>11</v>
      </c>
      <c r="AG332" s="1"/>
      <c r="AH332" s="1"/>
      <c r="AI332" s="1"/>
      <c r="AJ332" s="1"/>
      <c r="AK332" s="1"/>
      <c r="AL332" s="1"/>
      <c r="AM332" s="1"/>
      <c r="AN332" s="1"/>
    </row>
    <row r="333" spans="1:40" x14ac:dyDescent="0.2">
      <c r="A333" s="1" t="s">
        <v>32</v>
      </c>
      <c r="B333" s="1" t="s">
        <v>180</v>
      </c>
      <c r="C333" s="1" t="s">
        <v>33</v>
      </c>
      <c r="D333" s="1"/>
      <c r="E333" s="1" t="s">
        <v>34</v>
      </c>
      <c r="F333" s="1" t="s">
        <v>34</v>
      </c>
      <c r="G333" s="1" t="s">
        <v>43</v>
      </c>
      <c r="H333" s="1" t="s">
        <v>43</v>
      </c>
      <c r="I333" s="1" t="s">
        <v>36</v>
      </c>
      <c r="J333" s="1" t="s">
        <v>36</v>
      </c>
      <c r="K333" s="1" t="s">
        <v>124</v>
      </c>
      <c r="L333" s="26">
        <v>2.5</v>
      </c>
      <c r="M333" s="26">
        <v>2</v>
      </c>
      <c r="N333" s="26">
        <v>3</v>
      </c>
      <c r="O333" s="26"/>
      <c r="P333" s="26">
        <v>78</v>
      </c>
      <c r="Q333" s="26">
        <v>70</v>
      </c>
      <c r="R333" s="26">
        <v>83</v>
      </c>
      <c r="S333" s="1" t="b">
        <v>1</v>
      </c>
      <c r="T333" s="1"/>
      <c r="U333" s="1" t="s">
        <v>39</v>
      </c>
      <c r="V333" s="1"/>
      <c r="W333" s="1"/>
      <c r="X333" s="1"/>
      <c r="Y333" s="1"/>
      <c r="Z333" s="1">
        <v>1</v>
      </c>
      <c r="AA333" s="1" t="b">
        <v>0</v>
      </c>
      <c r="AB333" s="1"/>
      <c r="AC333" s="1" t="s">
        <v>125</v>
      </c>
      <c r="AD333" s="1"/>
      <c r="AE333" s="1">
        <v>8</v>
      </c>
      <c r="AF333" s="1">
        <v>13</v>
      </c>
      <c r="AG333" s="1"/>
      <c r="AH333" s="1"/>
      <c r="AI333" s="1"/>
      <c r="AJ333" s="1"/>
      <c r="AK333" s="1"/>
      <c r="AL333" s="1"/>
      <c r="AM333" s="1"/>
      <c r="AN333" s="1"/>
    </row>
    <row r="334" spans="1:40" x14ac:dyDescent="0.2">
      <c r="A334" s="1" t="s">
        <v>32</v>
      </c>
      <c r="B334" s="1" t="s">
        <v>180</v>
      </c>
      <c r="C334" s="1" t="s">
        <v>33</v>
      </c>
      <c r="D334" s="1"/>
      <c r="E334" s="1" t="s">
        <v>34</v>
      </c>
      <c r="F334" s="1" t="s">
        <v>34</v>
      </c>
      <c r="G334" s="1" t="s">
        <v>43</v>
      </c>
      <c r="H334" s="1" t="s">
        <v>43</v>
      </c>
      <c r="I334" s="1" t="s">
        <v>36</v>
      </c>
      <c r="J334" s="1" t="s">
        <v>36</v>
      </c>
      <c r="K334" s="1" t="s">
        <v>124</v>
      </c>
      <c r="L334" s="26">
        <v>3.5</v>
      </c>
      <c r="M334" s="26">
        <v>3</v>
      </c>
      <c r="N334" s="26">
        <v>4</v>
      </c>
      <c r="O334" s="26"/>
      <c r="P334" s="26">
        <v>60</v>
      </c>
      <c r="Q334" s="26">
        <v>48</v>
      </c>
      <c r="R334" s="26">
        <v>69</v>
      </c>
      <c r="S334" s="1" t="b">
        <v>1</v>
      </c>
      <c r="T334" s="1"/>
      <c r="U334" s="1" t="s">
        <v>39</v>
      </c>
      <c r="V334" s="1"/>
      <c r="W334" s="1"/>
      <c r="X334" s="1"/>
      <c r="Y334" s="1"/>
      <c r="Z334" s="1">
        <v>1</v>
      </c>
      <c r="AA334" s="1" t="b">
        <v>0</v>
      </c>
      <c r="AB334" s="1"/>
      <c r="AC334" s="1" t="s">
        <v>125</v>
      </c>
      <c r="AD334" s="1"/>
      <c r="AE334" s="1">
        <v>12</v>
      </c>
      <c r="AF334" s="1">
        <v>21</v>
      </c>
      <c r="AG334" s="1"/>
      <c r="AH334" s="1"/>
      <c r="AI334" s="1"/>
      <c r="AJ334" s="1"/>
      <c r="AK334" s="1"/>
      <c r="AL334" s="1"/>
      <c r="AM334" s="1"/>
      <c r="AN334" s="1"/>
    </row>
    <row r="335" spans="1:40" x14ac:dyDescent="0.2">
      <c r="A335" s="1" t="s">
        <v>32</v>
      </c>
      <c r="B335" s="1" t="s">
        <v>180</v>
      </c>
      <c r="C335" s="1" t="s">
        <v>33</v>
      </c>
      <c r="D335" s="1"/>
      <c r="E335" s="1" t="s">
        <v>34</v>
      </c>
      <c r="F335" s="1" t="s">
        <v>34</v>
      </c>
      <c r="G335" s="1" t="s">
        <v>43</v>
      </c>
      <c r="H335" s="1" t="s">
        <v>43</v>
      </c>
      <c r="I335" s="1" t="s">
        <v>36</v>
      </c>
      <c r="J335" s="1" t="s">
        <v>36</v>
      </c>
      <c r="K335" s="1" t="s">
        <v>124</v>
      </c>
      <c r="L335" s="26">
        <v>5</v>
      </c>
      <c r="M335" s="26">
        <v>4</v>
      </c>
      <c r="N335" s="26">
        <v>100</v>
      </c>
      <c r="O335" s="26"/>
      <c r="P335" s="26">
        <v>53</v>
      </c>
      <c r="Q335" s="26">
        <v>39</v>
      </c>
      <c r="R335" s="26">
        <v>65</v>
      </c>
      <c r="S335" s="1" t="b">
        <v>1</v>
      </c>
      <c r="T335" s="1" t="s">
        <v>126</v>
      </c>
      <c r="U335" s="1" t="s">
        <v>39</v>
      </c>
      <c r="V335" s="1"/>
      <c r="W335" s="1"/>
      <c r="X335" s="1"/>
      <c r="Y335" s="1"/>
      <c r="Z335" s="1">
        <v>1</v>
      </c>
      <c r="AA335" s="1" t="b">
        <v>0</v>
      </c>
      <c r="AB335" s="1"/>
      <c r="AC335" s="1" t="s">
        <v>125</v>
      </c>
      <c r="AD335" s="1"/>
      <c r="AE335" s="1">
        <v>14</v>
      </c>
      <c r="AF335" s="1">
        <v>26</v>
      </c>
      <c r="AG335" s="1"/>
      <c r="AH335" s="1"/>
      <c r="AI335" s="1"/>
      <c r="AJ335" s="1"/>
      <c r="AK335" s="1"/>
      <c r="AL335" s="1"/>
      <c r="AM335" s="1"/>
      <c r="AN335" s="1"/>
    </row>
    <row r="336" spans="1:40" x14ac:dyDescent="0.2">
      <c r="A336" s="1" t="s">
        <v>32</v>
      </c>
      <c r="B336" s="1" t="s">
        <v>180</v>
      </c>
      <c r="C336" s="1" t="s">
        <v>33</v>
      </c>
      <c r="D336" s="1"/>
      <c r="E336" s="1" t="s">
        <v>34</v>
      </c>
      <c r="F336" s="1" t="s">
        <v>34</v>
      </c>
      <c r="G336" s="1" t="s">
        <v>35</v>
      </c>
      <c r="H336" s="1" t="s">
        <v>35</v>
      </c>
      <c r="I336" s="1" t="s">
        <v>36</v>
      </c>
      <c r="J336" s="1" t="s">
        <v>36</v>
      </c>
      <c r="K336" s="1" t="s">
        <v>124</v>
      </c>
      <c r="L336" s="26">
        <v>0.5</v>
      </c>
      <c r="M336" s="26">
        <v>0</v>
      </c>
      <c r="N336" s="26">
        <v>1</v>
      </c>
      <c r="O336" s="26"/>
      <c r="P336" s="26">
        <v>97</v>
      </c>
      <c r="Q336" s="26">
        <v>95</v>
      </c>
      <c r="R336" s="26">
        <v>99</v>
      </c>
      <c r="S336" s="1" t="b">
        <v>1</v>
      </c>
      <c r="T336" s="1"/>
      <c r="U336" s="1" t="s">
        <v>39</v>
      </c>
      <c r="V336" s="1"/>
      <c r="W336" s="1"/>
      <c r="X336" s="1"/>
      <c r="Y336" s="1"/>
      <c r="Z336" s="1">
        <v>1</v>
      </c>
      <c r="AA336" s="1" t="b">
        <v>0</v>
      </c>
      <c r="AB336" s="1"/>
      <c r="AC336" s="1" t="s">
        <v>125</v>
      </c>
      <c r="AD336" s="1"/>
      <c r="AE336" s="1">
        <v>2</v>
      </c>
      <c r="AF336" s="1">
        <v>4</v>
      </c>
      <c r="AG336" s="1"/>
      <c r="AH336" s="1"/>
      <c r="AI336" s="1"/>
      <c r="AJ336" s="1"/>
      <c r="AK336" s="1"/>
      <c r="AL336" s="1"/>
      <c r="AM336" s="1"/>
      <c r="AN336" s="1"/>
    </row>
    <row r="337" spans="1:40" x14ac:dyDescent="0.2">
      <c r="A337" s="1" t="s">
        <v>32</v>
      </c>
      <c r="B337" s="1" t="s">
        <v>180</v>
      </c>
      <c r="C337" s="1" t="s">
        <v>33</v>
      </c>
      <c r="D337" s="1"/>
      <c r="E337" s="1" t="s">
        <v>34</v>
      </c>
      <c r="F337" s="1" t="s">
        <v>34</v>
      </c>
      <c r="G337" s="1" t="s">
        <v>35</v>
      </c>
      <c r="H337" s="1" t="s">
        <v>35</v>
      </c>
      <c r="I337" s="1" t="s">
        <v>36</v>
      </c>
      <c r="J337" s="1" t="s">
        <v>36</v>
      </c>
      <c r="K337" s="1" t="s">
        <v>124</v>
      </c>
      <c r="L337" s="26">
        <v>1.5</v>
      </c>
      <c r="M337" s="26">
        <v>1</v>
      </c>
      <c r="N337" s="26">
        <v>2</v>
      </c>
      <c r="O337" s="26"/>
      <c r="P337" s="26">
        <v>91</v>
      </c>
      <c r="Q337" s="26">
        <v>87</v>
      </c>
      <c r="R337" s="26">
        <v>94</v>
      </c>
      <c r="S337" s="1" t="b">
        <v>1</v>
      </c>
      <c r="T337" s="1"/>
      <c r="U337" s="1" t="s">
        <v>39</v>
      </c>
      <c r="V337" s="1"/>
      <c r="W337" s="1"/>
      <c r="X337" s="1"/>
      <c r="Y337" s="1"/>
      <c r="Z337" s="1">
        <v>1</v>
      </c>
      <c r="AA337" s="1" t="b">
        <v>0</v>
      </c>
      <c r="AB337" s="1"/>
      <c r="AC337" s="1" t="s">
        <v>125</v>
      </c>
      <c r="AD337" s="1"/>
      <c r="AE337" s="1">
        <v>4</v>
      </c>
      <c r="AF337" s="1">
        <v>7</v>
      </c>
      <c r="AG337" s="1"/>
      <c r="AH337" s="1"/>
      <c r="AI337" s="1"/>
      <c r="AJ337" s="1"/>
      <c r="AK337" s="1"/>
      <c r="AL337" s="1"/>
      <c r="AM337" s="1"/>
      <c r="AN337" s="1"/>
    </row>
    <row r="338" spans="1:40" x14ac:dyDescent="0.2">
      <c r="A338" s="1" t="s">
        <v>32</v>
      </c>
      <c r="B338" s="1" t="s">
        <v>180</v>
      </c>
      <c r="C338" s="1" t="s">
        <v>33</v>
      </c>
      <c r="D338" s="1"/>
      <c r="E338" s="1" t="s">
        <v>34</v>
      </c>
      <c r="F338" s="1" t="s">
        <v>34</v>
      </c>
      <c r="G338" s="1" t="s">
        <v>35</v>
      </c>
      <c r="H338" s="1" t="s">
        <v>35</v>
      </c>
      <c r="I338" s="1" t="s">
        <v>36</v>
      </c>
      <c r="J338" s="1" t="s">
        <v>36</v>
      </c>
      <c r="K338" s="1" t="s">
        <v>124</v>
      </c>
      <c r="L338" s="26">
        <v>2.5</v>
      </c>
      <c r="M338" s="26">
        <v>2</v>
      </c>
      <c r="N338" s="26">
        <v>3</v>
      </c>
      <c r="O338" s="26"/>
      <c r="P338" s="26">
        <v>88</v>
      </c>
      <c r="Q338" s="26">
        <v>81</v>
      </c>
      <c r="R338" s="26">
        <v>92</v>
      </c>
      <c r="S338" s="1" t="b">
        <v>1</v>
      </c>
      <c r="T338" s="1"/>
      <c r="U338" s="1" t="s">
        <v>39</v>
      </c>
      <c r="V338" s="1"/>
      <c r="W338" s="1"/>
      <c r="X338" s="1"/>
      <c r="Y338" s="1"/>
      <c r="Z338" s="1">
        <v>1</v>
      </c>
      <c r="AA338" s="1" t="b">
        <v>0</v>
      </c>
      <c r="AB338" s="1"/>
      <c r="AC338" s="1" t="s">
        <v>125</v>
      </c>
      <c r="AD338" s="1"/>
      <c r="AE338" s="1">
        <v>7</v>
      </c>
      <c r="AF338" s="1">
        <v>11</v>
      </c>
      <c r="AG338" s="1"/>
      <c r="AH338" s="1"/>
      <c r="AI338" s="1"/>
      <c r="AJ338" s="1"/>
      <c r="AK338" s="1"/>
      <c r="AL338" s="1"/>
      <c r="AM338" s="1"/>
      <c r="AN338" s="1"/>
    </row>
    <row r="339" spans="1:40" x14ac:dyDescent="0.2">
      <c r="A339" s="1" t="s">
        <v>32</v>
      </c>
      <c r="B339" s="1" t="s">
        <v>180</v>
      </c>
      <c r="C339" s="1" t="s">
        <v>33</v>
      </c>
      <c r="D339" s="1"/>
      <c r="E339" s="1" t="s">
        <v>34</v>
      </c>
      <c r="F339" s="1" t="s">
        <v>34</v>
      </c>
      <c r="G339" s="1" t="s">
        <v>35</v>
      </c>
      <c r="H339" s="1" t="s">
        <v>35</v>
      </c>
      <c r="I339" s="1" t="s">
        <v>36</v>
      </c>
      <c r="J339" s="1" t="s">
        <v>36</v>
      </c>
      <c r="K339" s="1" t="s">
        <v>124</v>
      </c>
      <c r="L339" s="26">
        <v>3.5</v>
      </c>
      <c r="M339" s="26">
        <v>3</v>
      </c>
      <c r="N339" s="26">
        <v>4</v>
      </c>
      <c r="O339" s="26"/>
      <c r="P339" s="26">
        <v>80</v>
      </c>
      <c r="Q339" s="26">
        <v>69</v>
      </c>
      <c r="R339" s="26">
        <v>87</v>
      </c>
      <c r="S339" s="1" t="b">
        <v>1</v>
      </c>
      <c r="T339" s="1"/>
      <c r="U339" s="1" t="s">
        <v>39</v>
      </c>
      <c r="V339" s="1"/>
      <c r="W339" s="1"/>
      <c r="X339" s="1"/>
      <c r="Y339" s="1"/>
      <c r="Z339" s="1">
        <v>1</v>
      </c>
      <c r="AA339" s="1" t="b">
        <v>0</v>
      </c>
      <c r="AB339" s="1"/>
      <c r="AC339" s="1" t="s">
        <v>125</v>
      </c>
      <c r="AD339" s="1"/>
      <c r="AE339" s="1">
        <v>11</v>
      </c>
      <c r="AF339" s="1">
        <v>18</v>
      </c>
      <c r="AG339" s="1"/>
      <c r="AH339" s="1"/>
      <c r="AI339" s="1"/>
      <c r="AJ339" s="1"/>
      <c r="AK339" s="1"/>
      <c r="AL339" s="1"/>
      <c r="AM339" s="1"/>
      <c r="AN339" s="1"/>
    </row>
    <row r="340" spans="1:40" x14ac:dyDescent="0.2">
      <c r="A340" s="1" t="s">
        <v>32</v>
      </c>
      <c r="B340" s="1" t="s">
        <v>180</v>
      </c>
      <c r="C340" s="1" t="s">
        <v>33</v>
      </c>
      <c r="D340" s="1"/>
      <c r="E340" s="1" t="s">
        <v>34</v>
      </c>
      <c r="F340" s="1" t="s">
        <v>34</v>
      </c>
      <c r="G340" s="1" t="s">
        <v>35</v>
      </c>
      <c r="H340" s="1" t="s">
        <v>35</v>
      </c>
      <c r="I340" s="1" t="s">
        <v>36</v>
      </c>
      <c r="J340" s="1" t="s">
        <v>36</v>
      </c>
      <c r="K340" s="1" t="s">
        <v>124</v>
      </c>
      <c r="L340" s="26">
        <v>5</v>
      </c>
      <c r="M340" s="26">
        <v>4</v>
      </c>
      <c r="N340" s="26">
        <v>100</v>
      </c>
      <c r="O340" s="26"/>
      <c r="P340" s="26">
        <v>67</v>
      </c>
      <c r="Q340" s="26">
        <v>45</v>
      </c>
      <c r="R340" s="26">
        <v>80</v>
      </c>
      <c r="S340" s="1" t="b">
        <v>1</v>
      </c>
      <c r="T340" s="1" t="s">
        <v>126</v>
      </c>
      <c r="U340" s="1" t="s">
        <v>39</v>
      </c>
      <c r="V340" s="1"/>
      <c r="W340" s="1"/>
      <c r="X340" s="1"/>
      <c r="Y340" s="1"/>
      <c r="Z340" s="1">
        <v>1</v>
      </c>
      <c r="AA340" s="1" t="b">
        <v>0</v>
      </c>
      <c r="AB340" s="1"/>
      <c r="AC340" s="1" t="s">
        <v>125</v>
      </c>
      <c r="AD340" s="1"/>
      <c r="AE340" s="1">
        <v>22</v>
      </c>
      <c r="AF340" s="1">
        <v>35</v>
      </c>
      <c r="AG340" s="1"/>
      <c r="AH340" s="1"/>
      <c r="AI340" s="1"/>
      <c r="AJ340" s="1"/>
      <c r="AK340" s="1"/>
      <c r="AL340" s="1"/>
      <c r="AM340" s="1"/>
      <c r="AN340" s="1"/>
    </row>
    <row r="341" spans="1:40" x14ac:dyDescent="0.2">
      <c r="A341" s="1" t="s">
        <v>32</v>
      </c>
      <c r="B341" s="1" t="s">
        <v>180</v>
      </c>
      <c r="C341" s="1" t="s">
        <v>33</v>
      </c>
      <c r="D341" s="1"/>
      <c r="E341" s="1" t="s">
        <v>34</v>
      </c>
      <c r="F341" s="1" t="s">
        <v>34</v>
      </c>
      <c r="G341" s="1" t="s">
        <v>43</v>
      </c>
      <c r="H341" s="1" t="s">
        <v>43</v>
      </c>
      <c r="I341" s="1" t="s">
        <v>118</v>
      </c>
      <c r="J341" s="1" t="s">
        <v>119</v>
      </c>
      <c r="K341" s="1" t="s">
        <v>127</v>
      </c>
      <c r="L341" s="26">
        <v>1</v>
      </c>
      <c r="M341" s="26">
        <v>0</v>
      </c>
      <c r="N341" s="26">
        <v>100</v>
      </c>
      <c r="O341" s="26"/>
      <c r="P341" s="26">
        <v>93</v>
      </c>
      <c r="Q341" s="26">
        <v>84</v>
      </c>
      <c r="R341" s="26">
        <v>96</v>
      </c>
      <c r="S341" s="1" t="b">
        <v>0</v>
      </c>
      <c r="T341" s="1" t="s">
        <v>126</v>
      </c>
      <c r="U341" s="1" t="s">
        <v>39</v>
      </c>
      <c r="V341" s="1"/>
      <c r="W341" s="1"/>
      <c r="X341" s="1"/>
      <c r="Y341" s="1"/>
      <c r="Z341" s="1">
        <v>1</v>
      </c>
      <c r="AA341" s="1" t="b">
        <v>0</v>
      </c>
      <c r="AB341" s="1"/>
      <c r="AC341" s="1" t="s">
        <v>128</v>
      </c>
      <c r="AD341" s="1"/>
      <c r="AE341" s="1">
        <v>9</v>
      </c>
      <c r="AF341" s="1">
        <v>12</v>
      </c>
      <c r="AG341" s="1"/>
      <c r="AH341" s="1"/>
      <c r="AI341" s="1"/>
      <c r="AJ341" s="1"/>
      <c r="AK341" s="1"/>
      <c r="AL341" s="1"/>
      <c r="AM341" s="1"/>
      <c r="AN341" s="1"/>
    </row>
    <row r="342" spans="1:40" x14ac:dyDescent="0.2">
      <c r="A342" s="1" t="s">
        <v>32</v>
      </c>
      <c r="B342" s="1" t="s">
        <v>180</v>
      </c>
      <c r="C342" s="1" t="s">
        <v>33</v>
      </c>
      <c r="D342" s="1"/>
      <c r="E342" s="1" t="s">
        <v>34</v>
      </c>
      <c r="F342" s="1" t="s">
        <v>34</v>
      </c>
      <c r="G342" s="1" t="s">
        <v>43</v>
      </c>
      <c r="H342" s="1" t="s">
        <v>43</v>
      </c>
      <c r="I342" s="1" t="s">
        <v>36</v>
      </c>
      <c r="J342" s="1" t="s">
        <v>36</v>
      </c>
      <c r="K342" s="1" t="s">
        <v>127</v>
      </c>
      <c r="L342" s="26">
        <v>1</v>
      </c>
      <c r="M342" s="26">
        <v>0</v>
      </c>
      <c r="N342" s="26">
        <v>100</v>
      </c>
      <c r="O342" s="26"/>
      <c r="P342" s="26">
        <v>75</v>
      </c>
      <c r="Q342" s="26">
        <v>71</v>
      </c>
      <c r="R342" s="26">
        <v>78</v>
      </c>
      <c r="S342" s="1" t="b">
        <v>1</v>
      </c>
      <c r="T342" s="1" t="s">
        <v>126</v>
      </c>
      <c r="U342" s="1" t="s">
        <v>39</v>
      </c>
      <c r="V342" s="1"/>
      <c r="W342" s="1"/>
      <c r="X342" s="1"/>
      <c r="Y342" s="1"/>
      <c r="Z342" s="1">
        <v>1</v>
      </c>
      <c r="AA342" s="1" t="b">
        <v>0</v>
      </c>
      <c r="AB342" s="1"/>
      <c r="AC342" s="1" t="s">
        <v>128</v>
      </c>
      <c r="AD342" s="1"/>
      <c r="AE342" s="1">
        <v>4</v>
      </c>
      <c r="AF342" s="1">
        <v>7</v>
      </c>
      <c r="AG342" s="1"/>
      <c r="AH342" s="1"/>
      <c r="AI342" s="1"/>
      <c r="AJ342" s="1"/>
      <c r="AK342" s="1"/>
      <c r="AL342" s="1"/>
      <c r="AM342" s="1"/>
      <c r="AN342" s="1"/>
    </row>
    <row r="343" spans="1:40" ht="17" customHeight="1" x14ac:dyDescent="0.2">
      <c r="A343" s="1" t="s">
        <v>32</v>
      </c>
      <c r="B343" s="1" t="s">
        <v>180</v>
      </c>
      <c r="C343" s="1" t="s">
        <v>33</v>
      </c>
      <c r="D343" s="1"/>
      <c r="E343" s="1" t="s">
        <v>34</v>
      </c>
      <c r="F343" s="1" t="s">
        <v>34</v>
      </c>
      <c r="G343" s="1" t="s">
        <v>35</v>
      </c>
      <c r="H343" s="1" t="s">
        <v>35</v>
      </c>
      <c r="I343" s="1" t="s">
        <v>118</v>
      </c>
      <c r="J343" s="1" t="s">
        <v>119</v>
      </c>
      <c r="K343" s="1" t="s">
        <v>129</v>
      </c>
      <c r="L343" s="26">
        <v>1</v>
      </c>
      <c r="M343" s="26">
        <v>0</v>
      </c>
      <c r="N343" s="26">
        <v>100</v>
      </c>
      <c r="O343" s="26"/>
      <c r="P343" s="26">
        <v>95</v>
      </c>
      <c r="Q343" s="26">
        <v>90</v>
      </c>
      <c r="R343" s="26">
        <v>98</v>
      </c>
      <c r="S343" s="1" t="b">
        <v>0</v>
      </c>
      <c r="T343" s="1" t="s">
        <v>126</v>
      </c>
      <c r="U343" s="1" t="s">
        <v>39</v>
      </c>
      <c r="V343" s="1"/>
      <c r="W343" s="1"/>
      <c r="X343" s="1"/>
      <c r="Y343" s="1"/>
      <c r="Z343" s="1">
        <v>1</v>
      </c>
      <c r="AA343" s="1" t="b">
        <v>0</v>
      </c>
      <c r="AB343" s="1"/>
      <c r="AC343" s="1" t="s">
        <v>128</v>
      </c>
      <c r="AD343" s="1"/>
      <c r="AE343" s="1">
        <v>5</v>
      </c>
      <c r="AF343" s="1">
        <v>8</v>
      </c>
      <c r="AG343" s="1"/>
      <c r="AH343" s="1"/>
      <c r="AI343" s="1"/>
      <c r="AJ343" s="1"/>
      <c r="AK343" s="1"/>
      <c r="AL343" s="1"/>
      <c r="AM343" s="1"/>
      <c r="AN343" s="1"/>
    </row>
    <row r="344" spans="1:40" ht="51" x14ac:dyDescent="0.2">
      <c r="A344" s="1" t="s">
        <v>32</v>
      </c>
      <c r="B344" s="1" t="s">
        <v>180</v>
      </c>
      <c r="C344" s="1" t="s">
        <v>33</v>
      </c>
      <c r="D344" s="1"/>
      <c r="E344" s="1" t="s">
        <v>34</v>
      </c>
      <c r="F344" s="1" t="s">
        <v>34</v>
      </c>
      <c r="G344" s="1" t="s">
        <v>35</v>
      </c>
      <c r="H344" s="1" t="s">
        <v>35</v>
      </c>
      <c r="I344" s="1" t="s">
        <v>36</v>
      </c>
      <c r="J344" s="1" t="s">
        <v>36</v>
      </c>
      <c r="K344" s="1" t="s">
        <v>129</v>
      </c>
      <c r="L344" s="26">
        <v>1</v>
      </c>
      <c r="M344" s="26">
        <v>0</v>
      </c>
      <c r="N344" s="26">
        <v>100</v>
      </c>
      <c r="O344" s="26"/>
      <c r="P344" s="26">
        <v>91</v>
      </c>
      <c r="Q344" s="26">
        <v>88</v>
      </c>
      <c r="R344" s="26">
        <v>92</v>
      </c>
      <c r="S344" s="1" t="b">
        <v>0</v>
      </c>
      <c r="T344" s="20" t="s">
        <v>130</v>
      </c>
      <c r="U344" s="1" t="s">
        <v>39</v>
      </c>
      <c r="V344" s="1"/>
      <c r="W344" s="1"/>
      <c r="X344" s="1"/>
      <c r="Y344" s="1"/>
      <c r="Z344" s="1">
        <v>1</v>
      </c>
      <c r="AA344" s="1" t="b">
        <v>0</v>
      </c>
      <c r="AB344" s="1"/>
      <c r="AC344" s="1" t="s">
        <v>128</v>
      </c>
      <c r="AD344" s="1"/>
      <c r="AE344" s="1">
        <v>3</v>
      </c>
      <c r="AF344" s="1">
        <v>4</v>
      </c>
      <c r="AG344" s="1"/>
      <c r="AH344" s="1"/>
      <c r="AI344" s="1"/>
      <c r="AJ344" s="1"/>
      <c r="AK344" s="1"/>
      <c r="AL344" s="1"/>
      <c r="AM344" s="1"/>
      <c r="AN344" s="1"/>
    </row>
    <row r="345" spans="1:40" x14ac:dyDescent="0.2">
      <c r="A345" s="1" t="s">
        <v>32</v>
      </c>
      <c r="B345" s="1" t="s">
        <v>180</v>
      </c>
      <c r="C345" s="1" t="s">
        <v>33</v>
      </c>
      <c r="D345" s="1"/>
      <c r="E345" s="1" t="s">
        <v>34</v>
      </c>
      <c r="F345" s="1" t="s">
        <v>34</v>
      </c>
      <c r="G345" s="22" t="s">
        <v>110</v>
      </c>
      <c r="H345" s="22" t="s">
        <v>111</v>
      </c>
      <c r="I345" s="1" t="s">
        <v>36</v>
      </c>
      <c r="J345" s="1" t="s">
        <v>36</v>
      </c>
      <c r="K345" s="1" t="s">
        <v>120</v>
      </c>
      <c r="L345" s="26">
        <v>0.5</v>
      </c>
      <c r="M345" s="26">
        <v>0</v>
      </c>
      <c r="N345" s="26">
        <v>1</v>
      </c>
      <c r="O345" s="26"/>
      <c r="P345" s="26">
        <v>87</v>
      </c>
      <c r="Q345" s="26">
        <v>85</v>
      </c>
      <c r="R345" s="26">
        <v>89</v>
      </c>
      <c r="S345" s="1" t="b">
        <v>1</v>
      </c>
      <c r="T345" s="1" t="s">
        <v>131</v>
      </c>
      <c r="U345" s="1" t="s">
        <v>39</v>
      </c>
      <c r="V345" s="1"/>
      <c r="W345" s="1"/>
      <c r="X345" s="1"/>
      <c r="Y345" s="1"/>
      <c r="Z345" s="1">
        <v>1</v>
      </c>
      <c r="AA345" s="1" t="b">
        <v>0</v>
      </c>
      <c r="AB345" s="1"/>
      <c r="AC345" s="1" t="s">
        <v>132</v>
      </c>
      <c r="AD345" s="1" t="s">
        <v>42</v>
      </c>
      <c r="AE345" s="1">
        <v>2</v>
      </c>
      <c r="AF345" s="1">
        <v>4</v>
      </c>
      <c r="AG345" s="1"/>
      <c r="AH345" s="1"/>
      <c r="AI345" s="1"/>
      <c r="AJ345" s="1"/>
      <c r="AK345" s="1"/>
      <c r="AL345" s="1"/>
      <c r="AM345" s="1"/>
      <c r="AN345" s="1"/>
    </row>
    <row r="346" spans="1:40" x14ac:dyDescent="0.2">
      <c r="A346" s="1" t="s">
        <v>32</v>
      </c>
      <c r="B346" s="1" t="s">
        <v>180</v>
      </c>
      <c r="C346" s="1" t="s">
        <v>33</v>
      </c>
      <c r="D346" s="1"/>
      <c r="E346" s="1" t="s">
        <v>34</v>
      </c>
      <c r="F346" s="1" t="s">
        <v>34</v>
      </c>
      <c r="G346" s="22" t="s">
        <v>110</v>
      </c>
      <c r="H346" s="22" t="s">
        <v>111</v>
      </c>
      <c r="I346" s="1" t="s">
        <v>36</v>
      </c>
      <c r="J346" s="1" t="s">
        <v>36</v>
      </c>
      <c r="K346" s="1" t="s">
        <v>120</v>
      </c>
      <c r="L346" s="26">
        <v>1.5</v>
      </c>
      <c r="M346" s="26">
        <v>1</v>
      </c>
      <c r="N346" s="26">
        <v>2</v>
      </c>
      <c r="O346" s="26"/>
      <c r="P346" s="26">
        <v>83</v>
      </c>
      <c r="Q346" s="26">
        <v>81</v>
      </c>
      <c r="R346" s="26">
        <v>85</v>
      </c>
      <c r="S346" s="1" t="b">
        <v>1</v>
      </c>
      <c r="T346" s="1" t="s">
        <v>131</v>
      </c>
      <c r="U346" s="1" t="s">
        <v>39</v>
      </c>
      <c r="V346" s="1"/>
      <c r="W346" s="1"/>
      <c r="X346" s="1"/>
      <c r="Y346" s="1"/>
      <c r="Z346" s="1">
        <v>1</v>
      </c>
      <c r="AA346" s="1" t="b">
        <v>0</v>
      </c>
      <c r="AB346" s="1"/>
      <c r="AC346" s="1" t="s">
        <v>132</v>
      </c>
      <c r="AD346" s="1" t="s">
        <v>42</v>
      </c>
      <c r="AE346" s="1">
        <v>2</v>
      </c>
      <c r="AF346" s="1">
        <v>4</v>
      </c>
      <c r="AG346" s="1"/>
      <c r="AH346" s="1"/>
      <c r="AI346" s="1"/>
      <c r="AJ346" s="1"/>
      <c r="AK346" s="1"/>
      <c r="AL346" s="1"/>
      <c r="AM346" s="1"/>
      <c r="AN346" s="1"/>
    </row>
    <row r="347" spans="1:40" x14ac:dyDescent="0.2">
      <c r="A347" s="1" t="s">
        <v>32</v>
      </c>
      <c r="B347" s="1" t="s">
        <v>180</v>
      </c>
      <c r="C347" s="1" t="s">
        <v>33</v>
      </c>
      <c r="D347" s="1"/>
      <c r="E347" s="1" t="s">
        <v>34</v>
      </c>
      <c r="F347" s="1" t="s">
        <v>34</v>
      </c>
      <c r="G347" s="22" t="s">
        <v>110</v>
      </c>
      <c r="H347" s="22" t="s">
        <v>111</v>
      </c>
      <c r="I347" s="1" t="s">
        <v>36</v>
      </c>
      <c r="J347" s="1" t="s">
        <v>36</v>
      </c>
      <c r="K347" s="1" t="s">
        <v>120</v>
      </c>
      <c r="L347" s="26">
        <v>2.5</v>
      </c>
      <c r="M347" s="26">
        <v>2</v>
      </c>
      <c r="N347" s="26">
        <v>3</v>
      </c>
      <c r="O347" s="26"/>
      <c r="P347" s="26">
        <v>77</v>
      </c>
      <c r="Q347" s="26">
        <v>76</v>
      </c>
      <c r="R347" s="26">
        <v>79</v>
      </c>
      <c r="S347" s="1" t="b">
        <v>1</v>
      </c>
      <c r="T347" s="1" t="s">
        <v>131</v>
      </c>
      <c r="U347" s="1" t="s">
        <v>39</v>
      </c>
      <c r="V347" s="1"/>
      <c r="W347" s="1"/>
      <c r="X347" s="1"/>
      <c r="Y347" s="1"/>
      <c r="Z347" s="1">
        <v>1</v>
      </c>
      <c r="AA347" s="1" t="b">
        <v>0</v>
      </c>
      <c r="AB347" s="1"/>
      <c r="AC347" s="1" t="s">
        <v>132</v>
      </c>
      <c r="AD347" s="1" t="s">
        <v>42</v>
      </c>
      <c r="AE347" s="1">
        <v>1</v>
      </c>
      <c r="AF347" s="1">
        <v>3</v>
      </c>
      <c r="AG347" s="1"/>
      <c r="AH347" s="1"/>
      <c r="AI347" s="1"/>
      <c r="AJ347" s="1"/>
      <c r="AK347" s="1"/>
      <c r="AL347" s="1"/>
      <c r="AM347" s="1"/>
      <c r="AN347" s="1"/>
    </row>
    <row r="348" spans="1:40" x14ac:dyDescent="0.2">
      <c r="A348" s="1" t="s">
        <v>32</v>
      </c>
      <c r="B348" s="1" t="s">
        <v>180</v>
      </c>
      <c r="C348" s="1" t="s">
        <v>33</v>
      </c>
      <c r="D348" s="1"/>
      <c r="E348" s="1" t="s">
        <v>34</v>
      </c>
      <c r="F348" s="1" t="s">
        <v>34</v>
      </c>
      <c r="G348" s="22" t="s">
        <v>110</v>
      </c>
      <c r="H348" s="22" t="s">
        <v>111</v>
      </c>
      <c r="I348" s="1" t="s">
        <v>36</v>
      </c>
      <c r="J348" s="1" t="s">
        <v>36</v>
      </c>
      <c r="K348" s="1" t="s">
        <v>120</v>
      </c>
      <c r="L348" s="26">
        <v>3.5</v>
      </c>
      <c r="M348" s="26">
        <v>3</v>
      </c>
      <c r="N348" s="26">
        <v>4</v>
      </c>
      <c r="O348" s="26"/>
      <c r="P348" s="26">
        <v>68</v>
      </c>
      <c r="Q348" s="26">
        <v>65</v>
      </c>
      <c r="R348" s="26">
        <v>70</v>
      </c>
      <c r="S348" s="1" t="b">
        <v>1</v>
      </c>
      <c r="T348" s="1" t="s">
        <v>131</v>
      </c>
      <c r="U348" s="1" t="s">
        <v>39</v>
      </c>
      <c r="V348" s="1"/>
      <c r="W348" s="1"/>
      <c r="X348" s="1"/>
      <c r="Y348" s="1"/>
      <c r="Z348" s="1">
        <v>1</v>
      </c>
      <c r="AA348" s="1" t="b">
        <v>0</v>
      </c>
      <c r="AB348" s="1"/>
      <c r="AC348" s="1" t="s">
        <v>132</v>
      </c>
      <c r="AD348" s="1" t="s">
        <v>42</v>
      </c>
      <c r="AE348" s="1">
        <v>3</v>
      </c>
      <c r="AF348" s="1">
        <v>5</v>
      </c>
      <c r="AG348" s="1"/>
      <c r="AH348" s="1"/>
      <c r="AI348" s="1"/>
      <c r="AJ348" s="1"/>
      <c r="AK348" s="1"/>
      <c r="AL348" s="1"/>
      <c r="AM348" s="1"/>
      <c r="AN348" s="1"/>
    </row>
    <row r="349" spans="1:40" x14ac:dyDescent="0.2">
      <c r="A349" s="1" t="s">
        <v>32</v>
      </c>
      <c r="B349" s="1" t="s">
        <v>180</v>
      </c>
      <c r="C349" s="1" t="s">
        <v>33</v>
      </c>
      <c r="D349" s="1"/>
      <c r="E349" s="1" t="s">
        <v>34</v>
      </c>
      <c r="F349" s="1" t="s">
        <v>34</v>
      </c>
      <c r="G349" s="22" t="s">
        <v>110</v>
      </c>
      <c r="H349" s="22" t="s">
        <v>111</v>
      </c>
      <c r="I349" s="1" t="s">
        <v>36</v>
      </c>
      <c r="J349" s="1" t="s">
        <v>36</v>
      </c>
      <c r="K349" s="1" t="s">
        <v>120</v>
      </c>
      <c r="L349" s="26">
        <v>4.5</v>
      </c>
      <c r="M349" s="26">
        <v>4</v>
      </c>
      <c r="N349" s="26">
        <v>5</v>
      </c>
      <c r="O349" s="26"/>
      <c r="P349" s="26">
        <v>61</v>
      </c>
      <c r="Q349" s="26">
        <v>58</v>
      </c>
      <c r="R349" s="26">
        <v>64</v>
      </c>
      <c r="S349" s="1" t="b">
        <v>1</v>
      </c>
      <c r="T349" s="1" t="s">
        <v>131</v>
      </c>
      <c r="U349" s="1" t="s">
        <v>39</v>
      </c>
      <c r="V349" s="1"/>
      <c r="W349" s="1"/>
      <c r="X349" s="1"/>
      <c r="Y349" s="1"/>
      <c r="Z349" s="1">
        <v>1</v>
      </c>
      <c r="AA349" s="1" t="b">
        <v>0</v>
      </c>
      <c r="AB349" s="1"/>
      <c r="AC349" s="1" t="s">
        <v>132</v>
      </c>
      <c r="AD349" s="1" t="s">
        <v>42</v>
      </c>
      <c r="AE349" s="1">
        <v>3</v>
      </c>
      <c r="AF349" s="1">
        <v>6</v>
      </c>
      <c r="AG349" s="1"/>
      <c r="AH349" s="1"/>
      <c r="AI349" s="1"/>
      <c r="AJ349" s="1"/>
      <c r="AK349" s="1"/>
      <c r="AL349" s="1"/>
      <c r="AM349" s="1"/>
      <c r="AN349" s="1"/>
    </row>
    <row r="350" spans="1:40" x14ac:dyDescent="0.2">
      <c r="A350" s="1" t="s">
        <v>32</v>
      </c>
      <c r="B350" s="1" t="s">
        <v>180</v>
      </c>
      <c r="C350" s="1" t="s">
        <v>33</v>
      </c>
      <c r="D350" s="1"/>
      <c r="E350" s="1" t="s">
        <v>34</v>
      </c>
      <c r="F350" s="1" t="s">
        <v>34</v>
      </c>
      <c r="G350" s="22" t="s">
        <v>110</v>
      </c>
      <c r="H350" s="22" t="s">
        <v>111</v>
      </c>
      <c r="I350" s="1" t="s">
        <v>36</v>
      </c>
      <c r="J350" s="1" t="s">
        <v>36</v>
      </c>
      <c r="K350" s="1" t="s">
        <v>120</v>
      </c>
      <c r="L350" s="26">
        <v>5.5</v>
      </c>
      <c r="M350" s="26">
        <v>5</v>
      </c>
      <c r="N350" s="26">
        <v>100</v>
      </c>
      <c r="O350" s="26"/>
      <c r="P350" s="26">
        <v>47</v>
      </c>
      <c r="Q350" s="26">
        <v>43</v>
      </c>
      <c r="R350" s="26">
        <v>51</v>
      </c>
      <c r="S350" s="1" t="b">
        <v>1</v>
      </c>
      <c r="T350" s="1" t="s">
        <v>131</v>
      </c>
      <c r="U350" s="1" t="s">
        <v>39</v>
      </c>
      <c r="V350" s="1"/>
      <c r="W350" s="1"/>
      <c r="X350" s="1"/>
      <c r="Y350" s="1"/>
      <c r="Z350" s="1">
        <v>1</v>
      </c>
      <c r="AA350" s="1" t="b">
        <v>0</v>
      </c>
      <c r="AB350" s="1"/>
      <c r="AC350" s="1" t="s">
        <v>132</v>
      </c>
      <c r="AD350" s="1" t="s">
        <v>42</v>
      </c>
      <c r="AE350" s="1">
        <v>4</v>
      </c>
      <c r="AF350" s="1">
        <v>8</v>
      </c>
      <c r="AG350" s="1"/>
      <c r="AH350" s="1"/>
      <c r="AI350" s="1"/>
      <c r="AJ350" s="1"/>
      <c r="AK350" s="1"/>
      <c r="AL350" s="1"/>
      <c r="AM350" s="1"/>
      <c r="AN350" s="1"/>
    </row>
    <row r="351" spans="1:40" x14ac:dyDescent="0.2">
      <c r="A351" s="1" t="s">
        <v>133</v>
      </c>
      <c r="B351" s="1" t="s">
        <v>134</v>
      </c>
      <c r="C351" s="1" t="s">
        <v>89</v>
      </c>
      <c r="D351" s="1" t="s">
        <v>135</v>
      </c>
      <c r="E351" s="1" t="s">
        <v>34</v>
      </c>
      <c r="F351" s="1" t="s">
        <v>34</v>
      </c>
      <c r="G351" s="22" t="s">
        <v>43</v>
      </c>
      <c r="H351" s="22" t="s">
        <v>43</v>
      </c>
      <c r="I351" s="1" t="s">
        <v>118</v>
      </c>
      <c r="J351" s="1" t="s">
        <v>119</v>
      </c>
      <c r="K351" s="1"/>
      <c r="L351" s="26">
        <v>5.25</v>
      </c>
      <c r="M351" s="26">
        <v>4.5</v>
      </c>
      <c r="N351" s="26">
        <v>6</v>
      </c>
      <c r="O351" s="26"/>
      <c r="P351" s="26">
        <v>93.577160000000006</v>
      </c>
      <c r="Q351" s="26">
        <v>91.436220000000006</v>
      </c>
      <c r="R351" s="26">
        <v>95.004459999999995</v>
      </c>
      <c r="S351" s="1" t="b">
        <v>1</v>
      </c>
      <c r="T351" s="1"/>
      <c r="U351" s="1" t="s">
        <v>77</v>
      </c>
      <c r="V351" s="1"/>
      <c r="W351" s="1"/>
      <c r="X351" s="1"/>
      <c r="Y351" s="1"/>
      <c r="Z351" s="1">
        <v>1</v>
      </c>
      <c r="AA351" s="1" t="b">
        <v>0</v>
      </c>
      <c r="AB351" s="1"/>
      <c r="AC351" s="1"/>
      <c r="AD351" s="1"/>
      <c r="AE351" s="1">
        <v>2.1409400000000005</v>
      </c>
      <c r="AF351" s="1">
        <v>3.5682399999999888</v>
      </c>
      <c r="AG351" s="1"/>
      <c r="AH351" s="1"/>
      <c r="AI351" s="1"/>
      <c r="AJ351" s="1"/>
      <c r="AK351" s="1"/>
      <c r="AL351" s="1"/>
      <c r="AM351" s="1"/>
      <c r="AN351" s="1"/>
    </row>
    <row r="352" spans="1:40" ht="102" x14ac:dyDescent="0.2">
      <c r="A352" s="1" t="s">
        <v>133</v>
      </c>
      <c r="B352" s="1" t="s">
        <v>134</v>
      </c>
      <c r="C352" s="1" t="s">
        <v>89</v>
      </c>
      <c r="D352" s="1" t="s">
        <v>135</v>
      </c>
      <c r="E352" s="1" t="s">
        <v>34</v>
      </c>
      <c r="F352" s="1" t="s">
        <v>34</v>
      </c>
      <c r="G352" s="22" t="s">
        <v>43</v>
      </c>
      <c r="H352" s="22" t="s">
        <v>43</v>
      </c>
      <c r="I352" s="1" t="s">
        <v>118</v>
      </c>
      <c r="J352" s="1" t="s">
        <v>119</v>
      </c>
      <c r="K352" s="1"/>
      <c r="L352" s="26">
        <v>7</v>
      </c>
      <c r="M352" s="26">
        <v>6</v>
      </c>
      <c r="N352" s="26">
        <v>100</v>
      </c>
      <c r="O352" s="26"/>
      <c r="P352" s="26">
        <v>91.079390000000004</v>
      </c>
      <c r="Q352" s="26">
        <v>90.008920000000003</v>
      </c>
      <c r="R352" s="26">
        <v>92.685100000000006</v>
      </c>
      <c r="S352" s="1" t="b">
        <v>1</v>
      </c>
      <c r="T352" s="20" t="s">
        <v>136</v>
      </c>
      <c r="U352" s="1" t="s">
        <v>77</v>
      </c>
      <c r="V352" s="1"/>
      <c r="W352" s="1"/>
      <c r="X352" s="1"/>
      <c r="Y352" s="1"/>
      <c r="Z352" s="1">
        <v>1</v>
      </c>
      <c r="AA352" s="1" t="b">
        <v>0</v>
      </c>
      <c r="AB352" s="1"/>
      <c r="AC352" s="1"/>
      <c r="AD352" s="1"/>
      <c r="AE352" s="1">
        <v>1.0704700000000003</v>
      </c>
      <c r="AF352" s="1">
        <v>2.6761800000000022</v>
      </c>
      <c r="AG352" s="1"/>
      <c r="AH352" s="1"/>
      <c r="AI352" s="1"/>
      <c r="AJ352" s="1"/>
      <c r="AK352" s="1"/>
      <c r="AL352" s="1"/>
      <c r="AM352" s="1"/>
      <c r="AN352" s="1"/>
    </row>
    <row r="353" spans="1:40" x14ac:dyDescent="0.2">
      <c r="A353" s="1" t="s">
        <v>133</v>
      </c>
      <c r="B353" s="1" t="s">
        <v>134</v>
      </c>
      <c r="C353" s="1" t="s">
        <v>89</v>
      </c>
      <c r="D353" s="1" t="s">
        <v>33</v>
      </c>
      <c r="E353" s="1" t="s">
        <v>34</v>
      </c>
      <c r="F353" s="1" t="s">
        <v>34</v>
      </c>
      <c r="G353" s="22" t="s">
        <v>43</v>
      </c>
      <c r="H353" s="22" t="s">
        <v>43</v>
      </c>
      <c r="I353" s="1" t="s">
        <v>118</v>
      </c>
      <c r="J353" s="1" t="s">
        <v>119</v>
      </c>
      <c r="K353" s="1"/>
      <c r="L353" s="26">
        <v>0.25</v>
      </c>
      <c r="M353" s="26">
        <v>0</v>
      </c>
      <c r="N353" s="26">
        <v>0.5</v>
      </c>
      <c r="O353" s="26"/>
      <c r="P353" s="26">
        <v>99.643180000000001</v>
      </c>
      <c r="Q353" s="26">
        <v>98.037469999999999</v>
      </c>
      <c r="R353" s="26">
        <v>100</v>
      </c>
      <c r="S353" s="1" t="b">
        <v>0</v>
      </c>
      <c r="T353" s="1"/>
      <c r="U353" s="1" t="s">
        <v>77</v>
      </c>
      <c r="V353" s="1"/>
      <c r="W353" s="1"/>
      <c r="X353" s="1"/>
      <c r="Y353" s="1"/>
      <c r="Z353" s="1">
        <v>1</v>
      </c>
      <c r="AA353" s="1" t="b">
        <v>0</v>
      </c>
      <c r="AB353" s="1"/>
      <c r="AC353" s="1"/>
      <c r="AD353" s="1"/>
      <c r="AE353" s="1">
        <v>1.605710000000002</v>
      </c>
      <c r="AF353" s="1">
        <v>1.962530000000001</v>
      </c>
      <c r="AG353" s="1"/>
      <c r="AH353" s="1"/>
      <c r="AI353" s="1"/>
      <c r="AJ353" s="1"/>
      <c r="AK353" s="1"/>
      <c r="AL353" s="1"/>
      <c r="AM353" s="1"/>
      <c r="AN353" s="1"/>
    </row>
    <row r="354" spans="1:40" x14ac:dyDescent="0.2">
      <c r="A354" s="1" t="s">
        <v>133</v>
      </c>
      <c r="B354" s="1" t="s">
        <v>134</v>
      </c>
      <c r="C354" s="1" t="s">
        <v>89</v>
      </c>
      <c r="D354" s="1" t="s">
        <v>33</v>
      </c>
      <c r="E354" s="1" t="s">
        <v>34</v>
      </c>
      <c r="F354" s="1" t="s">
        <v>34</v>
      </c>
      <c r="G354" s="22" t="s">
        <v>43</v>
      </c>
      <c r="H354" s="22" t="s">
        <v>43</v>
      </c>
      <c r="I354" s="1" t="s">
        <v>118</v>
      </c>
      <c r="J354" s="1" t="s">
        <v>119</v>
      </c>
      <c r="K354" s="1"/>
      <c r="L354" s="26">
        <v>0.75</v>
      </c>
      <c r="M354" s="26">
        <v>0.5</v>
      </c>
      <c r="N354" s="26">
        <v>1</v>
      </c>
      <c r="O354" s="26"/>
      <c r="P354" s="26">
        <v>100</v>
      </c>
      <c r="Q354" s="26">
        <v>98.394289999999998</v>
      </c>
      <c r="R354" s="26">
        <v>100</v>
      </c>
      <c r="S354" s="1" t="b">
        <v>1</v>
      </c>
      <c r="T354" s="1"/>
      <c r="U354" s="1" t="s">
        <v>77</v>
      </c>
      <c r="V354" s="1"/>
      <c r="W354" s="1"/>
      <c r="X354" s="1"/>
      <c r="Y354" s="1"/>
      <c r="Z354" s="1">
        <v>1</v>
      </c>
      <c r="AA354" s="1" t="b">
        <v>0</v>
      </c>
      <c r="AB354" s="1"/>
      <c r="AC354" s="1"/>
      <c r="AD354" s="1"/>
      <c r="AE354" s="1">
        <v>1.605710000000002</v>
      </c>
      <c r="AF354" s="1">
        <v>1.605710000000002</v>
      </c>
      <c r="AG354" s="1"/>
      <c r="AH354" s="1"/>
      <c r="AI354" s="1"/>
      <c r="AJ354" s="1"/>
      <c r="AK354" s="1"/>
      <c r="AL354" s="1"/>
      <c r="AM354" s="1"/>
      <c r="AN354" s="1"/>
    </row>
    <row r="355" spans="1:40" x14ac:dyDescent="0.2">
      <c r="A355" s="1" t="s">
        <v>133</v>
      </c>
      <c r="B355" s="1" t="s">
        <v>134</v>
      </c>
      <c r="C355" s="1" t="s">
        <v>89</v>
      </c>
      <c r="D355" s="1" t="s">
        <v>33</v>
      </c>
      <c r="E355" s="1" t="s">
        <v>34</v>
      </c>
      <c r="F355" s="1" t="s">
        <v>34</v>
      </c>
      <c r="G355" s="22" t="s">
        <v>43</v>
      </c>
      <c r="H355" s="22" t="s">
        <v>43</v>
      </c>
      <c r="I355" s="1" t="s">
        <v>118</v>
      </c>
      <c r="J355" s="1" t="s">
        <v>119</v>
      </c>
      <c r="K355" s="1"/>
      <c r="L355" s="26">
        <v>1.5</v>
      </c>
      <c r="M355" s="26">
        <v>1</v>
      </c>
      <c r="N355" s="26">
        <v>2</v>
      </c>
      <c r="O355" s="26"/>
      <c r="P355" s="26">
        <v>100.17841</v>
      </c>
      <c r="Q355" s="26">
        <v>98.037469999999999</v>
      </c>
      <c r="R355" s="26">
        <v>100</v>
      </c>
      <c r="S355" s="1" t="b">
        <v>1</v>
      </c>
      <c r="T355" s="1"/>
      <c r="U355" s="1" t="s">
        <v>77</v>
      </c>
      <c r="V355" s="1"/>
      <c r="W355" s="1"/>
      <c r="X355" s="1"/>
      <c r="Y355" s="1"/>
      <c r="Z355" s="1">
        <v>1</v>
      </c>
      <c r="AA355" s="1" t="b">
        <v>0</v>
      </c>
      <c r="AB355" s="1"/>
      <c r="AC355" s="1"/>
      <c r="AD355" s="1"/>
      <c r="AE355" s="1">
        <v>2.1409400000000005</v>
      </c>
      <c r="AF355" s="1">
        <v>1.962530000000001</v>
      </c>
      <c r="AG355" s="1"/>
      <c r="AH355" s="1"/>
      <c r="AI355" s="1"/>
      <c r="AJ355" s="1"/>
      <c r="AK355" s="1"/>
      <c r="AL355" s="1"/>
      <c r="AM355" s="1"/>
      <c r="AN355" s="1"/>
    </row>
    <row r="356" spans="1:40" x14ac:dyDescent="0.2">
      <c r="A356" s="1" t="s">
        <v>133</v>
      </c>
      <c r="B356" s="1" t="s">
        <v>134</v>
      </c>
      <c r="C356" s="1" t="s">
        <v>89</v>
      </c>
      <c r="D356" s="1" t="s">
        <v>33</v>
      </c>
      <c r="E356" s="1" t="s">
        <v>34</v>
      </c>
      <c r="F356" s="1" t="s">
        <v>34</v>
      </c>
      <c r="G356" s="22" t="s">
        <v>43</v>
      </c>
      <c r="H356" s="22" t="s">
        <v>43</v>
      </c>
      <c r="I356" s="1" t="s">
        <v>118</v>
      </c>
      <c r="J356" s="1" t="s">
        <v>119</v>
      </c>
      <c r="K356" s="1"/>
      <c r="L356" s="26">
        <v>2.5</v>
      </c>
      <c r="M356" s="26">
        <v>2</v>
      </c>
      <c r="N356" s="26">
        <v>3.5</v>
      </c>
      <c r="O356" s="26"/>
      <c r="P356" s="26">
        <v>98.572699999999998</v>
      </c>
      <c r="Q356" s="26">
        <v>96.788579999999996</v>
      </c>
      <c r="R356" s="26">
        <v>100</v>
      </c>
      <c r="S356" s="1" t="b">
        <v>1</v>
      </c>
      <c r="T356" s="1"/>
      <c r="U356" s="1" t="s">
        <v>77</v>
      </c>
      <c r="V356" s="1"/>
      <c r="W356" s="1"/>
      <c r="X356" s="1"/>
      <c r="Y356" s="1"/>
      <c r="Z356" s="1">
        <v>1</v>
      </c>
      <c r="AA356" s="1" t="b">
        <v>0</v>
      </c>
      <c r="AB356" s="1"/>
      <c r="AC356" s="1"/>
      <c r="AD356" s="1"/>
      <c r="AE356" s="1">
        <v>1.7841200000000015</v>
      </c>
      <c r="AF356" s="1">
        <v>3.2114200000000039</v>
      </c>
      <c r="AG356" s="1"/>
      <c r="AH356" s="1"/>
      <c r="AI356" s="1"/>
      <c r="AJ356" s="1"/>
      <c r="AK356" s="1"/>
      <c r="AL356" s="1"/>
      <c r="AM356" s="1"/>
      <c r="AN356" s="1"/>
    </row>
    <row r="357" spans="1:40" x14ac:dyDescent="0.2">
      <c r="A357" s="1" t="s">
        <v>133</v>
      </c>
      <c r="B357" s="1" t="s">
        <v>134</v>
      </c>
      <c r="C357" s="1" t="s">
        <v>89</v>
      </c>
      <c r="D357" s="1" t="s">
        <v>91</v>
      </c>
      <c r="E357" s="1" t="s">
        <v>34</v>
      </c>
      <c r="F357" s="1" t="s">
        <v>34</v>
      </c>
      <c r="G357" s="22" t="s">
        <v>43</v>
      </c>
      <c r="H357" s="22" t="s">
        <v>43</v>
      </c>
      <c r="I357" s="1" t="s">
        <v>118</v>
      </c>
      <c r="J357" s="1" t="s">
        <v>119</v>
      </c>
      <c r="K357" s="1"/>
      <c r="L357" s="26">
        <v>0.75</v>
      </c>
      <c r="M357" s="26">
        <v>0.5</v>
      </c>
      <c r="N357" s="26">
        <v>1</v>
      </c>
      <c r="O357" s="26"/>
      <c r="P357" s="26">
        <v>100.71365</v>
      </c>
      <c r="Q357" s="26">
        <v>98.92953</v>
      </c>
      <c r="R357" s="26">
        <v>100</v>
      </c>
      <c r="S357" s="1" t="b">
        <v>1</v>
      </c>
      <c r="T357" s="1"/>
      <c r="U357" s="1" t="s">
        <v>77</v>
      </c>
      <c r="V357" s="1"/>
      <c r="W357" s="1"/>
      <c r="X357" s="1"/>
      <c r="Y357" s="1"/>
      <c r="Z357" s="1">
        <v>1</v>
      </c>
      <c r="AA357" s="1" t="b">
        <v>0</v>
      </c>
      <c r="AB357" s="1"/>
      <c r="AC357" s="1"/>
      <c r="AD357" s="1"/>
      <c r="AE357" s="1">
        <v>1.7841200000000015</v>
      </c>
      <c r="AF357" s="1">
        <v>1.0704700000000003</v>
      </c>
      <c r="AG357" s="1"/>
      <c r="AH357" s="1"/>
      <c r="AI357" s="1"/>
      <c r="AJ357" s="1"/>
      <c r="AK357" s="1"/>
      <c r="AL357" s="1"/>
      <c r="AM357" s="1"/>
      <c r="AN357" s="1"/>
    </row>
    <row r="358" spans="1:40" x14ac:dyDescent="0.2">
      <c r="A358" s="1" t="s">
        <v>133</v>
      </c>
      <c r="B358" s="1" t="s">
        <v>134</v>
      </c>
      <c r="C358" s="1" t="s">
        <v>89</v>
      </c>
      <c r="D358" s="1" t="s">
        <v>91</v>
      </c>
      <c r="E358" s="1" t="s">
        <v>34</v>
      </c>
      <c r="F358" s="1" t="s">
        <v>34</v>
      </c>
      <c r="G358" s="22" t="s">
        <v>43</v>
      </c>
      <c r="H358" s="22" t="s">
        <v>43</v>
      </c>
      <c r="I358" s="1" t="s">
        <v>118</v>
      </c>
      <c r="J358" s="1" t="s">
        <v>119</v>
      </c>
      <c r="K358" s="1"/>
      <c r="L358" s="26">
        <v>1.5</v>
      </c>
      <c r="M358" s="26">
        <v>1</v>
      </c>
      <c r="N358" s="26">
        <v>2</v>
      </c>
      <c r="O358" s="26"/>
      <c r="P358" s="26">
        <v>100.17841</v>
      </c>
      <c r="Q358" s="26">
        <v>98.92953</v>
      </c>
      <c r="R358" s="26">
        <v>100</v>
      </c>
      <c r="S358" s="1" t="b">
        <v>1</v>
      </c>
      <c r="T358" s="1"/>
      <c r="U358" s="1" t="s">
        <v>77</v>
      </c>
      <c r="V358" s="1"/>
      <c r="W358" s="1"/>
      <c r="X358" s="1"/>
      <c r="Y358" s="1"/>
      <c r="Z358" s="1">
        <v>1</v>
      </c>
      <c r="AA358" s="1" t="b">
        <v>0</v>
      </c>
      <c r="AB358" s="1"/>
      <c r="AC358" s="1"/>
      <c r="AD358" s="1"/>
      <c r="AE358" s="1">
        <v>1.2488799999999998</v>
      </c>
      <c r="AF358" s="1">
        <v>1.0704700000000003</v>
      </c>
      <c r="AG358" s="1"/>
      <c r="AH358" s="1"/>
      <c r="AI358" s="1"/>
      <c r="AJ358" s="1"/>
      <c r="AK358" s="1"/>
      <c r="AL358" s="1"/>
      <c r="AM358" s="1"/>
      <c r="AN358" s="1"/>
    </row>
    <row r="359" spans="1:40" x14ac:dyDescent="0.2">
      <c r="A359" s="1" t="s">
        <v>133</v>
      </c>
      <c r="B359" s="1" t="s">
        <v>134</v>
      </c>
      <c r="C359" s="1" t="s">
        <v>89</v>
      </c>
      <c r="D359" s="1" t="s">
        <v>135</v>
      </c>
      <c r="E359" s="1" t="s">
        <v>34</v>
      </c>
      <c r="F359" s="1" t="s">
        <v>34</v>
      </c>
      <c r="G359" s="22" t="s">
        <v>137</v>
      </c>
      <c r="H359" s="22" t="s">
        <v>137</v>
      </c>
      <c r="I359" s="1" t="s">
        <v>118</v>
      </c>
      <c r="J359" s="1" t="s">
        <v>119</v>
      </c>
      <c r="K359" s="1"/>
      <c r="L359" s="26">
        <v>5.25</v>
      </c>
      <c r="M359" s="26">
        <v>4.5</v>
      </c>
      <c r="N359" s="26">
        <v>6</v>
      </c>
      <c r="O359" s="26"/>
      <c r="P359" s="26">
        <v>56.110619999999997</v>
      </c>
      <c r="Q359" s="26">
        <v>34.701160000000002</v>
      </c>
      <c r="R359" s="26">
        <v>70.918819999999997</v>
      </c>
      <c r="S359" s="1" t="b">
        <v>1</v>
      </c>
      <c r="T359" s="1"/>
      <c r="U359" s="1" t="s">
        <v>77</v>
      </c>
      <c r="V359" s="1"/>
      <c r="W359" s="1"/>
      <c r="X359" s="1"/>
      <c r="Y359" s="1"/>
      <c r="Z359" s="1">
        <v>1</v>
      </c>
      <c r="AA359" s="1" t="b">
        <v>0</v>
      </c>
      <c r="AB359" s="1"/>
      <c r="AC359" s="1"/>
      <c r="AD359" s="1"/>
      <c r="AE359" s="1">
        <v>21.409459999999996</v>
      </c>
      <c r="AF359" s="1">
        <v>36.217659999999995</v>
      </c>
      <c r="AG359" s="1"/>
      <c r="AH359" s="1"/>
      <c r="AI359" s="1"/>
      <c r="AJ359" s="1"/>
      <c r="AK359" s="1"/>
      <c r="AL359" s="1"/>
      <c r="AM359" s="1"/>
      <c r="AN359" s="1"/>
    </row>
    <row r="360" spans="1:40" x14ac:dyDescent="0.2">
      <c r="A360" s="1" t="s">
        <v>133</v>
      </c>
      <c r="B360" s="1" t="s">
        <v>134</v>
      </c>
      <c r="C360" s="1" t="s">
        <v>89</v>
      </c>
      <c r="D360" s="1" t="s">
        <v>135</v>
      </c>
      <c r="E360" s="1" t="s">
        <v>34</v>
      </c>
      <c r="F360" s="1" t="s">
        <v>34</v>
      </c>
      <c r="G360" s="22" t="s">
        <v>137</v>
      </c>
      <c r="H360" s="22" t="s">
        <v>137</v>
      </c>
      <c r="I360" s="1" t="s">
        <v>118</v>
      </c>
      <c r="J360" s="1" t="s">
        <v>119</v>
      </c>
      <c r="K360" s="1"/>
      <c r="L360" s="26">
        <v>7</v>
      </c>
      <c r="M360" s="26">
        <v>6</v>
      </c>
      <c r="N360" s="26">
        <v>100</v>
      </c>
      <c r="O360" s="26"/>
      <c r="P360" s="26">
        <v>32.738630000000001</v>
      </c>
      <c r="Q360" s="26">
        <v>20.071359999999999</v>
      </c>
      <c r="R360" s="26">
        <v>43.978589999999997</v>
      </c>
      <c r="S360" s="1" t="b">
        <v>1</v>
      </c>
      <c r="T360" s="1"/>
      <c r="U360" s="1" t="s">
        <v>77</v>
      </c>
      <c r="V360" s="1"/>
      <c r="W360" s="1"/>
      <c r="X360" s="1"/>
      <c r="Y360" s="1"/>
      <c r="Z360" s="1">
        <v>1</v>
      </c>
      <c r="AA360" s="1" t="b">
        <v>0</v>
      </c>
      <c r="AB360" s="1"/>
      <c r="AC360" s="1"/>
      <c r="AD360" s="1"/>
      <c r="AE360" s="1">
        <v>12.667270000000002</v>
      </c>
      <c r="AF360" s="1">
        <v>23.907229999999998</v>
      </c>
      <c r="AG360" s="1"/>
      <c r="AH360" s="1"/>
      <c r="AI360" s="1"/>
      <c r="AJ360" s="1"/>
      <c r="AK360" s="1"/>
      <c r="AL360" s="1"/>
      <c r="AM360" s="1"/>
      <c r="AN360" s="1"/>
    </row>
    <row r="361" spans="1:40" x14ac:dyDescent="0.2">
      <c r="A361" s="1" t="s">
        <v>133</v>
      </c>
      <c r="B361" s="1" t="s">
        <v>134</v>
      </c>
      <c r="C361" s="1" t="s">
        <v>89</v>
      </c>
      <c r="D361" s="1" t="s">
        <v>33</v>
      </c>
      <c r="E361" s="1" t="s">
        <v>34</v>
      </c>
      <c r="F361" s="1" t="s">
        <v>34</v>
      </c>
      <c r="G361" s="22" t="s">
        <v>137</v>
      </c>
      <c r="H361" s="22" t="s">
        <v>137</v>
      </c>
      <c r="I361" s="1" t="s">
        <v>118</v>
      </c>
      <c r="J361" s="1" t="s">
        <v>119</v>
      </c>
      <c r="K361" s="1"/>
      <c r="L361" s="26">
        <v>0.25</v>
      </c>
      <c r="M361" s="26">
        <v>0</v>
      </c>
      <c r="N361" s="26">
        <v>0.5</v>
      </c>
      <c r="O361" s="26"/>
      <c r="P361" s="26">
        <v>90.187330000000003</v>
      </c>
      <c r="Q361" s="26">
        <v>83.229259999999996</v>
      </c>
      <c r="R361" s="26">
        <v>94.112399999999994</v>
      </c>
      <c r="S361" s="1" t="b">
        <v>0</v>
      </c>
      <c r="T361" s="1"/>
      <c r="U361" s="1" t="s">
        <v>77</v>
      </c>
      <c r="V361" s="1"/>
      <c r="W361" s="1"/>
      <c r="X361" s="1"/>
      <c r="Y361" s="1"/>
      <c r="Z361" s="1">
        <v>1</v>
      </c>
      <c r="AA361" s="1" t="b">
        <v>0</v>
      </c>
      <c r="AB361" s="1"/>
      <c r="AC361" s="1"/>
      <c r="AD361" s="1"/>
      <c r="AE361" s="1">
        <v>6.9580700000000064</v>
      </c>
      <c r="AF361" s="1">
        <v>10.883139999999997</v>
      </c>
      <c r="AG361" s="1"/>
      <c r="AH361" s="1"/>
      <c r="AI361" s="1"/>
      <c r="AJ361" s="1"/>
      <c r="AK361" s="1"/>
      <c r="AL361" s="1"/>
      <c r="AM361" s="1"/>
      <c r="AN361" s="1"/>
    </row>
    <row r="362" spans="1:40" x14ac:dyDescent="0.2">
      <c r="A362" s="1" t="s">
        <v>133</v>
      </c>
      <c r="B362" s="1" t="s">
        <v>134</v>
      </c>
      <c r="C362" s="1" t="s">
        <v>89</v>
      </c>
      <c r="D362" s="1" t="s">
        <v>33</v>
      </c>
      <c r="E362" s="1" t="s">
        <v>34</v>
      </c>
      <c r="F362" s="1" t="s">
        <v>34</v>
      </c>
      <c r="G362" s="22" t="s">
        <v>137</v>
      </c>
      <c r="H362" s="22" t="s">
        <v>137</v>
      </c>
      <c r="I362" s="1" t="s">
        <v>118</v>
      </c>
      <c r="J362" s="1" t="s">
        <v>119</v>
      </c>
      <c r="K362" s="1"/>
      <c r="L362" s="26">
        <v>0.75</v>
      </c>
      <c r="M362" s="26">
        <v>0.5</v>
      </c>
      <c r="N362" s="26">
        <v>1</v>
      </c>
      <c r="O362" s="26"/>
      <c r="P362" s="26">
        <v>87.511150000000001</v>
      </c>
      <c r="Q362" s="26">
        <v>83.229259999999996</v>
      </c>
      <c r="R362" s="26">
        <v>90.544160000000005</v>
      </c>
      <c r="S362" s="1" t="b">
        <v>1</v>
      </c>
      <c r="T362" s="1"/>
      <c r="U362" s="1" t="s">
        <v>77</v>
      </c>
      <c r="V362" s="1"/>
      <c r="W362" s="1"/>
      <c r="X362" s="1"/>
      <c r="Y362" s="1"/>
      <c r="Z362" s="1">
        <v>1</v>
      </c>
      <c r="AA362" s="1" t="b">
        <v>0</v>
      </c>
      <c r="AB362" s="1"/>
      <c r="AC362" s="1"/>
      <c r="AD362" s="1"/>
      <c r="AE362" s="1">
        <v>4.2818900000000042</v>
      </c>
      <c r="AF362" s="1">
        <v>7.3149000000000086</v>
      </c>
      <c r="AG362" s="1"/>
      <c r="AH362" s="1"/>
      <c r="AI362" s="1"/>
      <c r="AJ362" s="1"/>
      <c r="AK362" s="1"/>
      <c r="AL362" s="1"/>
      <c r="AM362" s="1"/>
      <c r="AN362" s="1"/>
    </row>
    <row r="363" spans="1:40" x14ac:dyDescent="0.2">
      <c r="A363" s="1" t="s">
        <v>133</v>
      </c>
      <c r="B363" s="1" t="s">
        <v>134</v>
      </c>
      <c r="C363" s="1" t="s">
        <v>89</v>
      </c>
      <c r="D363" s="1" t="s">
        <v>33</v>
      </c>
      <c r="E363" s="1" t="s">
        <v>34</v>
      </c>
      <c r="F363" s="1" t="s">
        <v>34</v>
      </c>
      <c r="G363" s="22" t="s">
        <v>137</v>
      </c>
      <c r="H363" s="22" t="s">
        <v>137</v>
      </c>
      <c r="I363" s="1" t="s">
        <v>118</v>
      </c>
      <c r="J363" s="1" t="s">
        <v>119</v>
      </c>
      <c r="K363" s="1"/>
      <c r="L363" s="26">
        <v>1.5</v>
      </c>
      <c r="M363" s="26">
        <v>1</v>
      </c>
      <c r="N363" s="26">
        <v>2</v>
      </c>
      <c r="O363" s="26"/>
      <c r="P363" s="26">
        <v>85.905439999999999</v>
      </c>
      <c r="Q363" s="26">
        <v>81.445139999999995</v>
      </c>
      <c r="R363" s="26">
        <v>88.403210000000001</v>
      </c>
      <c r="S363" s="1" t="b">
        <v>1</v>
      </c>
      <c r="T363" s="1"/>
      <c r="U363" s="1" t="s">
        <v>77</v>
      </c>
      <c r="V363" s="1"/>
      <c r="W363" s="1"/>
      <c r="X363" s="1"/>
      <c r="Y363" s="1"/>
      <c r="Z363" s="1">
        <v>1</v>
      </c>
      <c r="AA363" s="1" t="b">
        <v>0</v>
      </c>
      <c r="AB363" s="1"/>
      <c r="AC363" s="1"/>
      <c r="AD363" s="1"/>
      <c r="AE363" s="1">
        <v>4.4603000000000037</v>
      </c>
      <c r="AF363" s="1">
        <v>6.9580700000000064</v>
      </c>
      <c r="AG363" s="1"/>
      <c r="AH363" s="1"/>
      <c r="AI363" s="1"/>
      <c r="AJ363" s="1"/>
      <c r="AK363" s="1"/>
      <c r="AL363" s="1"/>
      <c r="AM363" s="1"/>
      <c r="AN363" s="1"/>
    </row>
    <row r="364" spans="1:40" x14ac:dyDescent="0.2">
      <c r="A364" s="1" t="s">
        <v>133</v>
      </c>
      <c r="B364" s="1" t="s">
        <v>134</v>
      </c>
      <c r="C364" s="1" t="s">
        <v>89</v>
      </c>
      <c r="D364" s="1" t="s">
        <v>33</v>
      </c>
      <c r="E364" s="1" t="s">
        <v>34</v>
      </c>
      <c r="F364" s="1" t="s">
        <v>34</v>
      </c>
      <c r="G364" s="22" t="s">
        <v>137</v>
      </c>
      <c r="H364" s="22" t="s">
        <v>137</v>
      </c>
      <c r="I364" s="1" t="s">
        <v>118</v>
      </c>
      <c r="J364" s="1" t="s">
        <v>119</v>
      </c>
      <c r="K364" s="1"/>
      <c r="L364" s="26">
        <v>2.5</v>
      </c>
      <c r="M364" s="26">
        <v>2</v>
      </c>
      <c r="N364" s="26">
        <v>3.5</v>
      </c>
      <c r="O364" s="26"/>
      <c r="P364" s="26">
        <v>77.520070000000004</v>
      </c>
      <c r="Q364" s="26">
        <v>70.383589999999998</v>
      </c>
      <c r="R364" s="26">
        <v>83.586079999999995</v>
      </c>
      <c r="S364" s="1" t="b">
        <v>1</v>
      </c>
      <c r="T364" s="1"/>
      <c r="U364" s="1" t="s">
        <v>77</v>
      </c>
      <c r="V364" s="1"/>
      <c r="W364" s="1"/>
      <c r="X364" s="1"/>
      <c r="Y364" s="1"/>
      <c r="Z364" s="1">
        <v>1</v>
      </c>
      <c r="AA364" s="1" t="b">
        <v>0</v>
      </c>
      <c r="AB364" s="1"/>
      <c r="AC364" s="1"/>
      <c r="AD364" s="1"/>
      <c r="AE364" s="1">
        <v>7.1364800000000059</v>
      </c>
      <c r="AF364" s="1">
        <v>13.202489999999997</v>
      </c>
      <c r="AG364" s="1"/>
      <c r="AH364" s="1"/>
      <c r="AI364" s="1"/>
      <c r="AJ364" s="1"/>
      <c r="AK364" s="1"/>
      <c r="AL364" s="1"/>
      <c r="AM364" s="1"/>
      <c r="AN364" s="1"/>
    </row>
    <row r="365" spans="1:40" x14ac:dyDescent="0.2">
      <c r="A365" s="1" t="s">
        <v>133</v>
      </c>
      <c r="B365" s="1" t="s">
        <v>134</v>
      </c>
      <c r="C365" s="1" t="s">
        <v>89</v>
      </c>
      <c r="D365" s="1" t="s">
        <v>91</v>
      </c>
      <c r="E365" s="1" t="s">
        <v>34</v>
      </c>
      <c r="F365" s="1" t="s">
        <v>34</v>
      </c>
      <c r="G365" s="22" t="s">
        <v>137</v>
      </c>
      <c r="H365" s="22" t="s">
        <v>137</v>
      </c>
      <c r="I365" s="1" t="s">
        <v>118</v>
      </c>
      <c r="J365" s="1" t="s">
        <v>119</v>
      </c>
      <c r="K365" s="1"/>
      <c r="L365" s="26">
        <v>0.75</v>
      </c>
      <c r="M365" s="26">
        <v>0.5</v>
      </c>
      <c r="N365" s="26">
        <v>1</v>
      </c>
      <c r="O365" s="26"/>
      <c r="P365" s="26">
        <v>91.079390000000004</v>
      </c>
      <c r="Q365" s="26">
        <v>81.266729999999995</v>
      </c>
      <c r="R365" s="26">
        <v>95.718109999999996</v>
      </c>
      <c r="S365" s="1" t="b">
        <v>1</v>
      </c>
      <c r="T365" s="1"/>
      <c r="U365" s="1" t="s">
        <v>77</v>
      </c>
      <c r="V365" s="1"/>
      <c r="W365" s="1"/>
      <c r="X365" s="1"/>
      <c r="Y365" s="1"/>
      <c r="Z365" s="1">
        <v>1</v>
      </c>
      <c r="AA365" s="1" t="b">
        <v>0</v>
      </c>
      <c r="AB365" s="1"/>
      <c r="AC365" s="1"/>
      <c r="AD365" s="1"/>
      <c r="AE365" s="1">
        <v>9.8126600000000082</v>
      </c>
      <c r="AF365" s="1">
        <v>14.45138</v>
      </c>
      <c r="AG365" s="1"/>
      <c r="AH365" s="1"/>
      <c r="AI365" s="1"/>
      <c r="AJ365" s="1"/>
      <c r="AK365" s="1"/>
      <c r="AL365" s="1"/>
      <c r="AM365" s="1"/>
      <c r="AN365" s="1"/>
    </row>
    <row r="366" spans="1:40" x14ac:dyDescent="0.2">
      <c r="A366" s="1" t="s">
        <v>133</v>
      </c>
      <c r="B366" s="1" t="s">
        <v>134</v>
      </c>
      <c r="C366" s="1" t="s">
        <v>89</v>
      </c>
      <c r="D366" s="1" t="s">
        <v>91</v>
      </c>
      <c r="E366" s="1" t="s">
        <v>34</v>
      </c>
      <c r="F366" s="1" t="s">
        <v>34</v>
      </c>
      <c r="G366" s="22" t="s">
        <v>137</v>
      </c>
      <c r="H366" s="22" t="s">
        <v>137</v>
      </c>
      <c r="I366" s="1" t="s">
        <v>118</v>
      </c>
      <c r="J366" s="1" t="s">
        <v>119</v>
      </c>
      <c r="K366" s="1"/>
      <c r="L366" s="26">
        <v>1.5</v>
      </c>
      <c r="M366" s="26">
        <v>1</v>
      </c>
      <c r="N366" s="26">
        <v>2</v>
      </c>
      <c r="O366" s="26"/>
      <c r="P366" s="26">
        <v>91.793040000000005</v>
      </c>
      <c r="Q366" s="26">
        <v>87.332740000000001</v>
      </c>
      <c r="R366" s="26">
        <v>94.647639999999996</v>
      </c>
      <c r="S366" s="1" t="b">
        <v>1</v>
      </c>
      <c r="T366" s="1"/>
      <c r="U366" s="1" t="s">
        <v>77</v>
      </c>
      <c r="V366" s="1"/>
      <c r="W366" s="1"/>
      <c r="X366" s="1"/>
      <c r="Y366" s="1"/>
      <c r="Z366" s="1">
        <v>1</v>
      </c>
      <c r="AA366" s="1" t="b">
        <v>0</v>
      </c>
      <c r="AB366" s="1"/>
      <c r="AC366" s="1"/>
      <c r="AD366" s="1"/>
      <c r="AE366" s="1">
        <v>4.4603000000000037</v>
      </c>
      <c r="AF366" s="1">
        <v>7.3148999999999944</v>
      </c>
      <c r="AG366" s="1"/>
      <c r="AH366" s="1"/>
      <c r="AI366" s="1"/>
      <c r="AJ366" s="1"/>
      <c r="AK366" s="1"/>
      <c r="AL366" s="1"/>
      <c r="AM366" s="1"/>
      <c r="AN366" s="1"/>
    </row>
    <row r="367" spans="1:40" x14ac:dyDescent="0.2">
      <c r="A367" s="1" t="s">
        <v>133</v>
      </c>
      <c r="B367" s="1" t="s">
        <v>134</v>
      </c>
      <c r="C367" s="1" t="s">
        <v>89</v>
      </c>
      <c r="D367" s="1" t="s">
        <v>91</v>
      </c>
      <c r="E367" s="1" t="s">
        <v>34</v>
      </c>
      <c r="F367" s="1" t="s">
        <v>34</v>
      </c>
      <c r="G367" s="22" t="s">
        <v>137</v>
      </c>
      <c r="H367" s="22" t="s">
        <v>137</v>
      </c>
      <c r="I367" s="1" t="s">
        <v>118</v>
      </c>
      <c r="J367" s="1" t="s">
        <v>119</v>
      </c>
      <c r="K367" s="1"/>
      <c r="L367" s="26">
        <v>2.5</v>
      </c>
      <c r="M367" s="26">
        <v>2</v>
      </c>
      <c r="N367" s="26">
        <v>3.5</v>
      </c>
      <c r="O367" s="26"/>
      <c r="P367" s="26">
        <v>91.614630000000005</v>
      </c>
      <c r="Q367" s="26">
        <v>83.050849999999997</v>
      </c>
      <c r="R367" s="26">
        <v>95.896519999999995</v>
      </c>
      <c r="S367" s="1" t="b">
        <v>1</v>
      </c>
      <c r="T367" s="1"/>
      <c r="U367" s="1" t="s">
        <v>77</v>
      </c>
      <c r="V367" s="1"/>
      <c r="W367" s="1"/>
      <c r="X367" s="1"/>
      <c r="Y367" s="1"/>
      <c r="Z367" s="1">
        <v>1</v>
      </c>
      <c r="AA367" s="1" t="b">
        <v>0</v>
      </c>
      <c r="AB367" s="1"/>
      <c r="AC367" s="1"/>
      <c r="AD367" s="1"/>
      <c r="AE367" s="1">
        <v>8.5637800000000084</v>
      </c>
      <c r="AF367" s="1">
        <v>12.845669999999998</v>
      </c>
      <c r="AG367" s="1"/>
      <c r="AH367" s="1"/>
      <c r="AI367" s="1"/>
      <c r="AJ367" s="1"/>
      <c r="AK367" s="1"/>
      <c r="AL367" s="1"/>
      <c r="AM367" s="1"/>
      <c r="AN367" s="1"/>
    </row>
    <row r="368" spans="1:40" x14ac:dyDescent="0.2">
      <c r="A368" s="1" t="s">
        <v>133</v>
      </c>
      <c r="B368" s="1" t="s">
        <v>134</v>
      </c>
      <c r="C368" s="1" t="s">
        <v>33</v>
      </c>
      <c r="D368" s="1" t="s">
        <v>135</v>
      </c>
      <c r="E368" s="1" t="s">
        <v>34</v>
      </c>
      <c r="F368" s="1" t="s">
        <v>34</v>
      </c>
      <c r="G368" s="1" t="s">
        <v>43</v>
      </c>
      <c r="H368" s="1" t="s">
        <v>43</v>
      </c>
      <c r="I368" s="1" t="s">
        <v>118</v>
      </c>
      <c r="J368" s="1" t="s">
        <v>119</v>
      </c>
      <c r="K368" s="1"/>
      <c r="L368" s="26">
        <v>0.75</v>
      </c>
      <c r="M368" s="26">
        <v>0.5</v>
      </c>
      <c r="N368" s="26">
        <v>1</v>
      </c>
      <c r="O368" s="26"/>
      <c r="P368" s="26">
        <v>93.906809999999993</v>
      </c>
      <c r="Q368" s="26">
        <v>81.541219999999996</v>
      </c>
      <c r="R368" s="26">
        <v>98.028670000000005</v>
      </c>
      <c r="S368" s="1" t="b">
        <v>1</v>
      </c>
      <c r="T368" s="1"/>
      <c r="U368" s="1" t="s">
        <v>77</v>
      </c>
      <c r="V368" s="1"/>
      <c r="W368" s="1"/>
      <c r="X368" s="1"/>
      <c r="Y368" s="1"/>
      <c r="Z368" s="1">
        <v>1</v>
      </c>
      <c r="AA368" s="1" t="b">
        <v>0</v>
      </c>
      <c r="AB368" s="1"/>
      <c r="AC368" s="1"/>
      <c r="AD368" s="1"/>
      <c r="AE368" s="1">
        <v>12.365589999999997</v>
      </c>
      <c r="AF368" s="1">
        <v>16.48745000000001</v>
      </c>
      <c r="AG368" s="1"/>
      <c r="AH368" s="1"/>
      <c r="AI368" s="1"/>
      <c r="AJ368" s="1"/>
      <c r="AK368" s="1"/>
      <c r="AL368" s="1"/>
      <c r="AM368" s="1"/>
      <c r="AN368" s="1"/>
    </row>
    <row r="369" spans="1:40" x14ac:dyDescent="0.2">
      <c r="A369" s="1" t="s">
        <v>133</v>
      </c>
      <c r="B369" s="1" t="s">
        <v>134</v>
      </c>
      <c r="C369" s="1" t="s">
        <v>33</v>
      </c>
      <c r="D369" s="1" t="s">
        <v>135</v>
      </c>
      <c r="E369" s="1" t="s">
        <v>34</v>
      </c>
      <c r="F369" s="1" t="s">
        <v>34</v>
      </c>
      <c r="G369" s="1" t="s">
        <v>43</v>
      </c>
      <c r="H369" s="1" t="s">
        <v>43</v>
      </c>
      <c r="I369" s="1" t="s">
        <v>118</v>
      </c>
      <c r="J369" s="1" t="s">
        <v>119</v>
      </c>
      <c r="K369" s="1"/>
      <c r="L369" s="26">
        <v>1.5</v>
      </c>
      <c r="M369" s="26">
        <v>1</v>
      </c>
      <c r="N369" s="26">
        <v>2</v>
      </c>
      <c r="O369" s="26"/>
      <c r="P369" s="26">
        <v>99.641580000000005</v>
      </c>
      <c r="Q369" s="26">
        <v>94.623660000000001</v>
      </c>
      <c r="R369" s="26">
        <v>100</v>
      </c>
      <c r="S369" s="1" t="b">
        <v>1</v>
      </c>
      <c r="T369" s="1"/>
      <c r="U369" s="1" t="s">
        <v>77</v>
      </c>
      <c r="V369" s="1"/>
      <c r="W369" s="1"/>
      <c r="X369" s="1"/>
      <c r="Y369" s="1"/>
      <c r="Z369" s="1">
        <v>1</v>
      </c>
      <c r="AA369" s="1" t="b">
        <v>0</v>
      </c>
      <c r="AB369" s="1"/>
      <c r="AC369" s="1"/>
      <c r="AD369" s="1"/>
      <c r="AE369" s="1">
        <v>5.0179200000000037</v>
      </c>
      <c r="AF369" s="1">
        <v>5.376339999999999</v>
      </c>
      <c r="AG369" s="1"/>
      <c r="AH369" s="1"/>
      <c r="AI369" s="1"/>
      <c r="AJ369" s="1"/>
      <c r="AK369" s="1"/>
      <c r="AL369" s="1"/>
      <c r="AM369" s="1"/>
      <c r="AN369" s="1"/>
    </row>
    <row r="370" spans="1:40" x14ac:dyDescent="0.2">
      <c r="A370" s="1" t="s">
        <v>133</v>
      </c>
      <c r="B370" s="1" t="s">
        <v>134</v>
      </c>
      <c r="C370" s="1" t="s">
        <v>33</v>
      </c>
      <c r="D370" s="1" t="s">
        <v>135</v>
      </c>
      <c r="E370" s="1" t="s">
        <v>34</v>
      </c>
      <c r="F370" s="1" t="s">
        <v>34</v>
      </c>
      <c r="G370" s="1" t="s">
        <v>43</v>
      </c>
      <c r="H370" s="1" t="s">
        <v>43</v>
      </c>
      <c r="I370" s="1" t="s">
        <v>118</v>
      </c>
      <c r="J370" s="1" t="s">
        <v>119</v>
      </c>
      <c r="K370" s="1"/>
      <c r="L370" s="26">
        <v>2.75</v>
      </c>
      <c r="M370" s="26">
        <v>2</v>
      </c>
      <c r="N370" s="26">
        <v>3.5</v>
      </c>
      <c r="O370" s="26"/>
      <c r="P370" s="26">
        <v>98.566310000000001</v>
      </c>
      <c r="Q370" s="26">
        <v>96.236559999999997</v>
      </c>
      <c r="R370" s="26">
        <v>99.820790000000002</v>
      </c>
      <c r="S370" s="1" t="b">
        <v>1</v>
      </c>
      <c r="T370" s="1"/>
      <c r="U370" s="1" t="s">
        <v>77</v>
      </c>
      <c r="V370" s="1"/>
      <c r="W370" s="1"/>
      <c r="X370" s="1"/>
      <c r="Y370" s="1"/>
      <c r="Z370" s="1">
        <v>1</v>
      </c>
      <c r="AA370" s="1" t="b">
        <v>0</v>
      </c>
      <c r="AB370" s="1"/>
      <c r="AC370" s="1"/>
      <c r="AD370" s="1"/>
      <c r="AE370" s="1">
        <v>2.3297500000000042</v>
      </c>
      <c r="AF370" s="1">
        <v>3.5842300000000051</v>
      </c>
      <c r="AG370" s="1"/>
      <c r="AH370" s="1"/>
      <c r="AI370" s="1"/>
      <c r="AJ370" s="1"/>
      <c r="AK370" s="1"/>
      <c r="AL370" s="1"/>
      <c r="AM370" s="1"/>
      <c r="AN370" s="1"/>
    </row>
    <row r="371" spans="1:40" x14ac:dyDescent="0.2">
      <c r="A371" s="1" t="s">
        <v>133</v>
      </c>
      <c r="B371" s="1" t="s">
        <v>134</v>
      </c>
      <c r="C371" s="1" t="s">
        <v>33</v>
      </c>
      <c r="D371" s="1" t="s">
        <v>135</v>
      </c>
      <c r="E371" s="1" t="s">
        <v>34</v>
      </c>
      <c r="F371" s="1" t="s">
        <v>34</v>
      </c>
      <c r="G371" s="1" t="s">
        <v>43</v>
      </c>
      <c r="H371" s="1" t="s">
        <v>43</v>
      </c>
      <c r="I371" s="1" t="s">
        <v>118</v>
      </c>
      <c r="J371" s="1" t="s">
        <v>119</v>
      </c>
      <c r="K371" s="1"/>
      <c r="L371" s="26">
        <v>4</v>
      </c>
      <c r="M371" s="26">
        <v>3.5</v>
      </c>
      <c r="N371" s="26">
        <v>4.5</v>
      </c>
      <c r="O371" s="26"/>
      <c r="P371" s="26">
        <v>98.387100000000004</v>
      </c>
      <c r="Q371" s="26">
        <v>96.953410000000005</v>
      </c>
      <c r="R371" s="26">
        <v>99.641580000000005</v>
      </c>
      <c r="S371" s="1" t="b">
        <v>1</v>
      </c>
      <c r="T371" s="1"/>
      <c r="U371" s="1" t="s">
        <v>77</v>
      </c>
      <c r="V371" s="1"/>
      <c r="W371" s="1"/>
      <c r="X371" s="1"/>
      <c r="Y371" s="1"/>
      <c r="Z371" s="1">
        <v>1</v>
      </c>
      <c r="AA371" s="1" t="b">
        <v>0</v>
      </c>
      <c r="AB371" s="1"/>
      <c r="AC371" s="1"/>
      <c r="AD371" s="1"/>
      <c r="AE371" s="1">
        <v>1.4336899999999986</v>
      </c>
      <c r="AF371" s="1">
        <v>2.6881699999999995</v>
      </c>
      <c r="AG371" s="1"/>
      <c r="AH371" s="1"/>
      <c r="AI371" s="1"/>
      <c r="AJ371" s="1"/>
      <c r="AK371" s="1"/>
      <c r="AL371" s="1"/>
      <c r="AM371" s="1"/>
      <c r="AN371" s="1"/>
    </row>
    <row r="372" spans="1:40" x14ac:dyDescent="0.2">
      <c r="A372" s="1" t="s">
        <v>133</v>
      </c>
      <c r="B372" s="1" t="s">
        <v>134</v>
      </c>
      <c r="C372" s="1" t="s">
        <v>33</v>
      </c>
      <c r="D372" s="1" t="s">
        <v>135</v>
      </c>
      <c r="E372" s="1" t="s">
        <v>34</v>
      </c>
      <c r="F372" s="1" t="s">
        <v>34</v>
      </c>
      <c r="G372" s="1" t="s">
        <v>43</v>
      </c>
      <c r="H372" s="1" t="s">
        <v>43</v>
      </c>
      <c r="I372" s="1" t="s">
        <v>118</v>
      </c>
      <c r="J372" s="1" t="s">
        <v>119</v>
      </c>
      <c r="K372" s="1"/>
      <c r="L372" s="26">
        <v>5</v>
      </c>
      <c r="M372" s="26">
        <v>4.5</v>
      </c>
      <c r="N372" s="26">
        <v>5.5</v>
      </c>
      <c r="O372" s="26"/>
      <c r="P372" s="26">
        <v>97.132620000000003</v>
      </c>
      <c r="Q372" s="26">
        <v>95.340500000000006</v>
      </c>
      <c r="R372" s="26">
        <v>98.566310000000001</v>
      </c>
      <c r="S372" s="1" t="b">
        <v>1</v>
      </c>
      <c r="T372" s="1"/>
      <c r="U372" s="1" t="s">
        <v>77</v>
      </c>
      <c r="V372" s="1"/>
      <c r="W372" s="1"/>
      <c r="X372" s="1"/>
      <c r="Y372" s="1"/>
      <c r="Z372" s="1">
        <v>1</v>
      </c>
      <c r="AA372" s="1" t="b">
        <v>0</v>
      </c>
      <c r="AB372" s="1"/>
      <c r="AC372" s="1"/>
      <c r="AD372" s="1"/>
      <c r="AE372" s="1">
        <v>1.792119999999997</v>
      </c>
      <c r="AF372" s="1">
        <v>3.2258099999999956</v>
      </c>
      <c r="AG372" s="1"/>
      <c r="AH372" s="1"/>
      <c r="AI372" s="1"/>
      <c r="AJ372" s="1"/>
      <c r="AK372" s="1"/>
      <c r="AL372" s="1"/>
      <c r="AM372" s="1"/>
      <c r="AN372" s="1"/>
    </row>
    <row r="373" spans="1:40" x14ac:dyDescent="0.2">
      <c r="A373" s="1" t="s">
        <v>133</v>
      </c>
      <c r="B373" s="1" t="s">
        <v>134</v>
      </c>
      <c r="C373" s="1" t="s">
        <v>33</v>
      </c>
      <c r="D373" s="1" t="s">
        <v>135</v>
      </c>
      <c r="E373" s="1" t="s">
        <v>34</v>
      </c>
      <c r="F373" s="1" t="s">
        <v>34</v>
      </c>
      <c r="G373" s="1" t="s">
        <v>43</v>
      </c>
      <c r="H373" s="1" t="s">
        <v>43</v>
      </c>
      <c r="I373" s="1" t="s">
        <v>118</v>
      </c>
      <c r="J373" s="1" t="s">
        <v>119</v>
      </c>
      <c r="K373" s="1"/>
      <c r="L373" s="26">
        <v>6.5</v>
      </c>
      <c r="M373" s="26">
        <v>5.5</v>
      </c>
      <c r="N373" s="26">
        <v>100</v>
      </c>
      <c r="O373" s="26"/>
      <c r="P373" s="26">
        <v>95.698920000000001</v>
      </c>
      <c r="Q373" s="26">
        <v>93.906809999999993</v>
      </c>
      <c r="R373" s="26">
        <v>96.774190000000004</v>
      </c>
      <c r="S373" s="1" t="b">
        <v>1</v>
      </c>
      <c r="T373" s="1"/>
      <c r="U373" s="1" t="s">
        <v>77</v>
      </c>
      <c r="V373" s="1"/>
      <c r="W373" s="1"/>
      <c r="X373" s="1"/>
      <c r="Y373" s="1"/>
      <c r="Z373" s="1">
        <v>1</v>
      </c>
      <c r="AA373" s="1" t="b">
        <v>0</v>
      </c>
      <c r="AB373" s="1"/>
      <c r="AC373" s="1"/>
      <c r="AD373" s="1"/>
      <c r="AE373" s="1">
        <v>1.7921100000000081</v>
      </c>
      <c r="AF373" s="1">
        <v>2.8673800000000114</v>
      </c>
      <c r="AG373" s="1"/>
      <c r="AH373" s="1"/>
      <c r="AI373" s="1"/>
      <c r="AJ373" s="1"/>
      <c r="AK373" s="1"/>
      <c r="AL373" s="1"/>
      <c r="AM373" s="1"/>
      <c r="AN373" s="1"/>
    </row>
    <row r="374" spans="1:40" x14ac:dyDescent="0.2">
      <c r="A374" s="1" t="s">
        <v>133</v>
      </c>
      <c r="B374" s="1" t="s">
        <v>134</v>
      </c>
      <c r="C374" s="1" t="s">
        <v>33</v>
      </c>
      <c r="D374" s="1" t="s">
        <v>33</v>
      </c>
      <c r="E374" s="1" t="s">
        <v>34</v>
      </c>
      <c r="F374" s="1" t="s">
        <v>34</v>
      </c>
      <c r="G374" s="1" t="s">
        <v>43</v>
      </c>
      <c r="H374" s="1" t="s">
        <v>43</v>
      </c>
      <c r="I374" s="1" t="s">
        <v>118</v>
      </c>
      <c r="J374" s="1" t="s">
        <v>119</v>
      </c>
      <c r="K374" s="1"/>
      <c r="L374" s="26">
        <v>0.25</v>
      </c>
      <c r="M374" s="26">
        <v>0</v>
      </c>
      <c r="N374" s="26">
        <v>0.5</v>
      </c>
      <c r="O374" s="26"/>
      <c r="P374" s="26">
        <v>99.462370000000007</v>
      </c>
      <c r="Q374" s="26">
        <v>97.491039999999998</v>
      </c>
      <c r="R374" s="26">
        <v>100</v>
      </c>
      <c r="S374" s="1" t="b">
        <v>0</v>
      </c>
      <c r="T374" s="1"/>
      <c r="U374" s="1" t="s">
        <v>77</v>
      </c>
      <c r="V374" s="1"/>
      <c r="W374" s="1"/>
      <c r="X374" s="1"/>
      <c r="Y374" s="1"/>
      <c r="Z374" s="1">
        <v>1</v>
      </c>
      <c r="AA374" s="1" t="b">
        <v>0</v>
      </c>
      <c r="AB374" s="1"/>
      <c r="AC374" s="1"/>
      <c r="AD374" s="1"/>
      <c r="AE374" s="1">
        <v>1.9713300000000089</v>
      </c>
      <c r="AF374" s="1">
        <v>2.5089600000000019</v>
      </c>
      <c r="AG374" s="1"/>
      <c r="AH374" s="1"/>
      <c r="AI374" s="1"/>
      <c r="AJ374" s="1"/>
      <c r="AK374" s="1"/>
      <c r="AL374" s="1"/>
      <c r="AM374" s="1"/>
      <c r="AN374" s="1"/>
    </row>
    <row r="375" spans="1:40" x14ac:dyDescent="0.2">
      <c r="A375" s="1" t="s">
        <v>133</v>
      </c>
      <c r="B375" s="1" t="s">
        <v>134</v>
      </c>
      <c r="C375" s="1" t="s">
        <v>33</v>
      </c>
      <c r="D375" s="1" t="s">
        <v>33</v>
      </c>
      <c r="E375" s="1" t="s">
        <v>34</v>
      </c>
      <c r="F375" s="1" t="s">
        <v>34</v>
      </c>
      <c r="G375" s="1" t="s">
        <v>43</v>
      </c>
      <c r="H375" s="1" t="s">
        <v>43</v>
      </c>
      <c r="I375" s="1" t="s">
        <v>118</v>
      </c>
      <c r="J375" s="1" t="s">
        <v>119</v>
      </c>
      <c r="K375" s="1"/>
      <c r="L375" s="26">
        <v>0.75</v>
      </c>
      <c r="M375" s="26">
        <v>0.5</v>
      </c>
      <c r="N375" s="26">
        <v>1</v>
      </c>
      <c r="O375" s="26"/>
      <c r="P375" s="26">
        <v>99.641580000000005</v>
      </c>
      <c r="Q375" s="26">
        <v>98.028670000000005</v>
      </c>
      <c r="R375" s="26">
        <v>100</v>
      </c>
      <c r="S375" s="1" t="b">
        <v>1</v>
      </c>
      <c r="T375" s="1"/>
      <c r="U375" s="1" t="s">
        <v>77</v>
      </c>
      <c r="V375" s="1"/>
      <c r="W375" s="1"/>
      <c r="X375" s="1"/>
      <c r="Y375" s="1"/>
      <c r="Z375" s="1">
        <v>1</v>
      </c>
      <c r="AA375" s="1" t="b">
        <v>0</v>
      </c>
      <c r="AB375" s="1"/>
      <c r="AC375" s="1"/>
      <c r="AD375" s="1"/>
      <c r="AE375" s="1">
        <v>1.6129099999999994</v>
      </c>
      <c r="AF375" s="1">
        <v>1.9713299999999947</v>
      </c>
      <c r="AG375" s="1"/>
      <c r="AH375" s="1"/>
      <c r="AI375" s="1"/>
      <c r="AJ375" s="1"/>
      <c r="AK375" s="1"/>
      <c r="AL375" s="1"/>
      <c r="AM375" s="1"/>
      <c r="AN375" s="1"/>
    </row>
    <row r="376" spans="1:40" x14ac:dyDescent="0.2">
      <c r="A376" s="1" t="s">
        <v>133</v>
      </c>
      <c r="B376" s="1" t="s">
        <v>134</v>
      </c>
      <c r="C376" s="1" t="s">
        <v>33</v>
      </c>
      <c r="D376" s="1" t="s">
        <v>33</v>
      </c>
      <c r="E376" s="1" t="s">
        <v>34</v>
      </c>
      <c r="F376" s="1" t="s">
        <v>34</v>
      </c>
      <c r="G376" s="1" t="s">
        <v>43</v>
      </c>
      <c r="H376" s="1" t="s">
        <v>43</v>
      </c>
      <c r="I376" s="1" t="s">
        <v>118</v>
      </c>
      <c r="J376" s="1" t="s">
        <v>119</v>
      </c>
      <c r="K376" s="1"/>
      <c r="L376" s="26">
        <v>1.5</v>
      </c>
      <c r="M376" s="26">
        <v>1</v>
      </c>
      <c r="N376" s="26">
        <v>2</v>
      </c>
      <c r="O376" s="26"/>
      <c r="P376" s="26">
        <v>99.103939999999994</v>
      </c>
      <c r="Q376" s="26">
        <v>97.491039999999998</v>
      </c>
      <c r="R376" s="26">
        <v>100</v>
      </c>
      <c r="S376" s="1" t="b">
        <v>1</v>
      </c>
      <c r="T376" s="1"/>
      <c r="U376" s="1" t="s">
        <v>77</v>
      </c>
      <c r="V376" s="1"/>
      <c r="W376" s="1"/>
      <c r="X376" s="1"/>
      <c r="Y376" s="1"/>
      <c r="Z376" s="1">
        <v>1</v>
      </c>
      <c r="AA376" s="1" t="b">
        <v>0</v>
      </c>
      <c r="AB376" s="1"/>
      <c r="AC376" s="1"/>
      <c r="AD376" s="1"/>
      <c r="AE376" s="1">
        <v>1.6128999999999962</v>
      </c>
      <c r="AF376" s="1">
        <v>2.5089600000000019</v>
      </c>
      <c r="AG376" s="1"/>
      <c r="AH376" s="1"/>
      <c r="AI376" s="1"/>
      <c r="AJ376" s="1"/>
      <c r="AK376" s="1"/>
      <c r="AL376" s="1"/>
      <c r="AM376" s="1"/>
      <c r="AN376" s="1"/>
    </row>
    <row r="377" spans="1:40" x14ac:dyDescent="0.2">
      <c r="A377" s="1" t="s">
        <v>133</v>
      </c>
      <c r="B377" s="1" t="s">
        <v>134</v>
      </c>
      <c r="C377" s="1" t="s">
        <v>33</v>
      </c>
      <c r="D377" s="1" t="s">
        <v>33</v>
      </c>
      <c r="E377" s="1" t="s">
        <v>34</v>
      </c>
      <c r="F377" s="1" t="s">
        <v>34</v>
      </c>
      <c r="G377" s="1" t="s">
        <v>43</v>
      </c>
      <c r="H377" s="1" t="s">
        <v>43</v>
      </c>
      <c r="I377" s="1" t="s">
        <v>118</v>
      </c>
      <c r="J377" s="1" t="s">
        <v>119</v>
      </c>
      <c r="K377" s="1"/>
      <c r="L377" s="26">
        <v>2.75</v>
      </c>
      <c r="M377" s="26">
        <v>2</v>
      </c>
      <c r="N377" s="26">
        <v>3.5</v>
      </c>
      <c r="O377" s="26"/>
      <c r="P377" s="26">
        <v>98.387100000000004</v>
      </c>
      <c r="Q377" s="26">
        <v>97.132620000000003</v>
      </c>
      <c r="R377" s="26">
        <v>100</v>
      </c>
      <c r="S377" s="1" t="b">
        <v>1</v>
      </c>
      <c r="T377" s="1"/>
      <c r="U377" s="1" t="s">
        <v>77</v>
      </c>
      <c r="V377" s="1"/>
      <c r="W377" s="1"/>
      <c r="X377" s="1"/>
      <c r="Y377" s="1"/>
      <c r="Z377" s="1">
        <v>1</v>
      </c>
      <c r="AA377" s="1" t="b">
        <v>0</v>
      </c>
      <c r="AB377" s="1"/>
      <c r="AC377" s="1"/>
      <c r="AD377" s="1"/>
      <c r="AE377" s="1">
        <v>1.2544800000000009</v>
      </c>
      <c r="AF377" s="1">
        <v>2.8673799999999972</v>
      </c>
      <c r="AG377" s="1"/>
      <c r="AH377" s="1"/>
      <c r="AI377" s="1"/>
      <c r="AJ377" s="1"/>
      <c r="AK377" s="1"/>
      <c r="AL377" s="1"/>
      <c r="AM377" s="1"/>
      <c r="AN377" s="1"/>
    </row>
    <row r="378" spans="1:40" x14ac:dyDescent="0.2">
      <c r="A378" s="1" t="s">
        <v>133</v>
      </c>
      <c r="B378" s="1" t="s">
        <v>134</v>
      </c>
      <c r="C378" s="1" t="s">
        <v>33</v>
      </c>
      <c r="D378" s="1" t="s">
        <v>91</v>
      </c>
      <c r="E378" s="1" t="s">
        <v>34</v>
      </c>
      <c r="F378" s="1" t="s">
        <v>34</v>
      </c>
      <c r="G378" s="1" t="s">
        <v>43</v>
      </c>
      <c r="H378" s="1" t="s">
        <v>43</v>
      </c>
      <c r="I378" s="1" t="s">
        <v>118</v>
      </c>
      <c r="J378" s="1" t="s">
        <v>119</v>
      </c>
      <c r="K378" s="1"/>
      <c r="L378" s="26">
        <v>0.75</v>
      </c>
      <c r="M378" s="26">
        <v>0.5</v>
      </c>
      <c r="N378" s="26">
        <v>1</v>
      </c>
      <c r="O378" s="26"/>
      <c r="P378" s="26">
        <v>99.462370000000007</v>
      </c>
      <c r="Q378" s="26">
        <v>95.340500000000006</v>
      </c>
      <c r="R378" s="26">
        <v>100</v>
      </c>
      <c r="S378" s="1" t="b">
        <v>1</v>
      </c>
      <c r="T378" s="1"/>
      <c r="U378" s="1" t="s">
        <v>77</v>
      </c>
      <c r="V378" s="1"/>
      <c r="W378" s="1"/>
      <c r="X378" s="1"/>
      <c r="Y378" s="1"/>
      <c r="Z378" s="1">
        <v>1</v>
      </c>
      <c r="AA378" s="1" t="b">
        <v>0</v>
      </c>
      <c r="AB378" s="1"/>
      <c r="AC378" s="1"/>
      <c r="AD378" s="1"/>
      <c r="AE378" s="1">
        <v>4.1218700000000013</v>
      </c>
      <c r="AF378" s="1">
        <v>4.6594999999999942</v>
      </c>
      <c r="AG378" s="1"/>
      <c r="AH378" s="1"/>
      <c r="AI378" s="1"/>
      <c r="AJ378" s="1"/>
      <c r="AK378" s="1"/>
      <c r="AL378" s="1"/>
      <c r="AM378" s="1"/>
      <c r="AN378" s="1"/>
    </row>
    <row r="379" spans="1:40" x14ac:dyDescent="0.2">
      <c r="A379" s="1" t="s">
        <v>133</v>
      </c>
      <c r="B379" s="1" t="s">
        <v>134</v>
      </c>
      <c r="C379" s="1" t="s">
        <v>33</v>
      </c>
      <c r="D379" s="1" t="s">
        <v>91</v>
      </c>
      <c r="E379" s="1" t="s">
        <v>34</v>
      </c>
      <c r="F379" s="1" t="s">
        <v>34</v>
      </c>
      <c r="G379" s="1" t="s">
        <v>43</v>
      </c>
      <c r="H379" s="1" t="s">
        <v>43</v>
      </c>
      <c r="I379" s="1" t="s">
        <v>118</v>
      </c>
      <c r="J379" s="1" t="s">
        <v>119</v>
      </c>
      <c r="K379" s="1"/>
      <c r="L379" s="26">
        <v>1.5</v>
      </c>
      <c r="M379" s="26">
        <v>1</v>
      </c>
      <c r="N379" s="26">
        <v>2</v>
      </c>
      <c r="O379" s="26"/>
      <c r="P379" s="26"/>
      <c r="Q379" s="26"/>
      <c r="R379" s="26"/>
      <c r="S379" s="1" t="b">
        <v>1</v>
      </c>
      <c r="T379" s="1"/>
      <c r="U379" s="1" t="s">
        <v>77</v>
      </c>
      <c r="V379" s="1"/>
      <c r="W379" s="1"/>
      <c r="X379" s="1"/>
      <c r="Y379" s="1"/>
      <c r="Z379" s="1">
        <v>1</v>
      </c>
      <c r="AA379" s="1" t="b">
        <v>0</v>
      </c>
      <c r="AB379" s="1"/>
      <c r="AC379" s="1"/>
      <c r="AD379" s="1"/>
      <c r="AE379" s="1">
        <v>0</v>
      </c>
      <c r="AF379" s="1">
        <v>0</v>
      </c>
      <c r="AG379" s="1"/>
      <c r="AH379" s="1"/>
      <c r="AI379" s="1"/>
      <c r="AJ379" s="1"/>
      <c r="AK379" s="1"/>
      <c r="AL379" s="1"/>
      <c r="AM379" s="1"/>
      <c r="AN379" s="1"/>
    </row>
    <row r="380" spans="1:40" x14ac:dyDescent="0.2">
      <c r="A380" s="1" t="s">
        <v>133</v>
      </c>
      <c r="B380" s="1" t="s">
        <v>134</v>
      </c>
      <c r="C380" s="1" t="s">
        <v>33</v>
      </c>
      <c r="D380" s="1" t="s">
        <v>91</v>
      </c>
      <c r="E380" s="1" t="s">
        <v>34</v>
      </c>
      <c r="F380" s="1" t="s">
        <v>34</v>
      </c>
      <c r="G380" s="1" t="s">
        <v>43</v>
      </c>
      <c r="H380" s="1" t="s">
        <v>43</v>
      </c>
      <c r="I380" s="1" t="s">
        <v>118</v>
      </c>
      <c r="J380" s="1" t="s">
        <v>119</v>
      </c>
      <c r="K380" s="1"/>
      <c r="L380" s="26">
        <v>2.75</v>
      </c>
      <c r="M380" s="26">
        <v>2</v>
      </c>
      <c r="N380" s="26">
        <v>3.5</v>
      </c>
      <c r="O380" s="26"/>
      <c r="P380" s="26"/>
      <c r="Q380" s="26"/>
      <c r="R380" s="26"/>
      <c r="S380" s="1" t="b">
        <v>1</v>
      </c>
      <c r="T380" s="1"/>
      <c r="U380" s="1" t="s">
        <v>77</v>
      </c>
      <c r="V380" s="1"/>
      <c r="W380" s="1"/>
      <c r="X380" s="1"/>
      <c r="Y380" s="1"/>
      <c r="Z380" s="1">
        <v>1</v>
      </c>
      <c r="AA380" s="1" t="b">
        <v>0</v>
      </c>
      <c r="AB380" s="1"/>
      <c r="AC380" s="1"/>
      <c r="AD380" s="1"/>
      <c r="AE380" s="1">
        <v>0</v>
      </c>
      <c r="AF380" s="1">
        <v>0</v>
      </c>
      <c r="AG380" s="1"/>
      <c r="AH380" s="1"/>
      <c r="AI380" s="1"/>
      <c r="AJ380" s="1"/>
      <c r="AK380" s="1"/>
      <c r="AL380" s="1"/>
      <c r="AM380" s="1"/>
      <c r="AN380" s="1"/>
    </row>
    <row r="381" spans="1:40" x14ac:dyDescent="0.2">
      <c r="A381" s="1" t="s">
        <v>133</v>
      </c>
      <c r="B381" s="1" t="s">
        <v>134</v>
      </c>
      <c r="C381" s="1" t="s">
        <v>33</v>
      </c>
      <c r="D381" s="1" t="s">
        <v>135</v>
      </c>
      <c r="E381" s="1" t="s">
        <v>34</v>
      </c>
      <c r="F381" s="1" t="s">
        <v>34</v>
      </c>
      <c r="G381" s="1" t="s">
        <v>137</v>
      </c>
      <c r="H381" s="1" t="s">
        <v>137</v>
      </c>
      <c r="I381" s="1" t="s">
        <v>118</v>
      </c>
      <c r="J381" s="1" t="s">
        <v>119</v>
      </c>
      <c r="K381" s="1"/>
      <c r="L381" s="26">
        <v>0.75</v>
      </c>
      <c r="M381" s="26">
        <v>0.5</v>
      </c>
      <c r="N381" s="26">
        <v>1</v>
      </c>
      <c r="O381" s="26"/>
      <c r="P381" s="26">
        <v>73.476699999999994</v>
      </c>
      <c r="Q381" s="26">
        <v>40.860219999999998</v>
      </c>
      <c r="R381" s="26">
        <v>88.351249999999993</v>
      </c>
      <c r="S381" s="1" t="b">
        <v>1</v>
      </c>
      <c r="T381" s="1"/>
      <c r="U381" s="1" t="s">
        <v>77</v>
      </c>
      <c r="V381" s="1"/>
      <c r="W381" s="1"/>
      <c r="X381" s="1"/>
      <c r="Y381" s="1"/>
      <c r="Z381" s="1">
        <v>1</v>
      </c>
      <c r="AA381" s="1" t="b">
        <v>0</v>
      </c>
      <c r="AB381" s="1"/>
      <c r="AC381" s="1"/>
      <c r="AD381" s="1"/>
      <c r="AE381" s="1">
        <v>32.616479999999996</v>
      </c>
      <c r="AF381" s="1">
        <v>47.491029999999995</v>
      </c>
      <c r="AG381" s="1"/>
      <c r="AH381" s="1"/>
      <c r="AI381" s="1"/>
      <c r="AJ381" s="1"/>
      <c r="AK381" s="1"/>
      <c r="AL381" s="1"/>
      <c r="AM381" s="1"/>
      <c r="AN381" s="1"/>
    </row>
    <row r="382" spans="1:40" x14ac:dyDescent="0.2">
      <c r="A382" s="1" t="s">
        <v>133</v>
      </c>
      <c r="B382" s="1" t="s">
        <v>134</v>
      </c>
      <c r="C382" s="1" t="s">
        <v>33</v>
      </c>
      <c r="D382" s="1" t="s">
        <v>135</v>
      </c>
      <c r="E382" s="1" t="s">
        <v>34</v>
      </c>
      <c r="F382" s="1" t="s">
        <v>34</v>
      </c>
      <c r="G382" s="1" t="s">
        <v>137</v>
      </c>
      <c r="H382" s="1" t="s">
        <v>137</v>
      </c>
      <c r="I382" s="1" t="s">
        <v>118</v>
      </c>
      <c r="J382" s="1" t="s">
        <v>119</v>
      </c>
      <c r="K382" s="1"/>
      <c r="L382" s="26">
        <v>1.5</v>
      </c>
      <c r="M382" s="26">
        <v>1</v>
      </c>
      <c r="N382" s="26">
        <v>2</v>
      </c>
      <c r="O382" s="26"/>
      <c r="P382" s="26">
        <v>71.146950000000004</v>
      </c>
      <c r="Q382" s="26">
        <v>49.46237</v>
      </c>
      <c r="R382" s="26">
        <v>84.408600000000007</v>
      </c>
      <c r="S382" s="1" t="b">
        <v>1</v>
      </c>
      <c r="T382" s="1"/>
      <c r="U382" s="1" t="s">
        <v>77</v>
      </c>
      <c r="V382" s="1"/>
      <c r="W382" s="1"/>
      <c r="X382" s="1"/>
      <c r="Y382" s="1"/>
      <c r="Z382" s="1">
        <v>1</v>
      </c>
      <c r="AA382" s="1" t="b">
        <v>0</v>
      </c>
      <c r="AB382" s="1"/>
      <c r="AC382" s="1"/>
      <c r="AD382" s="1"/>
      <c r="AE382" s="1">
        <v>21.684580000000004</v>
      </c>
      <c r="AF382" s="1">
        <v>34.946230000000007</v>
      </c>
      <c r="AG382" s="1"/>
      <c r="AH382" s="1"/>
      <c r="AI382" s="1"/>
      <c r="AJ382" s="1"/>
      <c r="AK382" s="1"/>
      <c r="AL382" s="1"/>
      <c r="AM382" s="1"/>
      <c r="AN382" s="1"/>
    </row>
    <row r="383" spans="1:40" x14ac:dyDescent="0.2">
      <c r="A383" s="1" t="s">
        <v>133</v>
      </c>
      <c r="B383" s="1" t="s">
        <v>134</v>
      </c>
      <c r="C383" s="1" t="s">
        <v>33</v>
      </c>
      <c r="D383" s="1" t="s">
        <v>135</v>
      </c>
      <c r="E383" s="1" t="s">
        <v>34</v>
      </c>
      <c r="F383" s="1" t="s">
        <v>34</v>
      </c>
      <c r="G383" s="1" t="s">
        <v>137</v>
      </c>
      <c r="H383" s="1" t="s">
        <v>137</v>
      </c>
      <c r="I383" s="1" t="s">
        <v>118</v>
      </c>
      <c r="J383" s="1" t="s">
        <v>119</v>
      </c>
      <c r="K383" s="1"/>
      <c r="L383" s="26">
        <v>2.75</v>
      </c>
      <c r="M383" s="26">
        <v>2</v>
      </c>
      <c r="N383" s="26">
        <v>3.5</v>
      </c>
      <c r="O383" s="26"/>
      <c r="P383" s="26">
        <v>53.763440000000003</v>
      </c>
      <c r="Q383" s="26">
        <v>35.483870000000003</v>
      </c>
      <c r="R383" s="26">
        <v>67.204300000000003</v>
      </c>
      <c r="S383" s="1" t="b">
        <v>1</v>
      </c>
      <c r="T383" s="1"/>
      <c r="U383" s="1" t="s">
        <v>77</v>
      </c>
      <c r="V383" s="1"/>
      <c r="W383" s="1"/>
      <c r="X383" s="1"/>
      <c r="Y383" s="1"/>
      <c r="Z383" s="1">
        <v>1</v>
      </c>
      <c r="AA383" s="1" t="b">
        <v>0</v>
      </c>
      <c r="AB383" s="1"/>
      <c r="AC383" s="1"/>
      <c r="AD383" s="1"/>
      <c r="AE383" s="1">
        <v>18.27957</v>
      </c>
      <c r="AF383" s="1">
        <v>31.72043</v>
      </c>
      <c r="AG383" s="1"/>
      <c r="AH383" s="1"/>
      <c r="AI383" s="1"/>
      <c r="AJ383" s="1"/>
      <c r="AK383" s="1"/>
      <c r="AL383" s="1"/>
      <c r="AM383" s="1"/>
      <c r="AN383" s="1"/>
    </row>
    <row r="384" spans="1:40" x14ac:dyDescent="0.2">
      <c r="A384" s="1" t="s">
        <v>133</v>
      </c>
      <c r="B384" s="1" t="s">
        <v>134</v>
      </c>
      <c r="C384" s="1" t="s">
        <v>33</v>
      </c>
      <c r="D384" s="1" t="s">
        <v>135</v>
      </c>
      <c r="E384" s="1" t="s">
        <v>34</v>
      </c>
      <c r="F384" s="1" t="s">
        <v>34</v>
      </c>
      <c r="G384" s="1" t="s">
        <v>137</v>
      </c>
      <c r="H384" s="1" t="s">
        <v>137</v>
      </c>
      <c r="I384" s="1" t="s">
        <v>118</v>
      </c>
      <c r="J384" s="1" t="s">
        <v>119</v>
      </c>
      <c r="K384" s="1"/>
      <c r="L384" s="26">
        <v>4</v>
      </c>
      <c r="M384" s="26">
        <v>3.5</v>
      </c>
      <c r="N384" s="26">
        <v>4.5</v>
      </c>
      <c r="O384" s="26"/>
      <c r="P384" s="26">
        <v>59.856630000000003</v>
      </c>
      <c r="Q384" s="26">
        <v>48.387099999999997</v>
      </c>
      <c r="R384" s="26">
        <v>68.8172</v>
      </c>
      <c r="S384" s="1" t="b">
        <v>1</v>
      </c>
      <c r="T384" s="1"/>
      <c r="U384" s="1" t="s">
        <v>77</v>
      </c>
      <c r="V384" s="1"/>
      <c r="W384" s="1"/>
      <c r="X384" s="1"/>
      <c r="Y384" s="1"/>
      <c r="Z384" s="1">
        <v>1</v>
      </c>
      <c r="AA384" s="1" t="b">
        <v>0</v>
      </c>
      <c r="AB384" s="1"/>
      <c r="AC384" s="1"/>
      <c r="AD384" s="1"/>
      <c r="AE384" s="1">
        <v>11.469530000000006</v>
      </c>
      <c r="AF384" s="1">
        <v>20.430100000000003</v>
      </c>
      <c r="AG384" s="1"/>
      <c r="AH384" s="1"/>
      <c r="AI384" s="1"/>
      <c r="AJ384" s="1"/>
      <c r="AK384" s="1"/>
      <c r="AL384" s="1"/>
      <c r="AM384" s="1"/>
      <c r="AN384" s="1"/>
    </row>
    <row r="385" spans="1:40" x14ac:dyDescent="0.2">
      <c r="A385" s="1" t="s">
        <v>133</v>
      </c>
      <c r="B385" s="1" t="s">
        <v>134</v>
      </c>
      <c r="C385" s="1" t="s">
        <v>33</v>
      </c>
      <c r="D385" s="1" t="s">
        <v>135</v>
      </c>
      <c r="E385" s="1" t="s">
        <v>34</v>
      </c>
      <c r="F385" s="1" t="s">
        <v>34</v>
      </c>
      <c r="G385" s="1" t="s">
        <v>137</v>
      </c>
      <c r="H385" s="1" t="s">
        <v>137</v>
      </c>
      <c r="I385" s="1" t="s">
        <v>118</v>
      </c>
      <c r="J385" s="1" t="s">
        <v>119</v>
      </c>
      <c r="K385" s="1"/>
      <c r="L385" s="26">
        <v>5.25</v>
      </c>
      <c r="M385" s="26">
        <v>4.5</v>
      </c>
      <c r="N385" s="26">
        <v>6</v>
      </c>
      <c r="O385" s="26"/>
      <c r="P385" s="26">
        <v>57.347670000000001</v>
      </c>
      <c r="Q385" s="26">
        <v>42.831539999999997</v>
      </c>
      <c r="R385" s="26">
        <v>68.279570000000007</v>
      </c>
      <c r="S385" s="1" t="b">
        <v>1</v>
      </c>
      <c r="T385" s="1"/>
      <c r="U385" s="1" t="s">
        <v>77</v>
      </c>
      <c r="V385" s="1"/>
      <c r="W385" s="1"/>
      <c r="X385" s="1"/>
      <c r="Y385" s="1"/>
      <c r="Z385" s="1">
        <v>1</v>
      </c>
      <c r="AA385" s="1" t="b">
        <v>0</v>
      </c>
      <c r="AB385" s="1"/>
      <c r="AC385" s="1"/>
      <c r="AD385" s="1"/>
      <c r="AE385" s="1">
        <v>14.516130000000004</v>
      </c>
      <c r="AF385" s="1">
        <v>25.44803000000001</v>
      </c>
      <c r="AG385" s="1"/>
      <c r="AH385" s="1"/>
      <c r="AI385" s="1"/>
      <c r="AJ385" s="1"/>
      <c r="AK385" s="1"/>
      <c r="AL385" s="1"/>
      <c r="AM385" s="1"/>
      <c r="AN385" s="1"/>
    </row>
    <row r="386" spans="1:40" x14ac:dyDescent="0.2">
      <c r="A386" s="1" t="s">
        <v>133</v>
      </c>
      <c r="B386" s="1" t="s">
        <v>134</v>
      </c>
      <c r="C386" s="1" t="s">
        <v>33</v>
      </c>
      <c r="D386" s="1" t="s">
        <v>135</v>
      </c>
      <c r="E386" s="1" t="s">
        <v>34</v>
      </c>
      <c r="F386" s="1" t="s">
        <v>34</v>
      </c>
      <c r="G386" s="1" t="s">
        <v>137</v>
      </c>
      <c r="H386" s="1" t="s">
        <v>137</v>
      </c>
      <c r="I386" s="1" t="s">
        <v>118</v>
      </c>
      <c r="J386" s="1" t="s">
        <v>119</v>
      </c>
      <c r="K386" s="1"/>
      <c r="L386" s="26">
        <v>7</v>
      </c>
      <c r="M386" s="26">
        <v>6</v>
      </c>
      <c r="N386" s="26">
        <v>100</v>
      </c>
      <c r="O386" s="26"/>
      <c r="P386" s="26">
        <v>34.767029999999998</v>
      </c>
      <c r="Q386" s="26">
        <v>17.74194</v>
      </c>
      <c r="R386" s="26">
        <v>48.207889999999999</v>
      </c>
      <c r="S386" s="1" t="b">
        <v>1</v>
      </c>
      <c r="T386" s="1"/>
      <c r="U386" s="1" t="s">
        <v>77</v>
      </c>
      <c r="V386" s="1"/>
      <c r="W386" s="1"/>
      <c r="X386" s="1"/>
      <c r="Y386" s="1"/>
      <c r="Z386" s="1">
        <v>1</v>
      </c>
      <c r="AA386" s="1" t="b">
        <v>0</v>
      </c>
      <c r="AB386" s="1"/>
      <c r="AC386" s="1"/>
      <c r="AD386" s="1"/>
      <c r="AE386" s="1">
        <v>17.025089999999999</v>
      </c>
      <c r="AF386" s="1">
        <v>30.465949999999999</v>
      </c>
      <c r="AG386" s="1"/>
      <c r="AH386" s="1"/>
      <c r="AI386" s="1"/>
      <c r="AJ386" s="1"/>
      <c r="AK386" s="1"/>
      <c r="AL386" s="1"/>
      <c r="AM386" s="1"/>
      <c r="AN386" s="1"/>
    </row>
    <row r="387" spans="1:40" x14ac:dyDescent="0.2">
      <c r="A387" s="1" t="s">
        <v>133</v>
      </c>
      <c r="B387" s="1" t="s">
        <v>134</v>
      </c>
      <c r="C387" s="1" t="s">
        <v>33</v>
      </c>
      <c r="D387" s="1" t="s">
        <v>33</v>
      </c>
      <c r="E387" s="1" t="s">
        <v>34</v>
      </c>
      <c r="F387" s="1" t="s">
        <v>34</v>
      </c>
      <c r="G387" s="1" t="s">
        <v>137</v>
      </c>
      <c r="H387" s="1" t="s">
        <v>137</v>
      </c>
      <c r="I387" s="1" t="s">
        <v>118</v>
      </c>
      <c r="J387" s="1" t="s">
        <v>119</v>
      </c>
      <c r="K387" s="1"/>
      <c r="L387" s="26">
        <v>0.25</v>
      </c>
      <c r="M387" s="26">
        <v>0</v>
      </c>
      <c r="N387" s="26">
        <v>0.5</v>
      </c>
      <c r="O387" s="26"/>
      <c r="P387" s="26">
        <v>79.032259999999994</v>
      </c>
      <c r="Q387" s="26">
        <v>68.279570000000007</v>
      </c>
      <c r="R387" s="26">
        <v>86.379930000000002</v>
      </c>
      <c r="S387" s="1" t="b">
        <v>0</v>
      </c>
      <c r="T387" s="1"/>
      <c r="U387" s="1" t="s">
        <v>77</v>
      </c>
      <c r="V387" s="1"/>
      <c r="W387" s="1"/>
      <c r="X387" s="1"/>
      <c r="Y387" s="1"/>
      <c r="Z387" s="1">
        <v>1</v>
      </c>
      <c r="AA387" s="1" t="b">
        <v>0</v>
      </c>
      <c r="AB387" s="1"/>
      <c r="AC387" s="1"/>
      <c r="AD387" s="1"/>
      <c r="AE387" s="1">
        <v>10.752689999999987</v>
      </c>
      <c r="AF387" s="1">
        <v>18.100359999999995</v>
      </c>
      <c r="AG387" s="1"/>
      <c r="AH387" s="1"/>
      <c r="AI387" s="1"/>
      <c r="AJ387" s="1"/>
      <c r="AK387" s="1"/>
      <c r="AL387" s="1"/>
      <c r="AM387" s="1"/>
      <c r="AN387" s="1"/>
    </row>
    <row r="388" spans="1:40" x14ac:dyDescent="0.2">
      <c r="A388" s="1" t="s">
        <v>133</v>
      </c>
      <c r="B388" s="1" t="s">
        <v>134</v>
      </c>
      <c r="C388" s="1" t="s">
        <v>33</v>
      </c>
      <c r="D388" s="1" t="s">
        <v>33</v>
      </c>
      <c r="E388" s="1" t="s">
        <v>34</v>
      </c>
      <c r="F388" s="1" t="s">
        <v>34</v>
      </c>
      <c r="G388" s="1" t="s">
        <v>137</v>
      </c>
      <c r="H388" s="1" t="s">
        <v>137</v>
      </c>
      <c r="I388" s="1" t="s">
        <v>118</v>
      </c>
      <c r="J388" s="1" t="s">
        <v>119</v>
      </c>
      <c r="K388" s="1"/>
      <c r="L388" s="26">
        <v>0.75</v>
      </c>
      <c r="M388" s="26">
        <v>0.5</v>
      </c>
      <c r="N388" s="26">
        <v>1</v>
      </c>
      <c r="O388" s="26"/>
      <c r="P388" s="26">
        <v>87.992829999999998</v>
      </c>
      <c r="Q388" s="26">
        <v>82.795699999999997</v>
      </c>
      <c r="R388" s="26">
        <v>91.935479999999998</v>
      </c>
      <c r="S388" s="1" t="b">
        <v>1</v>
      </c>
      <c r="T388" s="1"/>
      <c r="U388" s="1" t="s">
        <v>77</v>
      </c>
      <c r="V388" s="1"/>
      <c r="W388" s="1"/>
      <c r="X388" s="1"/>
      <c r="Y388" s="1"/>
      <c r="Z388" s="1">
        <v>1</v>
      </c>
      <c r="AA388" s="1" t="b">
        <v>0</v>
      </c>
      <c r="AB388" s="1"/>
      <c r="AC388" s="1"/>
      <c r="AD388" s="1"/>
      <c r="AE388" s="1">
        <v>5.1971300000000014</v>
      </c>
      <c r="AF388" s="1">
        <v>9.1397800000000018</v>
      </c>
      <c r="AG388" s="1"/>
      <c r="AH388" s="1"/>
      <c r="AI388" s="1"/>
      <c r="AJ388" s="1"/>
      <c r="AK388" s="1"/>
      <c r="AL388" s="1"/>
      <c r="AM388" s="1"/>
      <c r="AN388" s="1"/>
    </row>
    <row r="389" spans="1:40" x14ac:dyDescent="0.2">
      <c r="A389" s="1" t="s">
        <v>133</v>
      </c>
      <c r="B389" s="1" t="s">
        <v>134</v>
      </c>
      <c r="C389" s="1" t="s">
        <v>33</v>
      </c>
      <c r="D389" s="1" t="s">
        <v>33</v>
      </c>
      <c r="E389" s="1" t="s">
        <v>34</v>
      </c>
      <c r="F389" s="1" t="s">
        <v>34</v>
      </c>
      <c r="G389" s="1" t="s">
        <v>137</v>
      </c>
      <c r="H389" s="1" t="s">
        <v>137</v>
      </c>
      <c r="I389" s="1" t="s">
        <v>118</v>
      </c>
      <c r="J389" s="1" t="s">
        <v>119</v>
      </c>
      <c r="K389" s="1"/>
      <c r="L389" s="26">
        <v>1.5</v>
      </c>
      <c r="M389" s="26">
        <v>1</v>
      </c>
      <c r="N389" s="26">
        <v>2</v>
      </c>
      <c r="O389" s="26"/>
      <c r="P389" s="26">
        <v>84.587810000000005</v>
      </c>
      <c r="Q389" s="26">
        <v>80.465950000000007</v>
      </c>
      <c r="R389" s="26">
        <v>87.81362</v>
      </c>
      <c r="S389" s="1" t="b">
        <v>1</v>
      </c>
      <c r="T389" s="1"/>
      <c r="U389" s="1" t="s">
        <v>77</v>
      </c>
      <c r="V389" s="1"/>
      <c r="W389" s="1"/>
      <c r="X389" s="1"/>
      <c r="Y389" s="1"/>
      <c r="Z389" s="1">
        <v>1</v>
      </c>
      <c r="AA389" s="1" t="b">
        <v>0</v>
      </c>
      <c r="AB389" s="1"/>
      <c r="AC389" s="1"/>
      <c r="AD389" s="1"/>
      <c r="AE389" s="1">
        <v>4.1218599999999981</v>
      </c>
      <c r="AF389" s="1">
        <v>7.3476699999999937</v>
      </c>
      <c r="AG389" s="1"/>
      <c r="AH389" s="1"/>
      <c r="AI389" s="1"/>
      <c r="AJ389" s="1"/>
      <c r="AK389" s="1"/>
      <c r="AL389" s="1"/>
      <c r="AM389" s="1"/>
      <c r="AN389" s="1"/>
    </row>
    <row r="390" spans="1:40" x14ac:dyDescent="0.2">
      <c r="A390" s="1" t="s">
        <v>133</v>
      </c>
      <c r="B390" s="1" t="s">
        <v>134</v>
      </c>
      <c r="C390" s="1" t="s">
        <v>33</v>
      </c>
      <c r="D390" s="1" t="s">
        <v>33</v>
      </c>
      <c r="E390" s="1" t="s">
        <v>34</v>
      </c>
      <c r="F390" s="1" t="s">
        <v>34</v>
      </c>
      <c r="G390" s="1" t="s">
        <v>137</v>
      </c>
      <c r="H390" s="1" t="s">
        <v>137</v>
      </c>
      <c r="I390" s="1" t="s">
        <v>118</v>
      </c>
      <c r="J390" s="1" t="s">
        <v>119</v>
      </c>
      <c r="K390" s="1"/>
      <c r="L390" s="26">
        <v>2.5</v>
      </c>
      <c r="M390" s="26">
        <v>2</v>
      </c>
      <c r="N390" s="26">
        <v>3.5</v>
      </c>
      <c r="O390" s="26"/>
      <c r="P390" s="26">
        <v>75.806449999999998</v>
      </c>
      <c r="Q390" s="26">
        <v>69.713260000000005</v>
      </c>
      <c r="R390" s="26">
        <v>80.824370000000002</v>
      </c>
      <c r="S390" s="1" t="b">
        <v>1</v>
      </c>
      <c r="T390" s="1"/>
      <c r="U390" s="1" t="s">
        <v>77</v>
      </c>
      <c r="V390" s="1"/>
      <c r="W390" s="1"/>
      <c r="X390" s="1"/>
      <c r="Y390" s="1"/>
      <c r="Z390" s="1">
        <v>1</v>
      </c>
      <c r="AA390" s="1" t="b">
        <v>0</v>
      </c>
      <c r="AB390" s="1"/>
      <c r="AC390" s="1"/>
      <c r="AD390" s="1"/>
      <c r="AE390" s="1">
        <v>6.0931899999999928</v>
      </c>
      <c r="AF390" s="1">
        <v>11.111109999999996</v>
      </c>
      <c r="AG390" s="1"/>
      <c r="AH390" s="1"/>
      <c r="AI390" s="1"/>
      <c r="AJ390" s="1"/>
      <c r="AK390" s="1"/>
      <c r="AL390" s="1"/>
      <c r="AM390" s="1"/>
      <c r="AN390" s="1"/>
    </row>
    <row r="391" spans="1:40" x14ac:dyDescent="0.2">
      <c r="A391" s="1" t="s">
        <v>133</v>
      </c>
      <c r="B391" s="1" t="s">
        <v>134</v>
      </c>
      <c r="C391" s="1" t="s">
        <v>33</v>
      </c>
      <c r="D391" s="1" t="s">
        <v>91</v>
      </c>
      <c r="E391" s="1" t="s">
        <v>34</v>
      </c>
      <c r="F391" s="1" t="s">
        <v>34</v>
      </c>
      <c r="G391" s="1" t="s">
        <v>137</v>
      </c>
      <c r="H391" s="1" t="s">
        <v>137</v>
      </c>
      <c r="I391" s="1" t="s">
        <v>118</v>
      </c>
      <c r="J391" s="1" t="s">
        <v>119</v>
      </c>
      <c r="K391" s="1"/>
      <c r="L391" s="26">
        <v>0.75</v>
      </c>
      <c r="M391" s="26">
        <v>0.5</v>
      </c>
      <c r="N391" s="26">
        <v>1</v>
      </c>
      <c r="O391" s="26"/>
      <c r="P391" s="26">
        <v>87.992829999999998</v>
      </c>
      <c r="Q391" s="26">
        <v>73.118279999999999</v>
      </c>
      <c r="R391" s="26">
        <v>94.802869999999999</v>
      </c>
      <c r="S391" s="1" t="b">
        <v>1</v>
      </c>
      <c r="T391" s="1"/>
      <c r="U391" s="1" t="s">
        <v>77</v>
      </c>
      <c r="V391" s="1"/>
      <c r="W391" s="1"/>
      <c r="X391" s="1"/>
      <c r="Y391" s="1"/>
      <c r="Z391" s="1">
        <v>1</v>
      </c>
      <c r="AA391" s="1" t="b">
        <v>0</v>
      </c>
      <c r="AB391" s="1"/>
      <c r="AC391" s="1"/>
      <c r="AD391" s="1"/>
      <c r="AE391" s="1">
        <v>14.874549999999999</v>
      </c>
      <c r="AF391" s="1">
        <v>21.68459</v>
      </c>
      <c r="AG391" s="1"/>
      <c r="AH391" s="1"/>
      <c r="AI391" s="1"/>
      <c r="AJ391" s="1"/>
      <c r="AK391" s="1"/>
      <c r="AL391" s="1"/>
      <c r="AM391" s="1"/>
      <c r="AN391" s="1"/>
    </row>
    <row r="392" spans="1:40" x14ac:dyDescent="0.2">
      <c r="A392" s="1" t="s">
        <v>133</v>
      </c>
      <c r="B392" s="1" t="s">
        <v>134</v>
      </c>
      <c r="C392" s="1" t="s">
        <v>33</v>
      </c>
      <c r="D392" s="1" t="s">
        <v>91</v>
      </c>
      <c r="E392" s="1" t="s">
        <v>34</v>
      </c>
      <c r="F392" s="1" t="s">
        <v>34</v>
      </c>
      <c r="G392" s="1" t="s">
        <v>137</v>
      </c>
      <c r="H392" s="1" t="s">
        <v>137</v>
      </c>
      <c r="I392" s="1" t="s">
        <v>118</v>
      </c>
      <c r="J392" s="1" t="s">
        <v>119</v>
      </c>
      <c r="K392" s="1"/>
      <c r="L392" s="26">
        <v>1.5</v>
      </c>
      <c r="M392" s="26">
        <v>1</v>
      </c>
      <c r="N392" s="26">
        <v>2</v>
      </c>
      <c r="O392" s="26"/>
      <c r="P392" s="26">
        <v>91.935479999999998</v>
      </c>
      <c r="Q392" s="26">
        <v>82.974909999999994</v>
      </c>
      <c r="R392" s="26">
        <v>96.236559999999997</v>
      </c>
      <c r="S392" s="1" t="b">
        <v>1</v>
      </c>
      <c r="T392" s="1"/>
      <c r="U392" s="1" t="s">
        <v>77</v>
      </c>
      <c r="V392" s="1"/>
      <c r="W392" s="1"/>
      <c r="X392" s="1"/>
      <c r="Y392" s="1"/>
      <c r="Z392" s="1">
        <v>1</v>
      </c>
      <c r="AA392" s="1" t="b">
        <v>0</v>
      </c>
      <c r="AB392" s="1"/>
      <c r="AC392" s="1"/>
      <c r="AD392" s="1"/>
      <c r="AE392" s="1">
        <v>8.9605700000000041</v>
      </c>
      <c r="AF392" s="1">
        <v>13.261650000000003</v>
      </c>
      <c r="AG392" s="1"/>
      <c r="AH392" s="1"/>
      <c r="AI392" s="1"/>
      <c r="AJ392" s="1"/>
      <c r="AK392" s="1"/>
      <c r="AL392" s="1"/>
      <c r="AM392" s="1"/>
      <c r="AN392" s="1"/>
    </row>
    <row r="393" spans="1:40" x14ac:dyDescent="0.2">
      <c r="A393" s="1" t="s">
        <v>133</v>
      </c>
      <c r="B393" s="1" t="s">
        <v>134</v>
      </c>
      <c r="C393" s="1" t="s">
        <v>33</v>
      </c>
      <c r="D393" s="1" t="s">
        <v>91</v>
      </c>
      <c r="E393" s="1" t="s">
        <v>34</v>
      </c>
      <c r="F393" s="1" t="s">
        <v>34</v>
      </c>
      <c r="G393" s="1" t="s">
        <v>137</v>
      </c>
      <c r="H393" s="1" t="s">
        <v>137</v>
      </c>
      <c r="I393" s="1" t="s">
        <v>118</v>
      </c>
      <c r="J393" s="1" t="s">
        <v>119</v>
      </c>
      <c r="K393" s="1"/>
      <c r="L393" s="26">
        <v>2.5</v>
      </c>
      <c r="M393" s="26">
        <v>2</v>
      </c>
      <c r="N393" s="26">
        <v>3.5</v>
      </c>
      <c r="O393" s="26"/>
      <c r="P393" s="26">
        <v>93.727599999999995</v>
      </c>
      <c r="Q393" s="26">
        <v>80.286739999999995</v>
      </c>
      <c r="R393" s="26">
        <v>98.028670000000005</v>
      </c>
      <c r="S393" s="1" t="b">
        <v>1</v>
      </c>
      <c r="T393" s="1"/>
      <c r="U393" s="1" t="s">
        <v>77</v>
      </c>
      <c r="V393" s="1"/>
      <c r="W393" s="1"/>
      <c r="X393" s="1"/>
      <c r="Y393" s="1"/>
      <c r="Z393" s="1">
        <v>1</v>
      </c>
      <c r="AA393" s="1" t="b">
        <v>0</v>
      </c>
      <c r="AB393" s="1"/>
      <c r="AC393" s="1"/>
      <c r="AD393" s="1"/>
      <c r="AE393" s="1">
        <v>13.440860000000001</v>
      </c>
      <c r="AF393" s="1">
        <v>17.741930000000011</v>
      </c>
      <c r="AG393" s="1"/>
      <c r="AH393" s="1"/>
      <c r="AI393" s="1"/>
      <c r="AJ393" s="1"/>
      <c r="AK393" s="1"/>
      <c r="AL393" s="1"/>
      <c r="AM393" s="1"/>
      <c r="AN393" s="1"/>
    </row>
    <row r="394" spans="1:40" x14ac:dyDescent="0.2">
      <c r="A394" s="1" t="s">
        <v>133</v>
      </c>
      <c r="B394" s="1" t="s">
        <v>134</v>
      </c>
      <c r="C394" s="1" t="s">
        <v>89</v>
      </c>
      <c r="D394" s="1" t="s">
        <v>135</v>
      </c>
      <c r="E394" s="1" t="s">
        <v>34</v>
      </c>
      <c r="F394" s="1" t="s">
        <v>34</v>
      </c>
      <c r="G394" s="1" t="s">
        <v>43</v>
      </c>
      <c r="H394" s="1" t="s">
        <v>43</v>
      </c>
      <c r="I394" s="1" t="s">
        <v>85</v>
      </c>
      <c r="J394" s="1" t="s">
        <v>85</v>
      </c>
      <c r="K394" s="1"/>
      <c r="L394" s="26">
        <v>0.75</v>
      </c>
      <c r="M394" s="26">
        <v>0.5</v>
      </c>
      <c r="N394" s="26">
        <v>1</v>
      </c>
      <c r="O394" s="26"/>
      <c r="P394" s="26">
        <v>82.932169999999999</v>
      </c>
      <c r="Q394" s="26">
        <v>74.617069999999998</v>
      </c>
      <c r="R394" s="26">
        <v>88.840260000000001</v>
      </c>
      <c r="S394" s="1" t="b">
        <v>1</v>
      </c>
      <c r="U394" s="1" t="s">
        <v>77</v>
      </c>
      <c r="V394" s="1">
        <v>82.8</v>
      </c>
      <c r="W394" s="1">
        <v>74.5</v>
      </c>
      <c r="X394" s="1">
        <v>88.4</v>
      </c>
      <c r="Y394" s="1"/>
      <c r="Z394" s="1">
        <v>1</v>
      </c>
      <c r="AA394" s="1" t="b">
        <v>0</v>
      </c>
      <c r="AB394" s="1"/>
      <c r="AC394" s="1"/>
      <c r="AD394" s="1"/>
      <c r="AE394" s="1">
        <v>8.315100000000001</v>
      </c>
      <c r="AF394" s="1">
        <v>14.223190000000002</v>
      </c>
      <c r="AG394" s="1"/>
      <c r="AH394" s="1"/>
      <c r="AI394" s="1"/>
      <c r="AJ394" s="1"/>
      <c r="AK394" s="1"/>
      <c r="AL394" s="1"/>
      <c r="AM394" s="1"/>
      <c r="AN394" s="1"/>
    </row>
    <row r="395" spans="1:40" ht="16" customHeight="1" x14ac:dyDescent="0.2">
      <c r="A395" s="1" t="s">
        <v>133</v>
      </c>
      <c r="B395" s="1" t="s">
        <v>134</v>
      </c>
      <c r="C395" s="1" t="s">
        <v>89</v>
      </c>
      <c r="D395" s="1" t="s">
        <v>135</v>
      </c>
      <c r="E395" s="1" t="s">
        <v>34</v>
      </c>
      <c r="F395" s="1" t="s">
        <v>34</v>
      </c>
      <c r="G395" s="1" t="s">
        <v>43</v>
      </c>
      <c r="H395" s="1" t="s">
        <v>43</v>
      </c>
      <c r="I395" s="1" t="s">
        <v>85</v>
      </c>
      <c r="J395" s="1" t="s">
        <v>85</v>
      </c>
      <c r="K395" s="1"/>
      <c r="L395" s="26">
        <v>1.5</v>
      </c>
      <c r="M395" s="26">
        <v>1</v>
      </c>
      <c r="N395" s="26">
        <v>2</v>
      </c>
      <c r="O395" s="26"/>
      <c r="P395" s="26">
        <v>76.586429999999993</v>
      </c>
      <c r="Q395" s="26">
        <v>70.678340000000006</v>
      </c>
      <c r="R395" s="26">
        <v>81.838070000000002</v>
      </c>
      <c r="S395" s="1" t="b">
        <v>1</v>
      </c>
      <c r="T395" s="49" t="s">
        <v>138</v>
      </c>
      <c r="U395" s="1" t="s">
        <v>77</v>
      </c>
      <c r="V395" s="1">
        <v>76.5</v>
      </c>
      <c r="W395" s="1">
        <v>70.3</v>
      </c>
      <c r="X395" s="1">
        <v>81.5</v>
      </c>
      <c r="Y395" s="1"/>
      <c r="Z395" s="1">
        <v>1</v>
      </c>
      <c r="AA395" s="1" t="b">
        <v>0</v>
      </c>
      <c r="AB395" s="1"/>
      <c r="AC395" s="1"/>
      <c r="AD395" s="1"/>
      <c r="AE395" s="1">
        <v>5.9080899999999872</v>
      </c>
      <c r="AF395" s="1">
        <v>11.159729999999996</v>
      </c>
      <c r="AG395" s="1"/>
      <c r="AH395" s="1"/>
      <c r="AI395" s="1"/>
      <c r="AJ395" s="1"/>
      <c r="AK395" s="1"/>
      <c r="AL395" s="1"/>
      <c r="AM395" s="1"/>
      <c r="AN395" s="1"/>
    </row>
    <row r="396" spans="1:40" ht="16" customHeight="1" x14ac:dyDescent="0.2">
      <c r="A396" s="1" t="s">
        <v>133</v>
      </c>
      <c r="B396" s="1" t="s">
        <v>134</v>
      </c>
      <c r="C396" s="1" t="s">
        <v>89</v>
      </c>
      <c r="D396" s="1" t="s">
        <v>135</v>
      </c>
      <c r="E396" s="1" t="s">
        <v>34</v>
      </c>
      <c r="F396" s="1" t="s">
        <v>34</v>
      </c>
      <c r="G396" s="1" t="s">
        <v>43</v>
      </c>
      <c r="H396" s="1" t="s">
        <v>43</v>
      </c>
      <c r="I396" s="1" t="s">
        <v>85</v>
      </c>
      <c r="J396" s="1" t="s">
        <v>85</v>
      </c>
      <c r="K396" s="1"/>
      <c r="L396" s="26">
        <v>2.75</v>
      </c>
      <c r="M396" s="26">
        <v>2</v>
      </c>
      <c r="N396" s="26">
        <v>3.5</v>
      </c>
      <c r="O396" s="26"/>
      <c r="P396" s="26">
        <v>69.365430000000003</v>
      </c>
      <c r="Q396" s="26">
        <v>64.770240000000001</v>
      </c>
      <c r="R396" s="26">
        <v>73.522980000000004</v>
      </c>
      <c r="S396" s="1" t="b">
        <v>1</v>
      </c>
      <c r="T396" s="49"/>
      <c r="U396" s="1" t="s">
        <v>77</v>
      </c>
      <c r="V396" s="1">
        <v>69.2</v>
      </c>
      <c r="W396" s="1">
        <v>64.7</v>
      </c>
      <c r="X396" s="1">
        <v>73.099999999999994</v>
      </c>
      <c r="Y396" s="1"/>
      <c r="Z396" s="1">
        <v>1</v>
      </c>
      <c r="AA396" s="1" t="b">
        <v>0</v>
      </c>
      <c r="AB396" s="1"/>
      <c r="AC396" s="1"/>
      <c r="AD396" s="1"/>
      <c r="AE396" s="1">
        <v>4.5951900000000023</v>
      </c>
      <c r="AF396" s="1">
        <v>8.7527400000000029</v>
      </c>
      <c r="AG396" s="1"/>
      <c r="AH396" s="1"/>
      <c r="AI396" s="1"/>
      <c r="AJ396" s="1"/>
      <c r="AK396" s="1"/>
      <c r="AL396" s="1"/>
      <c r="AM396" s="1"/>
      <c r="AN396" s="1"/>
    </row>
    <row r="397" spans="1:40" ht="85" x14ac:dyDescent="0.2">
      <c r="A397" s="1" t="s">
        <v>133</v>
      </c>
      <c r="B397" s="1" t="s">
        <v>134</v>
      </c>
      <c r="C397" s="1" t="s">
        <v>89</v>
      </c>
      <c r="D397" s="1" t="s">
        <v>135</v>
      </c>
      <c r="E397" s="1" t="s">
        <v>34</v>
      </c>
      <c r="F397" s="1" t="s">
        <v>34</v>
      </c>
      <c r="G397" s="1" t="s">
        <v>43</v>
      </c>
      <c r="H397" s="1" t="s">
        <v>43</v>
      </c>
      <c r="I397" s="1" t="s">
        <v>85</v>
      </c>
      <c r="J397" s="1" t="s">
        <v>85</v>
      </c>
      <c r="K397" s="1"/>
      <c r="L397" s="26">
        <v>4</v>
      </c>
      <c r="M397" s="26">
        <v>3.5</v>
      </c>
      <c r="N397" s="26">
        <v>4.5</v>
      </c>
      <c r="O397" s="26"/>
      <c r="P397" s="26">
        <v>54.048139999999997</v>
      </c>
      <c r="Q397" s="26">
        <v>51.422319999999999</v>
      </c>
      <c r="R397" s="26">
        <v>55.798690000000001</v>
      </c>
      <c r="S397" s="1" t="b">
        <v>1</v>
      </c>
      <c r="T397" s="29" t="s">
        <v>139</v>
      </c>
      <c r="U397" s="1" t="s">
        <v>77</v>
      </c>
      <c r="V397" s="1">
        <v>53.6</v>
      </c>
      <c r="W397" s="1">
        <v>51.6</v>
      </c>
      <c r="X397" s="1">
        <v>55.5</v>
      </c>
      <c r="Y397" s="1"/>
      <c r="Z397" s="1">
        <v>1</v>
      </c>
      <c r="AA397" s="1" t="b">
        <v>0</v>
      </c>
      <c r="AB397" s="1"/>
      <c r="AC397" s="1"/>
      <c r="AD397" s="1"/>
      <c r="AE397" s="1">
        <v>2.6258199999999974</v>
      </c>
      <c r="AF397" s="1">
        <v>4.3763700000000014</v>
      </c>
      <c r="AG397" s="1"/>
      <c r="AH397" s="1"/>
      <c r="AI397" s="1"/>
      <c r="AJ397" s="1"/>
      <c r="AK397" s="1"/>
      <c r="AL397" s="1"/>
      <c r="AM397" s="1"/>
      <c r="AN397" s="1"/>
    </row>
    <row r="398" spans="1:40" x14ac:dyDescent="0.2">
      <c r="A398" s="1" t="s">
        <v>133</v>
      </c>
      <c r="B398" s="1" t="s">
        <v>134</v>
      </c>
      <c r="C398" s="1" t="s">
        <v>89</v>
      </c>
      <c r="D398" s="1" t="s">
        <v>135</v>
      </c>
      <c r="E398" s="1" t="s">
        <v>34</v>
      </c>
      <c r="F398" s="1" t="s">
        <v>34</v>
      </c>
      <c r="G398" s="1" t="s">
        <v>43</v>
      </c>
      <c r="H398" s="1" t="s">
        <v>43</v>
      </c>
      <c r="I398" s="1" t="s">
        <v>85</v>
      </c>
      <c r="J398" s="1" t="s">
        <v>85</v>
      </c>
      <c r="K398" s="1"/>
      <c r="L398" s="26">
        <v>5.25</v>
      </c>
      <c r="M398" s="26">
        <v>4.5</v>
      </c>
      <c r="N398" s="26">
        <v>6</v>
      </c>
      <c r="O398" s="26"/>
      <c r="P398" s="26">
        <v>47.264769999999999</v>
      </c>
      <c r="Q398" s="26">
        <v>45.733040000000003</v>
      </c>
      <c r="R398" s="26">
        <v>48.796500000000002</v>
      </c>
      <c r="S398" s="1" t="b">
        <v>1</v>
      </c>
      <c r="T398" s="1"/>
      <c r="U398" s="1" t="s">
        <v>77</v>
      </c>
      <c r="V398" s="1">
        <v>47.4</v>
      </c>
      <c r="W398" s="1">
        <v>46.2</v>
      </c>
      <c r="X398" s="1">
        <v>48.5</v>
      </c>
      <c r="Y398" s="1"/>
      <c r="Z398" s="1">
        <v>1</v>
      </c>
      <c r="AA398" s="1" t="b">
        <v>0</v>
      </c>
      <c r="AB398" s="1"/>
      <c r="AC398" s="1"/>
      <c r="AD398" s="1"/>
      <c r="AE398" s="1">
        <v>1.531729999999996</v>
      </c>
      <c r="AF398" s="1">
        <v>3.0634599999999992</v>
      </c>
      <c r="AG398" s="1"/>
      <c r="AH398" s="1"/>
      <c r="AI398" s="1"/>
      <c r="AJ398" s="1"/>
      <c r="AK398" s="1"/>
      <c r="AL398" s="1"/>
      <c r="AM398" s="1"/>
      <c r="AN398" s="1"/>
    </row>
    <row r="399" spans="1:40" x14ac:dyDescent="0.2">
      <c r="A399" s="1" t="s">
        <v>133</v>
      </c>
      <c r="B399" s="1" t="s">
        <v>134</v>
      </c>
      <c r="C399" s="1" t="s">
        <v>89</v>
      </c>
      <c r="D399" s="1" t="s">
        <v>135</v>
      </c>
      <c r="E399" s="1" t="s">
        <v>34</v>
      </c>
      <c r="F399" s="1" t="s">
        <v>34</v>
      </c>
      <c r="G399" s="1" t="s">
        <v>43</v>
      </c>
      <c r="H399" s="1" t="s">
        <v>43</v>
      </c>
      <c r="I399" s="1" t="s">
        <v>85</v>
      </c>
      <c r="J399" s="1" t="s">
        <v>85</v>
      </c>
      <c r="K399" s="1"/>
      <c r="L399" s="26">
        <v>7</v>
      </c>
      <c r="M399" s="26">
        <v>6</v>
      </c>
      <c r="N399" s="26">
        <v>100</v>
      </c>
      <c r="O399" s="26"/>
      <c r="P399" s="26">
        <v>43.107219999999998</v>
      </c>
      <c r="Q399" s="26">
        <v>41.575490000000002</v>
      </c>
      <c r="R399" s="26">
        <v>44.857770000000002</v>
      </c>
      <c r="S399" s="1" t="b">
        <v>1</v>
      </c>
      <c r="T399" s="1"/>
      <c r="U399" s="1" t="s">
        <v>77</v>
      </c>
      <c r="V399" s="1">
        <v>43.5</v>
      </c>
      <c r="W399" s="1">
        <v>42.4</v>
      </c>
      <c r="X399" s="1">
        <v>44.5</v>
      </c>
      <c r="Y399" s="1"/>
      <c r="Z399" s="1">
        <v>1</v>
      </c>
      <c r="AA399" s="1" t="b">
        <v>0</v>
      </c>
      <c r="AB399" s="1"/>
      <c r="AC399" s="1"/>
      <c r="AD399" s="1"/>
      <c r="AE399" s="1">
        <v>1.531729999999996</v>
      </c>
      <c r="AF399" s="1">
        <v>3.2822800000000001</v>
      </c>
      <c r="AG399" s="1"/>
      <c r="AH399" s="1"/>
      <c r="AI399" s="1"/>
      <c r="AJ399" s="1"/>
      <c r="AK399" s="1"/>
      <c r="AL399" s="1"/>
      <c r="AM399" s="1"/>
      <c r="AN399" s="1"/>
    </row>
    <row r="400" spans="1:40" x14ac:dyDescent="0.2">
      <c r="A400" s="1" t="s">
        <v>133</v>
      </c>
      <c r="B400" s="1" t="s">
        <v>134</v>
      </c>
      <c r="C400" s="1" t="s">
        <v>89</v>
      </c>
      <c r="D400" s="1" t="s">
        <v>33</v>
      </c>
      <c r="E400" s="1" t="s">
        <v>34</v>
      </c>
      <c r="F400" s="1" t="s">
        <v>34</v>
      </c>
      <c r="G400" s="1" t="s">
        <v>43</v>
      </c>
      <c r="H400" s="1" t="s">
        <v>43</v>
      </c>
      <c r="I400" s="1" t="s">
        <v>85</v>
      </c>
      <c r="J400" s="1" t="s">
        <v>85</v>
      </c>
      <c r="K400" s="1"/>
      <c r="L400" s="26">
        <v>0.25</v>
      </c>
      <c r="M400" s="26">
        <v>0</v>
      </c>
      <c r="N400" s="26">
        <v>0.5</v>
      </c>
      <c r="O400" s="26"/>
      <c r="P400" s="26">
        <v>89.059079999999994</v>
      </c>
      <c r="Q400" s="26">
        <v>87.308530000000005</v>
      </c>
      <c r="R400" s="26">
        <v>90.590810000000005</v>
      </c>
      <c r="S400" s="1" t="b">
        <v>0</v>
      </c>
      <c r="T400" s="1"/>
      <c r="U400" s="1" t="s">
        <v>77</v>
      </c>
      <c r="V400" s="1">
        <v>88.7</v>
      </c>
      <c r="W400" s="1">
        <v>88.1</v>
      </c>
      <c r="X400" s="1">
        <v>89.2</v>
      </c>
      <c r="Y400" s="1"/>
      <c r="Z400" s="1">
        <v>1</v>
      </c>
      <c r="AA400" s="1" t="b">
        <v>0</v>
      </c>
      <c r="AB400" s="1"/>
      <c r="AC400" s="1"/>
      <c r="AD400" s="1"/>
      <c r="AE400" s="1">
        <v>1.7505499999999898</v>
      </c>
      <c r="AF400" s="1">
        <v>3.2822800000000001</v>
      </c>
      <c r="AG400" s="1"/>
      <c r="AH400" s="1"/>
      <c r="AI400" s="1"/>
      <c r="AJ400" s="1"/>
      <c r="AK400" s="1"/>
      <c r="AL400" s="1"/>
      <c r="AM400" s="1"/>
      <c r="AN400" s="1"/>
    </row>
    <row r="401" spans="1:40" x14ac:dyDescent="0.2">
      <c r="A401" s="1" t="s">
        <v>133</v>
      </c>
      <c r="B401" s="1" t="s">
        <v>134</v>
      </c>
      <c r="C401" s="1" t="s">
        <v>89</v>
      </c>
      <c r="D401" s="1" t="s">
        <v>33</v>
      </c>
      <c r="E401" s="1" t="s">
        <v>34</v>
      </c>
      <c r="F401" s="1" t="s">
        <v>34</v>
      </c>
      <c r="G401" s="1" t="s">
        <v>43</v>
      </c>
      <c r="H401" s="1" t="s">
        <v>43</v>
      </c>
      <c r="I401" s="1" t="s">
        <v>85</v>
      </c>
      <c r="J401" s="1" t="s">
        <v>85</v>
      </c>
      <c r="K401" s="1"/>
      <c r="L401" s="26">
        <v>0.75</v>
      </c>
      <c r="M401" s="26">
        <v>0.5</v>
      </c>
      <c r="N401" s="26">
        <v>1</v>
      </c>
      <c r="O401" s="26"/>
      <c r="P401" s="26">
        <v>96.280090000000001</v>
      </c>
      <c r="Q401" s="26">
        <v>94.091899999999995</v>
      </c>
      <c r="R401" s="26">
        <v>97.593000000000004</v>
      </c>
      <c r="S401" s="1" t="b">
        <v>1</v>
      </c>
      <c r="T401" s="1"/>
      <c r="U401" s="1" t="s">
        <v>77</v>
      </c>
      <c r="V401" s="1">
        <v>95.4</v>
      </c>
      <c r="W401" s="1">
        <v>95.1</v>
      </c>
      <c r="X401" s="1">
        <v>95.6</v>
      </c>
      <c r="Y401" s="1"/>
      <c r="Z401" s="1">
        <v>1</v>
      </c>
      <c r="AA401" s="1" t="b">
        <v>0</v>
      </c>
      <c r="AB401" s="1"/>
      <c r="AC401" s="1"/>
      <c r="AD401" s="1"/>
      <c r="AE401" s="1">
        <v>2.1881900000000059</v>
      </c>
      <c r="AF401" s="1">
        <v>3.5011000000000081</v>
      </c>
      <c r="AG401" s="1"/>
      <c r="AH401" s="1"/>
      <c r="AI401" s="1"/>
      <c r="AJ401" s="1"/>
      <c r="AK401" s="1"/>
      <c r="AL401" s="1"/>
      <c r="AM401" s="1"/>
      <c r="AN401" s="1"/>
    </row>
    <row r="402" spans="1:40" x14ac:dyDescent="0.2">
      <c r="A402" s="1" t="s">
        <v>133</v>
      </c>
      <c r="B402" s="1" t="s">
        <v>134</v>
      </c>
      <c r="C402" s="1" t="s">
        <v>89</v>
      </c>
      <c r="D402" s="1" t="s">
        <v>33</v>
      </c>
      <c r="E402" s="1" t="s">
        <v>34</v>
      </c>
      <c r="F402" s="1" t="s">
        <v>34</v>
      </c>
      <c r="G402" s="1" t="s">
        <v>43</v>
      </c>
      <c r="H402" s="1" t="s">
        <v>43</v>
      </c>
      <c r="I402" s="1" t="s">
        <v>85</v>
      </c>
      <c r="J402" s="1" t="s">
        <v>85</v>
      </c>
      <c r="K402" s="1"/>
      <c r="L402" s="26">
        <v>1.5</v>
      </c>
      <c r="M402" s="26">
        <v>1</v>
      </c>
      <c r="N402" s="26">
        <v>2</v>
      </c>
      <c r="O402" s="26"/>
      <c r="P402" s="26">
        <v>92.778989999999993</v>
      </c>
      <c r="Q402" s="26">
        <v>91.247259999999997</v>
      </c>
      <c r="R402" s="26">
        <v>94.091899999999995</v>
      </c>
      <c r="S402" s="1" t="b">
        <v>1</v>
      </c>
      <c r="T402" s="1"/>
      <c r="U402" s="1" t="s">
        <v>77</v>
      </c>
      <c r="V402" s="1">
        <v>92.6</v>
      </c>
      <c r="W402" s="1">
        <v>92.2</v>
      </c>
      <c r="X402" s="1">
        <v>92.9</v>
      </c>
      <c r="Y402" s="1"/>
      <c r="Z402" s="1">
        <v>1</v>
      </c>
      <c r="AA402" s="1" t="b">
        <v>0</v>
      </c>
      <c r="AB402" s="1"/>
      <c r="AC402" s="1"/>
      <c r="AD402" s="1"/>
      <c r="AE402" s="1">
        <v>1.531729999999996</v>
      </c>
      <c r="AF402" s="1">
        <v>2.8446399999999983</v>
      </c>
      <c r="AG402" s="1"/>
      <c r="AH402" s="1"/>
      <c r="AI402" s="1"/>
      <c r="AJ402" s="1"/>
      <c r="AK402" s="1"/>
      <c r="AL402" s="1"/>
      <c r="AM402" s="1"/>
      <c r="AN402" s="1"/>
    </row>
    <row r="403" spans="1:40" x14ac:dyDescent="0.2">
      <c r="A403" s="1" t="s">
        <v>133</v>
      </c>
      <c r="B403" s="1" t="s">
        <v>134</v>
      </c>
      <c r="C403" s="1" t="s">
        <v>89</v>
      </c>
      <c r="D403" s="1" t="s">
        <v>33</v>
      </c>
      <c r="E403" s="1" t="s">
        <v>34</v>
      </c>
      <c r="F403" s="1" t="s">
        <v>34</v>
      </c>
      <c r="G403" s="1" t="s">
        <v>43</v>
      </c>
      <c r="H403" s="1" t="s">
        <v>43</v>
      </c>
      <c r="I403" s="1" t="s">
        <v>85</v>
      </c>
      <c r="J403" s="1" t="s">
        <v>85</v>
      </c>
      <c r="K403" s="1"/>
      <c r="L403" s="26">
        <v>2.5</v>
      </c>
      <c r="M403" s="26">
        <v>2</v>
      </c>
      <c r="N403" s="26">
        <v>3.5</v>
      </c>
      <c r="O403" s="26"/>
      <c r="P403" s="26">
        <v>88.402630000000002</v>
      </c>
      <c r="Q403" s="26">
        <v>86.433260000000004</v>
      </c>
      <c r="R403" s="26">
        <v>90.153170000000003</v>
      </c>
      <c r="S403" s="1" t="b">
        <v>1</v>
      </c>
      <c r="T403" s="1"/>
      <c r="U403" s="1" t="s">
        <v>77</v>
      </c>
      <c r="V403" s="1">
        <v>88.1</v>
      </c>
      <c r="W403" s="1">
        <v>86.7</v>
      </c>
      <c r="X403" s="1">
        <v>89.3</v>
      </c>
      <c r="Y403" s="1"/>
      <c r="Z403" s="1">
        <v>1</v>
      </c>
      <c r="AA403" s="1" t="b">
        <v>0</v>
      </c>
      <c r="AB403" s="1"/>
      <c r="AC403" s="1"/>
      <c r="AD403" s="1"/>
      <c r="AE403" s="1">
        <v>1.9693699999999978</v>
      </c>
      <c r="AF403" s="1">
        <v>3.7199099999999987</v>
      </c>
      <c r="AG403" s="1"/>
      <c r="AH403" s="1"/>
      <c r="AI403" s="1"/>
      <c r="AJ403" s="1"/>
      <c r="AK403" s="1"/>
      <c r="AL403" s="1"/>
      <c r="AM403" s="1"/>
      <c r="AN403" s="1"/>
    </row>
    <row r="404" spans="1:40" x14ac:dyDescent="0.2">
      <c r="A404" s="1" t="s">
        <v>133</v>
      </c>
      <c r="B404" s="1" t="s">
        <v>134</v>
      </c>
      <c r="C404" s="1" t="s">
        <v>89</v>
      </c>
      <c r="D404" s="1" t="s">
        <v>91</v>
      </c>
      <c r="E404" s="1" t="s">
        <v>34</v>
      </c>
      <c r="F404" s="1" t="s">
        <v>34</v>
      </c>
      <c r="G404" s="1" t="s">
        <v>43</v>
      </c>
      <c r="H404" s="1" t="s">
        <v>43</v>
      </c>
      <c r="I404" s="1" t="s">
        <v>85</v>
      </c>
      <c r="J404" s="1" t="s">
        <v>85</v>
      </c>
      <c r="K404" s="1"/>
      <c r="L404" s="26">
        <v>0.25</v>
      </c>
      <c r="M404" s="26">
        <v>0</v>
      </c>
      <c r="N404" s="26">
        <v>0.5</v>
      </c>
      <c r="O404" s="26"/>
      <c r="P404" s="26">
        <v>91.684899999999999</v>
      </c>
      <c r="Q404" s="26">
        <v>89.715540000000004</v>
      </c>
      <c r="R404" s="26">
        <v>93.435450000000003</v>
      </c>
      <c r="S404" s="1" t="b">
        <v>0</v>
      </c>
      <c r="T404" s="1"/>
      <c r="U404" s="1" t="s">
        <v>77</v>
      </c>
      <c r="V404" s="1"/>
      <c r="W404" s="1"/>
      <c r="X404" s="1"/>
      <c r="Y404" s="1"/>
      <c r="Z404" s="1">
        <v>1</v>
      </c>
      <c r="AA404" s="1" t="b">
        <v>0</v>
      </c>
      <c r="AB404" s="1"/>
      <c r="AC404" s="1"/>
      <c r="AD404" s="1"/>
      <c r="AE404" s="1">
        <v>1.9693599999999947</v>
      </c>
      <c r="AF404" s="1">
        <v>3.7199099999999987</v>
      </c>
      <c r="AG404" s="1"/>
      <c r="AH404" s="1"/>
      <c r="AI404" s="1"/>
      <c r="AJ404" s="1"/>
      <c r="AK404" s="1"/>
      <c r="AL404" s="1"/>
      <c r="AM404" s="1"/>
      <c r="AN404" s="1"/>
    </row>
    <row r="405" spans="1:40" x14ac:dyDescent="0.2">
      <c r="A405" s="1" t="s">
        <v>133</v>
      </c>
      <c r="B405" s="1" t="s">
        <v>134</v>
      </c>
      <c r="C405" s="1" t="s">
        <v>89</v>
      </c>
      <c r="D405" s="1" t="s">
        <v>91</v>
      </c>
      <c r="E405" s="1" t="s">
        <v>34</v>
      </c>
      <c r="F405" s="1" t="s">
        <v>34</v>
      </c>
      <c r="G405" s="1" t="s">
        <v>43</v>
      </c>
      <c r="H405" s="1" t="s">
        <v>43</v>
      </c>
      <c r="I405" s="1" t="s">
        <v>85</v>
      </c>
      <c r="J405" s="1" t="s">
        <v>85</v>
      </c>
      <c r="K405" s="1"/>
      <c r="L405" s="26">
        <v>0.75</v>
      </c>
      <c r="M405" s="26">
        <v>0.5</v>
      </c>
      <c r="N405" s="26">
        <v>1</v>
      </c>
      <c r="O405" s="26"/>
      <c r="P405" s="26">
        <v>97.811819999999997</v>
      </c>
      <c r="Q405" s="26">
        <v>95.842449999999999</v>
      </c>
      <c r="R405" s="26">
        <v>99.343540000000004</v>
      </c>
      <c r="S405" s="1" t="b">
        <v>1</v>
      </c>
      <c r="T405" s="1"/>
      <c r="U405" s="1" t="s">
        <v>77</v>
      </c>
      <c r="V405" s="1"/>
      <c r="W405" s="1"/>
      <c r="X405" s="1"/>
      <c r="Y405" s="1"/>
      <c r="Z405" s="1">
        <v>1</v>
      </c>
      <c r="AA405" s="1" t="b">
        <v>0</v>
      </c>
      <c r="AB405" s="1"/>
      <c r="AC405" s="1"/>
      <c r="AD405" s="1"/>
      <c r="AE405" s="1">
        <v>1.9693699999999978</v>
      </c>
      <c r="AF405" s="1">
        <v>3.5010900000000049</v>
      </c>
      <c r="AG405" s="1"/>
      <c r="AH405" s="1"/>
      <c r="AI405" s="1"/>
      <c r="AJ405" s="1"/>
      <c r="AK405" s="1"/>
      <c r="AL405" s="1"/>
      <c r="AM405" s="1"/>
      <c r="AN405" s="1"/>
    </row>
    <row r="406" spans="1:40" ht="51" x14ac:dyDescent="0.2">
      <c r="A406" s="1" t="s">
        <v>133</v>
      </c>
      <c r="B406" s="1" t="s">
        <v>134</v>
      </c>
      <c r="C406" s="1" t="s">
        <v>89</v>
      </c>
      <c r="D406" s="1" t="s">
        <v>91</v>
      </c>
      <c r="E406" s="1" t="s">
        <v>34</v>
      </c>
      <c r="F406" s="1" t="s">
        <v>34</v>
      </c>
      <c r="G406" s="1" t="s">
        <v>43</v>
      </c>
      <c r="H406" s="1" t="s">
        <v>43</v>
      </c>
      <c r="I406" s="1" t="s">
        <v>85</v>
      </c>
      <c r="J406" s="1" t="s">
        <v>85</v>
      </c>
      <c r="K406" s="1"/>
      <c r="L406" s="26">
        <v>1.5</v>
      </c>
      <c r="M406" s="26">
        <v>1</v>
      </c>
      <c r="N406" s="26">
        <v>2</v>
      </c>
      <c r="O406" s="26"/>
      <c r="P406" s="26">
        <v>94.748360000000005</v>
      </c>
      <c r="Q406" s="26">
        <v>93.435450000000003</v>
      </c>
      <c r="R406" s="26">
        <v>97.155360000000002</v>
      </c>
      <c r="S406" s="1" t="b">
        <v>1</v>
      </c>
      <c r="T406" s="29" t="s">
        <v>140</v>
      </c>
      <c r="U406" s="1" t="s">
        <v>77</v>
      </c>
      <c r="V406" s="1"/>
      <c r="W406" s="1"/>
      <c r="X406" s="1"/>
      <c r="Y406" s="1"/>
      <c r="Z406" s="1">
        <v>1</v>
      </c>
      <c r="AA406" s="1" t="b">
        <v>0</v>
      </c>
      <c r="AB406" s="1"/>
      <c r="AC406" s="1"/>
      <c r="AD406" s="1"/>
      <c r="AE406" s="1">
        <v>1.3129100000000022</v>
      </c>
      <c r="AF406" s="1">
        <v>3.7199099999999987</v>
      </c>
      <c r="AG406" s="1"/>
      <c r="AH406" s="1"/>
      <c r="AI406" s="1"/>
      <c r="AJ406" s="1"/>
      <c r="AK406" s="1"/>
      <c r="AL406" s="1"/>
      <c r="AM406" s="1"/>
      <c r="AN406" s="1"/>
    </row>
    <row r="407" spans="1:40" x14ac:dyDescent="0.2">
      <c r="A407" s="1" t="s">
        <v>133</v>
      </c>
      <c r="B407" s="1" t="s">
        <v>134</v>
      </c>
      <c r="C407" s="1" t="s">
        <v>89</v>
      </c>
      <c r="D407" s="1" t="s">
        <v>135</v>
      </c>
      <c r="E407" s="1" t="s">
        <v>34</v>
      </c>
      <c r="F407" s="1" t="s">
        <v>34</v>
      </c>
      <c r="G407" s="1" t="s">
        <v>137</v>
      </c>
      <c r="H407" s="1" t="s">
        <v>137</v>
      </c>
      <c r="I407" s="1" t="s">
        <v>85</v>
      </c>
      <c r="J407" s="1" t="s">
        <v>85</v>
      </c>
      <c r="K407" s="1"/>
      <c r="L407" s="26">
        <v>0.75</v>
      </c>
      <c r="M407" s="26">
        <v>0.5</v>
      </c>
      <c r="N407" s="26">
        <v>1</v>
      </c>
      <c r="O407" s="26"/>
      <c r="P407" s="26">
        <v>49.234139999999996</v>
      </c>
      <c r="Q407" s="26">
        <v>40.700220000000002</v>
      </c>
      <c r="R407" s="26">
        <v>57.330419999999997</v>
      </c>
      <c r="S407" s="1" t="b">
        <v>1</v>
      </c>
      <c r="T407" s="1"/>
      <c r="U407" s="1" t="s">
        <v>77</v>
      </c>
      <c r="V407" s="1">
        <v>48.9</v>
      </c>
      <c r="W407" s="1">
        <v>39.200000000000003</v>
      </c>
      <c r="X407" s="1">
        <v>57.1</v>
      </c>
      <c r="Y407" s="1"/>
      <c r="Z407" s="1">
        <v>1</v>
      </c>
      <c r="AA407" s="1" t="b">
        <v>0</v>
      </c>
      <c r="AB407" s="1"/>
      <c r="AC407" s="1"/>
      <c r="AD407" s="1"/>
      <c r="AE407" s="1">
        <v>8.5339199999999948</v>
      </c>
      <c r="AF407" s="1">
        <v>16.630199999999995</v>
      </c>
      <c r="AG407" s="1"/>
      <c r="AH407" s="1"/>
      <c r="AI407" s="1"/>
      <c r="AJ407" s="1"/>
      <c r="AK407" s="1"/>
      <c r="AL407" s="1"/>
      <c r="AM407" s="1"/>
      <c r="AN407" s="1"/>
    </row>
    <row r="408" spans="1:40" x14ac:dyDescent="0.2">
      <c r="A408" s="1" t="s">
        <v>133</v>
      </c>
      <c r="B408" s="1" t="s">
        <v>134</v>
      </c>
      <c r="C408" s="1" t="s">
        <v>89</v>
      </c>
      <c r="D408" s="1" t="s">
        <v>135</v>
      </c>
      <c r="E408" s="1" t="s">
        <v>34</v>
      </c>
      <c r="F408" s="1" t="s">
        <v>34</v>
      </c>
      <c r="G408" s="1" t="s">
        <v>137</v>
      </c>
      <c r="H408" s="1" t="s">
        <v>137</v>
      </c>
      <c r="I408" s="1" t="s">
        <v>85</v>
      </c>
      <c r="J408" s="1" t="s">
        <v>85</v>
      </c>
      <c r="K408" s="1"/>
      <c r="L408" s="26">
        <v>1.5</v>
      </c>
      <c r="M408" s="26">
        <v>1</v>
      </c>
      <c r="N408" s="26">
        <v>2</v>
      </c>
      <c r="O408" s="26"/>
      <c r="P408" s="26">
        <v>35.229759999999999</v>
      </c>
      <c r="Q408" s="26">
        <v>27.3523</v>
      </c>
      <c r="R408" s="26">
        <v>42.450769999999999</v>
      </c>
      <c r="S408" s="1" t="b">
        <v>1</v>
      </c>
      <c r="T408" s="1"/>
      <c r="U408" s="1" t="s">
        <v>77</v>
      </c>
      <c r="V408" s="1">
        <v>33.700000000000003</v>
      </c>
      <c r="W408" s="1">
        <v>25</v>
      </c>
      <c r="X408" s="1">
        <v>41.5</v>
      </c>
      <c r="Y408" s="1"/>
      <c r="Z408" s="1">
        <v>1</v>
      </c>
      <c r="AA408" s="1" t="b">
        <v>0</v>
      </c>
      <c r="AB408" s="1"/>
      <c r="AC408" s="1"/>
      <c r="AD408" s="1"/>
      <c r="AE408" s="1">
        <v>7.8774599999999992</v>
      </c>
      <c r="AF408" s="1">
        <v>15.098469999999999</v>
      </c>
      <c r="AG408" s="1"/>
      <c r="AH408" s="1"/>
      <c r="AI408" s="1"/>
      <c r="AJ408" s="1"/>
      <c r="AK408" s="1"/>
      <c r="AL408" s="1"/>
      <c r="AM408" s="1"/>
      <c r="AN408" s="1"/>
    </row>
    <row r="409" spans="1:40" x14ac:dyDescent="0.2">
      <c r="A409" s="1" t="s">
        <v>133</v>
      </c>
      <c r="B409" s="1" t="s">
        <v>134</v>
      </c>
      <c r="C409" s="1" t="s">
        <v>89</v>
      </c>
      <c r="D409" s="1" t="s">
        <v>135</v>
      </c>
      <c r="E409" s="1" t="s">
        <v>34</v>
      </c>
      <c r="F409" s="1" t="s">
        <v>34</v>
      </c>
      <c r="G409" s="1" t="s">
        <v>137</v>
      </c>
      <c r="H409" s="1" t="s">
        <v>137</v>
      </c>
      <c r="I409" s="1" t="s">
        <v>85</v>
      </c>
      <c r="J409" s="1" t="s">
        <v>85</v>
      </c>
      <c r="K409" s="1"/>
      <c r="L409" s="26">
        <v>2.75</v>
      </c>
      <c r="M409" s="26">
        <v>2</v>
      </c>
      <c r="N409" s="26">
        <v>3.5</v>
      </c>
      <c r="O409" s="26"/>
      <c r="P409" s="26">
        <v>30.63457</v>
      </c>
      <c r="Q409" s="26">
        <v>23.41357</v>
      </c>
      <c r="R409" s="26">
        <v>36.980310000000003</v>
      </c>
      <c r="S409" s="1" t="b">
        <v>1</v>
      </c>
      <c r="T409" s="1"/>
      <c r="U409" s="1" t="s">
        <v>77</v>
      </c>
      <c r="V409" s="1">
        <v>28.6</v>
      </c>
      <c r="W409" s="1">
        <v>20.9</v>
      </c>
      <c r="X409" s="1">
        <v>35.6</v>
      </c>
      <c r="Y409" s="1"/>
      <c r="Z409" s="1">
        <v>1</v>
      </c>
      <c r="AA409" s="1" t="b">
        <v>0</v>
      </c>
      <c r="AB409" s="1"/>
      <c r="AC409" s="1"/>
      <c r="AD409" s="1"/>
      <c r="AE409" s="1">
        <v>7.2210000000000001</v>
      </c>
      <c r="AF409" s="1">
        <v>13.566740000000003</v>
      </c>
      <c r="AG409" s="1"/>
      <c r="AH409" s="1"/>
      <c r="AI409" s="1"/>
      <c r="AJ409" s="1"/>
      <c r="AK409" s="1"/>
      <c r="AL409" s="1"/>
      <c r="AM409" s="1"/>
      <c r="AN409" s="1"/>
    </row>
    <row r="410" spans="1:40" x14ac:dyDescent="0.2">
      <c r="A410" s="1" t="s">
        <v>133</v>
      </c>
      <c r="B410" s="1" t="s">
        <v>134</v>
      </c>
      <c r="C410" s="1" t="s">
        <v>89</v>
      </c>
      <c r="D410" s="1" t="s">
        <v>135</v>
      </c>
      <c r="E410" s="1" t="s">
        <v>34</v>
      </c>
      <c r="F410" s="1" t="s">
        <v>34</v>
      </c>
      <c r="G410" s="1" t="s">
        <v>137</v>
      </c>
      <c r="H410" s="1" t="s">
        <v>137</v>
      </c>
      <c r="I410" s="1" t="s">
        <v>85</v>
      </c>
      <c r="J410" s="1" t="s">
        <v>85</v>
      </c>
      <c r="K410" s="1"/>
      <c r="L410" s="26">
        <v>4</v>
      </c>
      <c r="M410" s="26">
        <v>3.5</v>
      </c>
      <c r="N410" s="26">
        <v>4.5</v>
      </c>
      <c r="O410" s="26"/>
      <c r="P410" s="26">
        <v>18.380739999999999</v>
      </c>
      <c r="Q410" s="26">
        <v>14.44201</v>
      </c>
      <c r="R410" s="26">
        <v>23.632390000000001</v>
      </c>
      <c r="S410" s="1" t="b">
        <v>1</v>
      </c>
      <c r="T410" s="1"/>
      <c r="U410" s="1" t="s">
        <v>77</v>
      </c>
      <c r="V410" s="1">
        <v>17.8</v>
      </c>
      <c r="W410" s="1">
        <v>13.4</v>
      </c>
      <c r="X410" s="1">
        <v>21.9</v>
      </c>
      <c r="Y410" s="1"/>
      <c r="Z410" s="1">
        <v>1</v>
      </c>
      <c r="AA410" s="1" t="b">
        <v>0</v>
      </c>
      <c r="AB410" s="1"/>
      <c r="AC410" s="1"/>
      <c r="AD410" s="1"/>
      <c r="AE410" s="1">
        <v>3.9387299999999996</v>
      </c>
      <c r="AF410" s="1">
        <v>9.1903800000000011</v>
      </c>
      <c r="AG410" s="1"/>
      <c r="AH410" s="1"/>
      <c r="AI410" s="1"/>
      <c r="AJ410" s="1"/>
      <c r="AK410" s="1"/>
      <c r="AL410" s="1"/>
      <c r="AM410" s="1"/>
      <c r="AN410" s="1"/>
    </row>
    <row r="411" spans="1:40" x14ac:dyDescent="0.2">
      <c r="A411" s="1" t="s">
        <v>133</v>
      </c>
      <c r="B411" s="1" t="s">
        <v>134</v>
      </c>
      <c r="C411" s="1" t="s">
        <v>89</v>
      </c>
      <c r="D411" s="1" t="s">
        <v>135</v>
      </c>
      <c r="E411" s="1" t="s">
        <v>34</v>
      </c>
      <c r="F411" s="1" t="s">
        <v>34</v>
      </c>
      <c r="G411" s="1" t="s">
        <v>137</v>
      </c>
      <c r="H411" s="1" t="s">
        <v>137</v>
      </c>
      <c r="I411" s="1" t="s">
        <v>85</v>
      </c>
      <c r="J411" s="1" t="s">
        <v>85</v>
      </c>
      <c r="K411" s="1"/>
      <c r="L411" s="26">
        <v>5.25</v>
      </c>
      <c r="M411" s="26">
        <v>4.5</v>
      </c>
      <c r="N411" s="26">
        <v>6</v>
      </c>
      <c r="O411" s="26"/>
      <c r="P411" s="26">
        <v>5.6892800000000001</v>
      </c>
      <c r="Q411" s="26">
        <v>3.71991</v>
      </c>
      <c r="R411" s="26">
        <v>8.0962800000000001</v>
      </c>
      <c r="S411" s="1" t="b">
        <v>1</v>
      </c>
      <c r="T411" s="1"/>
      <c r="U411" s="1" t="s">
        <v>77</v>
      </c>
      <c r="V411" s="1">
        <v>4</v>
      </c>
      <c r="W411" s="1">
        <v>1.9</v>
      </c>
      <c r="X411" s="1">
        <v>6.1</v>
      </c>
      <c r="Y411" s="1"/>
      <c r="Z411" s="1">
        <v>1</v>
      </c>
      <c r="AA411" s="1" t="b">
        <v>0</v>
      </c>
      <c r="AB411" s="1"/>
      <c r="AC411" s="1"/>
      <c r="AD411" s="1"/>
      <c r="AE411" s="1">
        <v>1.9693700000000001</v>
      </c>
      <c r="AF411" s="1">
        <v>4.3763699999999996</v>
      </c>
      <c r="AG411" s="1"/>
      <c r="AH411" s="1"/>
      <c r="AI411" s="1"/>
      <c r="AJ411" s="1"/>
      <c r="AK411" s="1"/>
      <c r="AL411" s="1"/>
      <c r="AM411" s="1"/>
      <c r="AN411" s="1"/>
    </row>
    <row r="412" spans="1:40" ht="68" x14ac:dyDescent="0.2">
      <c r="A412" s="1" t="s">
        <v>133</v>
      </c>
      <c r="B412" s="1" t="s">
        <v>134</v>
      </c>
      <c r="C412" s="1" t="s">
        <v>89</v>
      </c>
      <c r="D412" s="1" t="s">
        <v>135</v>
      </c>
      <c r="E412" s="1" t="s">
        <v>34</v>
      </c>
      <c r="F412" s="1" t="s">
        <v>34</v>
      </c>
      <c r="G412" s="1" t="s">
        <v>137</v>
      </c>
      <c r="H412" s="1" t="s">
        <v>137</v>
      </c>
      <c r="I412" s="1" t="s">
        <v>85</v>
      </c>
      <c r="J412" s="1" t="s">
        <v>85</v>
      </c>
      <c r="K412" s="1"/>
      <c r="L412" s="26">
        <v>7</v>
      </c>
      <c r="M412" s="26">
        <v>6</v>
      </c>
      <c r="N412" s="26">
        <v>100</v>
      </c>
      <c r="O412" s="26"/>
      <c r="P412" s="26">
        <v>0</v>
      </c>
      <c r="Q412" s="26"/>
      <c r="R412" s="26"/>
      <c r="S412" s="1" t="b">
        <v>1</v>
      </c>
      <c r="T412" s="20" t="s">
        <v>141</v>
      </c>
      <c r="U412" s="1" t="s">
        <v>77</v>
      </c>
      <c r="V412" s="1">
        <v>0</v>
      </c>
      <c r="W412" s="1"/>
      <c r="X412" s="1"/>
      <c r="Y412" s="1"/>
      <c r="Z412" s="1">
        <v>1</v>
      </c>
      <c r="AA412" s="1" t="b">
        <v>0</v>
      </c>
      <c r="AB412" s="1"/>
      <c r="AC412" s="1"/>
      <c r="AD412" s="1"/>
      <c r="AE412" s="1">
        <v>0</v>
      </c>
      <c r="AF412" s="1">
        <v>0</v>
      </c>
      <c r="AG412" s="1"/>
      <c r="AH412" s="1"/>
      <c r="AI412" s="1"/>
      <c r="AJ412" s="1"/>
      <c r="AK412" s="1"/>
      <c r="AL412" s="1"/>
      <c r="AM412" s="1"/>
      <c r="AN412" s="1"/>
    </row>
    <row r="413" spans="1:40" x14ac:dyDescent="0.2">
      <c r="A413" s="1" t="s">
        <v>133</v>
      </c>
      <c r="B413" s="1" t="s">
        <v>134</v>
      </c>
      <c r="C413" s="1" t="s">
        <v>89</v>
      </c>
      <c r="D413" s="1" t="s">
        <v>33</v>
      </c>
      <c r="E413" s="1" t="s">
        <v>34</v>
      </c>
      <c r="F413" s="1" t="s">
        <v>34</v>
      </c>
      <c r="G413" s="1" t="s">
        <v>137</v>
      </c>
      <c r="H413" s="1" t="s">
        <v>137</v>
      </c>
      <c r="I413" s="1" t="s">
        <v>85</v>
      </c>
      <c r="J413" s="1" t="s">
        <v>85</v>
      </c>
      <c r="K413" s="1"/>
      <c r="L413" s="26">
        <v>0.25</v>
      </c>
      <c r="M413" s="26">
        <v>0</v>
      </c>
      <c r="N413" s="26">
        <v>0.5</v>
      </c>
      <c r="O413" s="26"/>
      <c r="P413" s="26">
        <v>59.956240000000001</v>
      </c>
      <c r="Q413" s="26">
        <v>57.549230000000001</v>
      </c>
      <c r="R413" s="26">
        <v>61.925600000000003</v>
      </c>
      <c r="S413" s="1" t="b">
        <v>0</v>
      </c>
      <c r="T413" s="1"/>
      <c r="U413" s="1" t="s">
        <v>77</v>
      </c>
      <c r="V413" s="1"/>
      <c r="W413" s="1"/>
      <c r="X413" s="1"/>
      <c r="Y413" s="1"/>
      <c r="Z413" s="1">
        <v>1</v>
      </c>
      <c r="AA413" s="1" t="b">
        <v>0</v>
      </c>
      <c r="AB413" s="1"/>
      <c r="AC413" s="1"/>
      <c r="AD413" s="1"/>
      <c r="AE413" s="1">
        <v>2.4070099999999996</v>
      </c>
      <c r="AF413" s="1">
        <v>4.3763700000000014</v>
      </c>
      <c r="AG413" s="1"/>
      <c r="AH413" s="1"/>
      <c r="AI413" s="1"/>
      <c r="AJ413" s="1"/>
      <c r="AK413" s="1"/>
      <c r="AL413" s="1"/>
      <c r="AM413" s="1"/>
      <c r="AN413" s="1"/>
    </row>
    <row r="414" spans="1:40" x14ac:dyDescent="0.2">
      <c r="A414" s="1" t="s">
        <v>133</v>
      </c>
      <c r="B414" s="1" t="s">
        <v>134</v>
      </c>
      <c r="C414" s="1" t="s">
        <v>89</v>
      </c>
      <c r="D414" s="1" t="s">
        <v>33</v>
      </c>
      <c r="E414" s="1" t="s">
        <v>34</v>
      </c>
      <c r="F414" s="1" t="s">
        <v>34</v>
      </c>
      <c r="G414" s="1" t="s">
        <v>137</v>
      </c>
      <c r="H414" s="1" t="s">
        <v>137</v>
      </c>
      <c r="I414" s="1" t="s">
        <v>85</v>
      </c>
      <c r="J414" s="1" t="s">
        <v>85</v>
      </c>
      <c r="K414" s="1"/>
      <c r="L414" s="26">
        <v>0.75</v>
      </c>
      <c r="M414" s="26">
        <v>0.5</v>
      </c>
      <c r="N414" s="26">
        <v>1</v>
      </c>
      <c r="O414" s="26"/>
      <c r="P414" s="26">
        <v>63.019689999999997</v>
      </c>
      <c r="Q414" s="26">
        <v>61.269150000000003</v>
      </c>
      <c r="R414" s="26">
        <v>64.332599999999999</v>
      </c>
      <c r="S414" s="1" t="b">
        <v>1</v>
      </c>
      <c r="T414" s="1"/>
      <c r="U414" s="1" t="s">
        <v>77</v>
      </c>
      <c r="V414" s="1"/>
      <c r="W414" s="1"/>
      <c r="X414" s="1"/>
      <c r="Y414" s="1"/>
      <c r="Z414" s="1">
        <v>1</v>
      </c>
      <c r="AA414" s="1" t="b">
        <v>0</v>
      </c>
      <c r="AB414" s="1"/>
      <c r="AC414" s="1"/>
      <c r="AD414" s="1"/>
      <c r="AE414" s="1">
        <v>1.7505399999999938</v>
      </c>
      <c r="AF414" s="1">
        <v>3.063449999999996</v>
      </c>
      <c r="AG414" s="1"/>
      <c r="AH414" s="1"/>
      <c r="AI414" s="1"/>
      <c r="AJ414" s="1"/>
      <c r="AK414" s="1"/>
      <c r="AL414" s="1"/>
      <c r="AM414" s="1"/>
      <c r="AN414" s="1"/>
    </row>
    <row r="415" spans="1:40" x14ac:dyDescent="0.2">
      <c r="A415" s="1" t="s">
        <v>133</v>
      </c>
      <c r="B415" s="1" t="s">
        <v>134</v>
      </c>
      <c r="C415" s="1" t="s">
        <v>89</v>
      </c>
      <c r="D415" s="1" t="s">
        <v>33</v>
      </c>
      <c r="E415" s="1" t="s">
        <v>34</v>
      </c>
      <c r="F415" s="1" t="s">
        <v>34</v>
      </c>
      <c r="G415" s="1" t="s">
        <v>137</v>
      </c>
      <c r="H415" s="1" t="s">
        <v>137</v>
      </c>
      <c r="I415" s="1" t="s">
        <v>85</v>
      </c>
      <c r="J415" s="1" t="s">
        <v>85</v>
      </c>
      <c r="K415" s="1"/>
      <c r="L415" s="26">
        <v>1.5</v>
      </c>
      <c r="M415" s="26">
        <v>1</v>
      </c>
      <c r="N415" s="26">
        <v>2</v>
      </c>
      <c r="O415" s="26"/>
      <c r="P415" s="26">
        <v>54.048139999999997</v>
      </c>
      <c r="Q415" s="26">
        <v>52.078769999999999</v>
      </c>
      <c r="R415" s="26">
        <v>55.798690000000001</v>
      </c>
      <c r="S415" s="1" t="b">
        <v>1</v>
      </c>
      <c r="T415" s="1"/>
      <c r="U415" s="1" t="s">
        <v>77</v>
      </c>
      <c r="V415" s="1"/>
      <c r="W415" s="1"/>
      <c r="X415" s="1"/>
      <c r="Y415" s="1"/>
      <c r="Z415" s="1">
        <v>1</v>
      </c>
      <c r="AA415" s="1" t="b">
        <v>0</v>
      </c>
      <c r="AB415" s="1"/>
      <c r="AC415" s="1"/>
      <c r="AD415" s="1"/>
      <c r="AE415" s="1">
        <v>1.9693699999999978</v>
      </c>
      <c r="AF415" s="1">
        <v>3.7199200000000019</v>
      </c>
      <c r="AG415" s="1"/>
      <c r="AH415" s="1"/>
      <c r="AI415" s="1"/>
      <c r="AJ415" s="1"/>
      <c r="AK415" s="1"/>
      <c r="AL415" s="1"/>
      <c r="AM415" s="1"/>
      <c r="AN415" s="1"/>
    </row>
    <row r="416" spans="1:40" x14ac:dyDescent="0.2">
      <c r="A416" s="1" t="s">
        <v>133</v>
      </c>
      <c r="B416" s="1" t="s">
        <v>134</v>
      </c>
      <c r="C416" s="1" t="s">
        <v>89</v>
      </c>
      <c r="D416" s="1" t="s">
        <v>33</v>
      </c>
      <c r="E416" s="1" t="s">
        <v>34</v>
      </c>
      <c r="F416" s="1" t="s">
        <v>34</v>
      </c>
      <c r="G416" s="1" t="s">
        <v>137</v>
      </c>
      <c r="H416" s="1" t="s">
        <v>137</v>
      </c>
      <c r="I416" s="1" t="s">
        <v>85</v>
      </c>
      <c r="J416" s="1" t="s">
        <v>85</v>
      </c>
      <c r="K416" s="1"/>
      <c r="L416" s="26">
        <v>2.5</v>
      </c>
      <c r="M416" s="26">
        <v>2</v>
      </c>
      <c r="N416" s="26">
        <v>3.5</v>
      </c>
      <c r="O416" s="26"/>
      <c r="P416" s="26">
        <v>39.168489999999998</v>
      </c>
      <c r="Q416" s="26">
        <v>36.980310000000003</v>
      </c>
      <c r="R416" s="26">
        <v>41.137860000000003</v>
      </c>
      <c r="S416" s="1" t="b">
        <v>1</v>
      </c>
      <c r="T416" s="1"/>
      <c r="U416" s="1" t="s">
        <v>77</v>
      </c>
      <c r="V416" s="1"/>
      <c r="W416" s="1"/>
      <c r="X416" s="1"/>
      <c r="Y416" s="1"/>
      <c r="Z416" s="1">
        <v>1</v>
      </c>
      <c r="AA416" s="1" t="b">
        <v>0</v>
      </c>
      <c r="AB416" s="1"/>
      <c r="AC416" s="1"/>
      <c r="AD416" s="1"/>
      <c r="AE416" s="1">
        <v>2.1881799999999956</v>
      </c>
      <c r="AF416" s="1">
        <v>4.1575500000000005</v>
      </c>
      <c r="AG416" s="1"/>
      <c r="AH416" s="1"/>
      <c r="AI416" s="1"/>
      <c r="AJ416" s="1"/>
      <c r="AK416" s="1"/>
      <c r="AL416" s="1"/>
      <c r="AM416" s="1"/>
      <c r="AN416" s="1"/>
    </row>
    <row r="417" spans="1:40" x14ac:dyDescent="0.2">
      <c r="A417" s="1" t="s">
        <v>133</v>
      </c>
      <c r="B417" s="1" t="s">
        <v>134</v>
      </c>
      <c r="C417" s="1" t="s">
        <v>89</v>
      </c>
      <c r="D417" s="1" t="s">
        <v>33</v>
      </c>
      <c r="E417" s="1" t="s">
        <v>34</v>
      </c>
      <c r="F417" s="1" t="s">
        <v>34</v>
      </c>
      <c r="G417" s="1" t="s">
        <v>137</v>
      </c>
      <c r="H417" s="1" t="s">
        <v>137</v>
      </c>
      <c r="I417" s="1" t="s">
        <v>85</v>
      </c>
      <c r="J417" s="1" t="s">
        <v>85</v>
      </c>
      <c r="K417" s="1"/>
      <c r="L417" s="26">
        <v>4.5</v>
      </c>
      <c r="M417" s="26">
        <v>3.5</v>
      </c>
      <c r="N417" s="26">
        <v>100</v>
      </c>
      <c r="O417" s="26"/>
      <c r="P417" s="26">
        <v>29.7593</v>
      </c>
      <c r="Q417" s="26">
        <v>19.47484</v>
      </c>
      <c r="R417" s="26">
        <v>38.512039999999999</v>
      </c>
      <c r="S417" s="1" t="b">
        <v>1</v>
      </c>
      <c r="T417" s="1"/>
      <c r="U417" s="1" t="s">
        <v>77</v>
      </c>
      <c r="V417" s="1"/>
      <c r="W417" s="1"/>
      <c r="X417" s="1"/>
      <c r="Y417" s="1"/>
      <c r="Z417" s="1">
        <v>1</v>
      </c>
      <c r="AA417" s="1" t="b">
        <v>0</v>
      </c>
      <c r="AB417" s="1"/>
      <c r="AC417" s="1"/>
      <c r="AD417" s="1"/>
      <c r="AE417" s="1">
        <v>10.284459999999999</v>
      </c>
      <c r="AF417" s="1">
        <v>19.037199999999999</v>
      </c>
      <c r="AG417" s="1"/>
      <c r="AH417" s="1"/>
      <c r="AI417" s="1"/>
      <c r="AJ417" s="1"/>
      <c r="AK417" s="1"/>
      <c r="AL417" s="1"/>
      <c r="AM417" s="1"/>
      <c r="AN417" s="1"/>
    </row>
    <row r="418" spans="1:40" x14ac:dyDescent="0.2">
      <c r="A418" s="1" t="s">
        <v>133</v>
      </c>
      <c r="B418" s="1" t="s">
        <v>134</v>
      </c>
      <c r="C418" s="1" t="s">
        <v>89</v>
      </c>
      <c r="D418" s="1" t="s">
        <v>91</v>
      </c>
      <c r="E418" s="1" t="s">
        <v>34</v>
      </c>
      <c r="F418" s="1" t="s">
        <v>34</v>
      </c>
      <c r="G418" s="1" t="s">
        <v>137</v>
      </c>
      <c r="H418" s="1" t="s">
        <v>137</v>
      </c>
      <c r="I418" s="1" t="s">
        <v>85</v>
      </c>
      <c r="J418" s="1" t="s">
        <v>85</v>
      </c>
      <c r="K418" s="1"/>
      <c r="L418" s="26">
        <v>0.25</v>
      </c>
      <c r="M418" s="26">
        <v>0</v>
      </c>
      <c r="N418" s="26">
        <v>0.5</v>
      </c>
      <c r="O418" s="26"/>
      <c r="P418" s="26">
        <v>68.49015</v>
      </c>
      <c r="Q418" s="26">
        <v>66.739609999999999</v>
      </c>
      <c r="R418" s="26">
        <v>70.021879999999996</v>
      </c>
      <c r="S418" s="1" t="b">
        <v>0</v>
      </c>
      <c r="T418" s="1"/>
      <c r="U418" s="1" t="s">
        <v>77</v>
      </c>
      <c r="V418" s="1"/>
      <c r="W418" s="1"/>
      <c r="X418" s="1"/>
      <c r="Y418" s="1"/>
      <c r="Z418" s="1">
        <v>1</v>
      </c>
      <c r="AA418" s="1" t="b">
        <v>0</v>
      </c>
      <c r="AB418" s="1"/>
      <c r="AC418" s="1"/>
      <c r="AD418" s="1"/>
      <c r="AE418" s="1">
        <v>1.7505400000000009</v>
      </c>
      <c r="AF418" s="1">
        <v>3.2822699999999969</v>
      </c>
      <c r="AG418" s="1"/>
      <c r="AH418" s="1"/>
      <c r="AI418" s="1"/>
      <c r="AJ418" s="1"/>
      <c r="AK418" s="1"/>
      <c r="AL418" s="1"/>
      <c r="AM418" s="1"/>
      <c r="AN418" s="1"/>
    </row>
    <row r="419" spans="1:40" x14ac:dyDescent="0.2">
      <c r="A419" s="1" t="s">
        <v>133</v>
      </c>
      <c r="B419" s="1" t="s">
        <v>134</v>
      </c>
      <c r="C419" s="1" t="s">
        <v>89</v>
      </c>
      <c r="D419" s="1" t="s">
        <v>91</v>
      </c>
      <c r="E419" s="1" t="s">
        <v>34</v>
      </c>
      <c r="F419" s="1" t="s">
        <v>34</v>
      </c>
      <c r="G419" s="1" t="s">
        <v>137</v>
      </c>
      <c r="H419" s="1" t="s">
        <v>137</v>
      </c>
      <c r="I419" s="1" t="s">
        <v>85</v>
      </c>
      <c r="J419" s="1" t="s">
        <v>85</v>
      </c>
      <c r="K419" s="1"/>
      <c r="L419" s="26">
        <v>0.75</v>
      </c>
      <c r="M419" s="26">
        <v>0.5</v>
      </c>
      <c r="N419" s="26">
        <v>1</v>
      </c>
      <c r="O419" s="26"/>
      <c r="P419" s="26">
        <v>70.89716</v>
      </c>
      <c r="Q419" s="26">
        <v>68.927790000000002</v>
      </c>
      <c r="R419" s="26">
        <v>72.210070000000002</v>
      </c>
      <c r="S419" s="1" t="b">
        <v>1</v>
      </c>
      <c r="T419" s="1"/>
      <c r="U419" s="1" t="s">
        <v>77</v>
      </c>
      <c r="V419" s="1"/>
      <c r="W419" s="1"/>
      <c r="X419" s="1"/>
      <c r="Y419" s="1"/>
      <c r="Z419" s="1">
        <v>1</v>
      </c>
      <c r="AA419" s="1" t="b">
        <v>0</v>
      </c>
      <c r="AB419" s="1"/>
      <c r="AC419" s="1"/>
      <c r="AD419" s="1"/>
      <c r="AE419" s="1">
        <v>1.9693699999999978</v>
      </c>
      <c r="AF419" s="1">
        <v>3.2822800000000001</v>
      </c>
      <c r="AG419" s="1"/>
      <c r="AH419" s="1"/>
      <c r="AI419" s="1"/>
      <c r="AJ419" s="1"/>
      <c r="AK419" s="1"/>
      <c r="AL419" s="1"/>
      <c r="AM419" s="1"/>
      <c r="AN419" s="1"/>
    </row>
    <row r="420" spans="1:40" x14ac:dyDescent="0.2">
      <c r="A420" s="1" t="s">
        <v>133</v>
      </c>
      <c r="B420" s="1" t="s">
        <v>134</v>
      </c>
      <c r="C420" s="1" t="s">
        <v>89</v>
      </c>
      <c r="D420" s="1" t="s">
        <v>91</v>
      </c>
      <c r="E420" s="1" t="s">
        <v>34</v>
      </c>
      <c r="F420" s="1" t="s">
        <v>34</v>
      </c>
      <c r="G420" s="1" t="s">
        <v>137</v>
      </c>
      <c r="H420" s="1" t="s">
        <v>137</v>
      </c>
      <c r="I420" s="1" t="s">
        <v>85</v>
      </c>
      <c r="J420" s="1" t="s">
        <v>85</v>
      </c>
      <c r="K420" s="1"/>
      <c r="L420" s="26">
        <v>1.5</v>
      </c>
      <c r="M420" s="26">
        <v>1</v>
      </c>
      <c r="N420" s="26">
        <v>2</v>
      </c>
      <c r="O420" s="26"/>
      <c r="P420" s="26">
        <v>62.582059999999998</v>
      </c>
      <c r="Q420" s="26">
        <v>61.050330000000002</v>
      </c>
      <c r="R420" s="26">
        <v>63.894970000000001</v>
      </c>
      <c r="S420" s="1" t="b">
        <v>1</v>
      </c>
      <c r="T420" s="1"/>
      <c r="U420" s="1" t="s">
        <v>77</v>
      </c>
      <c r="V420" s="1"/>
      <c r="W420" s="1"/>
      <c r="X420" s="1"/>
      <c r="Y420" s="1"/>
      <c r="Z420" s="1">
        <v>1</v>
      </c>
      <c r="AA420" s="1" t="b">
        <v>0</v>
      </c>
      <c r="AB420" s="1"/>
      <c r="AC420" s="1"/>
      <c r="AD420" s="1"/>
      <c r="AE420" s="1">
        <v>1.531729999999996</v>
      </c>
      <c r="AF420" s="1">
        <v>2.8446399999999983</v>
      </c>
      <c r="AG420" s="1"/>
      <c r="AH420" s="1"/>
      <c r="AI420" s="1"/>
      <c r="AJ420" s="1"/>
      <c r="AK420" s="1"/>
      <c r="AL420" s="1"/>
      <c r="AM420" s="1"/>
      <c r="AN420" s="1"/>
    </row>
    <row r="421" spans="1:40" x14ac:dyDescent="0.2">
      <c r="A421" s="1" t="s">
        <v>133</v>
      </c>
      <c r="B421" s="1" t="s">
        <v>134</v>
      </c>
      <c r="C421" s="1" t="s">
        <v>89</v>
      </c>
      <c r="D421" s="1" t="s">
        <v>91</v>
      </c>
      <c r="E421" s="1" t="s">
        <v>34</v>
      </c>
      <c r="F421" s="1" t="s">
        <v>34</v>
      </c>
      <c r="G421" s="1" t="s">
        <v>137</v>
      </c>
      <c r="H421" s="1" t="s">
        <v>137</v>
      </c>
      <c r="I421" s="1" t="s">
        <v>85</v>
      </c>
      <c r="J421" s="1" t="s">
        <v>85</v>
      </c>
      <c r="K421" s="1"/>
      <c r="L421" s="26">
        <v>2.5</v>
      </c>
      <c r="M421" s="26">
        <v>2</v>
      </c>
      <c r="N421" s="26">
        <v>3.5</v>
      </c>
      <c r="O421" s="26"/>
      <c r="P421" s="26">
        <v>38.512039999999999</v>
      </c>
      <c r="Q421" s="26">
        <v>19.256019999999999</v>
      </c>
      <c r="R421" s="26">
        <v>54.266959999999997</v>
      </c>
      <c r="S421" s="1" t="b">
        <v>1</v>
      </c>
      <c r="T421" s="1"/>
      <c r="U421" s="1" t="s">
        <v>77</v>
      </c>
      <c r="V421" s="1"/>
      <c r="W421" s="1"/>
      <c r="X421" s="1"/>
      <c r="Y421" s="1"/>
      <c r="Z421" s="1">
        <v>1</v>
      </c>
      <c r="AA421" s="1" t="b">
        <v>0</v>
      </c>
      <c r="AB421" s="1"/>
      <c r="AC421" s="1"/>
      <c r="AD421" s="1"/>
      <c r="AE421" s="1">
        <v>19.256019999999999</v>
      </c>
      <c r="AF421" s="1">
        <v>35.010939999999998</v>
      </c>
      <c r="AG421" s="1"/>
      <c r="AH421" s="1"/>
      <c r="AI421" s="1"/>
      <c r="AJ421" s="1"/>
      <c r="AK421" s="1"/>
      <c r="AL421" s="1"/>
      <c r="AM421" s="1"/>
      <c r="AN421" s="1"/>
    </row>
    <row r="422" spans="1:40" x14ac:dyDescent="0.2">
      <c r="A422" s="1" t="s">
        <v>133</v>
      </c>
      <c r="B422" s="1" t="s">
        <v>134</v>
      </c>
      <c r="C422" s="1" t="s">
        <v>33</v>
      </c>
      <c r="D422" s="1" t="s">
        <v>135</v>
      </c>
      <c r="E422" s="1" t="s">
        <v>34</v>
      </c>
      <c r="F422" s="1" t="s">
        <v>34</v>
      </c>
      <c r="G422" s="1" t="s">
        <v>43</v>
      </c>
      <c r="H422" s="1" t="s">
        <v>43</v>
      </c>
      <c r="I422" s="1" t="s">
        <v>85</v>
      </c>
      <c r="J422" s="1" t="s">
        <v>85</v>
      </c>
      <c r="K422" s="1"/>
      <c r="L422" s="26">
        <v>0.75</v>
      </c>
      <c r="M422" s="26">
        <v>0.5</v>
      </c>
      <c r="N422" s="26">
        <v>1</v>
      </c>
      <c r="O422" s="26"/>
      <c r="P422" s="26">
        <v>91.484719999999996</v>
      </c>
      <c r="Q422" s="26"/>
      <c r="R422" s="26"/>
      <c r="S422" s="1" t="b">
        <v>1</v>
      </c>
      <c r="T422" s="1"/>
      <c r="U422" s="1" t="s">
        <v>77</v>
      </c>
      <c r="V422" s="1">
        <v>90.9</v>
      </c>
      <c r="W422" s="1">
        <v>89.6</v>
      </c>
      <c r="X422" s="1">
        <v>92</v>
      </c>
      <c r="Y422" s="1"/>
      <c r="Z422" s="1">
        <v>1</v>
      </c>
      <c r="AA422" s="1" t="b">
        <v>0</v>
      </c>
      <c r="AB422" s="1"/>
      <c r="AC422" s="1"/>
      <c r="AD422" s="1"/>
      <c r="AE422" s="1">
        <v>91.484719999999996</v>
      </c>
      <c r="AF422" s="1">
        <v>0</v>
      </c>
      <c r="AG422" s="1"/>
      <c r="AH422" s="1"/>
      <c r="AI422" s="1"/>
      <c r="AJ422" s="1"/>
      <c r="AK422" s="1"/>
      <c r="AL422" s="1"/>
      <c r="AM422" s="1"/>
      <c r="AN422" s="1"/>
    </row>
    <row r="423" spans="1:40" x14ac:dyDescent="0.2">
      <c r="A423" s="1" t="s">
        <v>133</v>
      </c>
      <c r="B423" s="1" t="s">
        <v>134</v>
      </c>
      <c r="C423" s="1" t="s">
        <v>33</v>
      </c>
      <c r="D423" s="1" t="s">
        <v>135</v>
      </c>
      <c r="E423" s="1" t="s">
        <v>34</v>
      </c>
      <c r="F423" s="1" t="s">
        <v>34</v>
      </c>
      <c r="G423" s="1" t="s">
        <v>43</v>
      </c>
      <c r="H423" s="1" t="s">
        <v>43</v>
      </c>
      <c r="I423" s="1" t="s">
        <v>85</v>
      </c>
      <c r="J423" s="1" t="s">
        <v>85</v>
      </c>
      <c r="K423" s="1"/>
      <c r="L423" s="26">
        <v>1.5</v>
      </c>
      <c r="M423" s="26">
        <v>1</v>
      </c>
      <c r="N423" s="26">
        <v>2</v>
      </c>
      <c r="O423" s="26"/>
      <c r="P423" s="26">
        <v>85.589519999999993</v>
      </c>
      <c r="Q423" s="26"/>
      <c r="R423" s="26"/>
      <c r="S423" s="1" t="b">
        <v>1</v>
      </c>
      <c r="T423" s="1"/>
      <c r="U423" s="1" t="s">
        <v>77</v>
      </c>
      <c r="V423" s="1">
        <v>85.5</v>
      </c>
      <c r="W423" s="1">
        <v>84.5</v>
      </c>
      <c r="X423" s="1">
        <v>86.5</v>
      </c>
      <c r="Y423" s="1"/>
      <c r="Z423" s="1">
        <v>1</v>
      </c>
      <c r="AA423" s="1" t="b">
        <v>0</v>
      </c>
      <c r="AB423" s="1"/>
      <c r="AC423" s="1"/>
      <c r="AD423" s="1"/>
      <c r="AE423" s="1">
        <v>85.589519999999993</v>
      </c>
      <c r="AF423" s="1">
        <v>0</v>
      </c>
      <c r="AG423" s="1"/>
      <c r="AH423" s="1"/>
      <c r="AI423" s="1"/>
      <c r="AJ423" s="1"/>
      <c r="AK423" s="1"/>
      <c r="AL423" s="1"/>
      <c r="AM423" s="1"/>
      <c r="AN423" s="1"/>
    </row>
    <row r="424" spans="1:40" x14ac:dyDescent="0.2">
      <c r="A424" s="1" t="s">
        <v>133</v>
      </c>
      <c r="B424" s="1" t="s">
        <v>134</v>
      </c>
      <c r="C424" s="1" t="s">
        <v>33</v>
      </c>
      <c r="D424" s="1" t="s">
        <v>135</v>
      </c>
      <c r="E424" s="1" t="s">
        <v>34</v>
      </c>
      <c r="F424" s="1" t="s">
        <v>34</v>
      </c>
      <c r="G424" s="1" t="s">
        <v>43</v>
      </c>
      <c r="H424" s="1" t="s">
        <v>43</v>
      </c>
      <c r="I424" s="1" t="s">
        <v>85</v>
      </c>
      <c r="J424" s="1" t="s">
        <v>85</v>
      </c>
      <c r="K424" s="1"/>
      <c r="L424" s="26">
        <v>2.75</v>
      </c>
      <c r="M424" s="26">
        <v>2</v>
      </c>
      <c r="N424" s="26">
        <v>3.5</v>
      </c>
      <c r="O424" s="26"/>
      <c r="P424" s="26">
        <v>78.384280000000004</v>
      </c>
      <c r="Q424" s="26"/>
      <c r="R424" s="26"/>
      <c r="S424" s="1" t="b">
        <v>1</v>
      </c>
      <c r="T424" s="1"/>
      <c r="U424" s="1" t="s">
        <v>77</v>
      </c>
      <c r="V424" s="1">
        <v>78.7</v>
      </c>
      <c r="W424" s="1">
        <v>78</v>
      </c>
      <c r="X424" s="1">
        <v>79.400000000000006</v>
      </c>
      <c r="Y424" s="1"/>
      <c r="Z424" s="1">
        <v>1</v>
      </c>
      <c r="AA424" s="1" t="b">
        <v>0</v>
      </c>
      <c r="AB424" s="1"/>
      <c r="AC424" s="1"/>
      <c r="AD424" s="1"/>
      <c r="AE424" s="1">
        <v>78.384280000000004</v>
      </c>
      <c r="AF424" s="1">
        <v>0</v>
      </c>
      <c r="AG424" s="1"/>
      <c r="AH424" s="1"/>
      <c r="AI424" s="1"/>
      <c r="AJ424" s="1"/>
      <c r="AK424" s="1"/>
      <c r="AL424" s="1"/>
      <c r="AM424" s="1"/>
      <c r="AN424" s="1"/>
    </row>
    <row r="425" spans="1:40" x14ac:dyDescent="0.2">
      <c r="A425" s="1" t="s">
        <v>133</v>
      </c>
      <c r="B425" s="1" t="s">
        <v>134</v>
      </c>
      <c r="C425" s="1" t="s">
        <v>33</v>
      </c>
      <c r="D425" s="1" t="s">
        <v>135</v>
      </c>
      <c r="E425" s="1" t="s">
        <v>34</v>
      </c>
      <c r="F425" s="1" t="s">
        <v>34</v>
      </c>
      <c r="G425" s="1" t="s">
        <v>43</v>
      </c>
      <c r="H425" s="1" t="s">
        <v>43</v>
      </c>
      <c r="I425" s="1" t="s">
        <v>85</v>
      </c>
      <c r="J425" s="1" t="s">
        <v>85</v>
      </c>
      <c r="K425" s="1"/>
      <c r="L425" s="26">
        <v>4</v>
      </c>
      <c r="M425" s="26">
        <v>3.5</v>
      </c>
      <c r="N425" s="26">
        <v>4.5</v>
      </c>
      <c r="O425" s="26"/>
      <c r="P425" s="26">
        <v>74.454149999999998</v>
      </c>
      <c r="Q425" s="26"/>
      <c r="R425" s="26"/>
      <c r="S425" s="1" t="b">
        <v>1</v>
      </c>
      <c r="T425" s="1"/>
      <c r="U425" s="1" t="s">
        <v>77</v>
      </c>
      <c r="V425" s="1">
        <v>74.400000000000006</v>
      </c>
      <c r="W425" s="1">
        <v>73.8</v>
      </c>
      <c r="X425" s="1">
        <v>74.900000000000006</v>
      </c>
      <c r="Y425" s="1"/>
      <c r="Z425" s="1">
        <v>1</v>
      </c>
      <c r="AA425" s="1" t="b">
        <v>0</v>
      </c>
      <c r="AB425" s="1"/>
      <c r="AC425" s="1"/>
      <c r="AD425" s="1"/>
      <c r="AE425" s="1">
        <v>74.454149999999998</v>
      </c>
      <c r="AF425" s="1">
        <v>0</v>
      </c>
      <c r="AG425" s="1"/>
      <c r="AH425" s="1"/>
      <c r="AI425" s="1"/>
      <c r="AJ425" s="1"/>
      <c r="AK425" s="1"/>
      <c r="AL425" s="1"/>
      <c r="AM425" s="1"/>
      <c r="AN425" s="1"/>
    </row>
    <row r="426" spans="1:40" x14ac:dyDescent="0.2">
      <c r="A426" s="1" t="s">
        <v>133</v>
      </c>
      <c r="B426" s="1" t="s">
        <v>134</v>
      </c>
      <c r="C426" s="1" t="s">
        <v>33</v>
      </c>
      <c r="D426" s="1" t="s">
        <v>135</v>
      </c>
      <c r="E426" s="1" t="s">
        <v>34</v>
      </c>
      <c r="F426" s="1" t="s">
        <v>34</v>
      </c>
      <c r="G426" s="1" t="s">
        <v>43</v>
      </c>
      <c r="H426" s="1" t="s">
        <v>43</v>
      </c>
      <c r="I426" s="1" t="s">
        <v>85</v>
      </c>
      <c r="J426" s="1" t="s">
        <v>85</v>
      </c>
      <c r="K426" s="1"/>
      <c r="L426" s="26">
        <v>5.25</v>
      </c>
      <c r="M426" s="26">
        <v>4.5</v>
      </c>
      <c r="N426" s="26">
        <v>6</v>
      </c>
      <c r="O426" s="26"/>
      <c r="P426" s="26">
        <v>67.467250000000007</v>
      </c>
      <c r="Q426" s="26"/>
      <c r="R426" s="26"/>
      <c r="S426" s="1" t="b">
        <v>1</v>
      </c>
      <c r="T426" s="1"/>
      <c r="U426" s="1" t="s">
        <v>77</v>
      </c>
      <c r="V426" s="1">
        <v>67.400000000000006</v>
      </c>
      <c r="W426" s="1">
        <v>66.5</v>
      </c>
      <c r="X426" s="1">
        <v>68.2</v>
      </c>
      <c r="Y426" s="1"/>
      <c r="Z426" s="1">
        <v>1</v>
      </c>
      <c r="AA426" s="1" t="b">
        <v>0</v>
      </c>
      <c r="AB426" s="1"/>
      <c r="AC426" s="1"/>
      <c r="AD426" s="1"/>
      <c r="AE426" s="1">
        <v>67.467250000000007</v>
      </c>
      <c r="AF426" s="1">
        <v>0</v>
      </c>
      <c r="AG426" s="1"/>
      <c r="AH426" s="1"/>
      <c r="AI426" s="1"/>
      <c r="AJ426" s="1"/>
      <c r="AK426" s="1"/>
      <c r="AL426" s="1"/>
      <c r="AM426" s="1"/>
      <c r="AN426" s="1"/>
    </row>
    <row r="427" spans="1:40" x14ac:dyDescent="0.2">
      <c r="A427" s="1" t="s">
        <v>133</v>
      </c>
      <c r="B427" s="1" t="s">
        <v>134</v>
      </c>
      <c r="C427" s="1" t="s">
        <v>33</v>
      </c>
      <c r="D427" s="1" t="s">
        <v>135</v>
      </c>
      <c r="E427" s="1" t="s">
        <v>34</v>
      </c>
      <c r="F427" s="1" t="s">
        <v>34</v>
      </c>
      <c r="G427" s="1" t="s">
        <v>43</v>
      </c>
      <c r="H427" s="1" t="s">
        <v>43</v>
      </c>
      <c r="I427" s="1" t="s">
        <v>85</v>
      </c>
      <c r="J427" s="1" t="s">
        <v>85</v>
      </c>
      <c r="K427" s="1"/>
      <c r="L427" s="26">
        <v>7</v>
      </c>
      <c r="M427" s="26">
        <v>6</v>
      </c>
      <c r="N427" s="26">
        <v>100</v>
      </c>
      <c r="O427" s="26"/>
      <c r="P427" s="26">
        <v>62.882100000000001</v>
      </c>
      <c r="Q427" s="26"/>
      <c r="R427" s="26"/>
      <c r="S427" s="1" t="b">
        <v>1</v>
      </c>
      <c r="T427" s="1"/>
      <c r="U427" s="1" t="s">
        <v>77</v>
      </c>
      <c r="V427" s="1">
        <v>62.7</v>
      </c>
      <c r="W427" s="1">
        <v>61.6</v>
      </c>
      <c r="X427" s="1">
        <v>63.7</v>
      </c>
      <c r="Y427" s="1"/>
      <c r="Z427" s="1">
        <v>1</v>
      </c>
      <c r="AA427" s="1" t="b">
        <v>0</v>
      </c>
      <c r="AB427" s="1"/>
      <c r="AC427" s="1"/>
      <c r="AD427" s="1"/>
      <c r="AE427" s="1">
        <v>62.882100000000001</v>
      </c>
      <c r="AF427" s="1">
        <v>0</v>
      </c>
      <c r="AG427" s="1"/>
      <c r="AH427" s="1"/>
      <c r="AI427" s="1"/>
      <c r="AJ427" s="1"/>
      <c r="AK427" s="1"/>
      <c r="AL427" s="1"/>
      <c r="AM427" s="1"/>
      <c r="AN427" s="1"/>
    </row>
    <row r="428" spans="1:40" x14ac:dyDescent="0.2">
      <c r="A428" s="1" t="s">
        <v>133</v>
      </c>
      <c r="B428" s="1" t="s">
        <v>134</v>
      </c>
      <c r="C428" s="1" t="s">
        <v>33</v>
      </c>
      <c r="D428" s="1" t="s">
        <v>33</v>
      </c>
      <c r="E428" s="1" t="s">
        <v>34</v>
      </c>
      <c r="F428" s="1" t="s">
        <v>34</v>
      </c>
      <c r="G428" s="1" t="s">
        <v>43</v>
      </c>
      <c r="H428" s="1" t="s">
        <v>43</v>
      </c>
      <c r="I428" s="1" t="s">
        <v>85</v>
      </c>
      <c r="J428" s="1" t="s">
        <v>85</v>
      </c>
      <c r="K428" s="1"/>
      <c r="L428" s="26">
        <v>0.25</v>
      </c>
      <c r="M428" s="26">
        <v>0</v>
      </c>
      <c r="N428" s="26">
        <v>0.5</v>
      </c>
      <c r="O428" s="26"/>
      <c r="P428" s="26">
        <v>92.139740000000003</v>
      </c>
      <c r="Q428" s="26"/>
      <c r="R428" s="26"/>
      <c r="S428" s="1" t="b">
        <v>0</v>
      </c>
      <c r="T428" s="1"/>
      <c r="U428" s="1" t="s">
        <v>77</v>
      </c>
      <c r="V428" s="1"/>
      <c r="W428" s="1"/>
      <c r="X428" s="1"/>
      <c r="Y428" s="1"/>
      <c r="Z428" s="1">
        <v>1</v>
      </c>
      <c r="AA428" s="1" t="b">
        <v>0</v>
      </c>
      <c r="AB428" s="1"/>
      <c r="AC428" s="1"/>
      <c r="AD428" s="1"/>
      <c r="AE428" s="1">
        <v>92.139740000000003</v>
      </c>
      <c r="AF428" s="1">
        <v>0</v>
      </c>
      <c r="AG428" s="1"/>
      <c r="AH428" s="1"/>
      <c r="AI428" s="1"/>
      <c r="AJ428" s="1"/>
      <c r="AK428" s="1"/>
      <c r="AL428" s="1"/>
      <c r="AM428" s="1"/>
      <c r="AN428" s="1"/>
    </row>
    <row r="429" spans="1:40" x14ac:dyDescent="0.2">
      <c r="A429" s="1" t="s">
        <v>133</v>
      </c>
      <c r="B429" s="1" t="s">
        <v>134</v>
      </c>
      <c r="C429" s="1" t="s">
        <v>33</v>
      </c>
      <c r="D429" s="1" t="s">
        <v>33</v>
      </c>
      <c r="E429" s="1" t="s">
        <v>34</v>
      </c>
      <c r="F429" s="1" t="s">
        <v>34</v>
      </c>
      <c r="G429" s="1" t="s">
        <v>43</v>
      </c>
      <c r="H429" s="1" t="s">
        <v>43</v>
      </c>
      <c r="I429" s="1" t="s">
        <v>85</v>
      </c>
      <c r="J429" s="1" t="s">
        <v>85</v>
      </c>
      <c r="K429" s="1"/>
      <c r="L429" s="26">
        <v>0.75</v>
      </c>
      <c r="M429" s="26">
        <v>0.5</v>
      </c>
      <c r="N429" s="26">
        <v>1</v>
      </c>
      <c r="O429" s="26"/>
      <c r="P429" s="26">
        <v>95.196510000000004</v>
      </c>
      <c r="Q429" s="26"/>
      <c r="R429" s="26"/>
      <c r="S429" s="1" t="b">
        <v>1</v>
      </c>
      <c r="T429" s="1"/>
      <c r="U429" s="1" t="s">
        <v>77</v>
      </c>
      <c r="V429" s="1"/>
      <c r="W429" s="1"/>
      <c r="X429" s="1"/>
      <c r="Y429" s="1"/>
      <c r="Z429" s="1">
        <v>1</v>
      </c>
      <c r="AA429" s="1" t="b">
        <v>0</v>
      </c>
      <c r="AB429" s="1"/>
      <c r="AC429" s="1"/>
      <c r="AD429" s="1"/>
      <c r="AE429" s="1">
        <v>95.196510000000004</v>
      </c>
      <c r="AF429" s="1">
        <v>0</v>
      </c>
      <c r="AG429" s="1"/>
      <c r="AH429" s="1"/>
      <c r="AI429" s="1"/>
      <c r="AJ429" s="1"/>
      <c r="AK429" s="1"/>
      <c r="AL429" s="1"/>
      <c r="AM429" s="1"/>
      <c r="AN429" s="1"/>
    </row>
    <row r="430" spans="1:40" x14ac:dyDescent="0.2">
      <c r="A430" s="1" t="s">
        <v>133</v>
      </c>
      <c r="B430" s="1" t="s">
        <v>134</v>
      </c>
      <c r="C430" s="1" t="s">
        <v>33</v>
      </c>
      <c r="D430" s="1" t="s">
        <v>33</v>
      </c>
      <c r="E430" s="1" t="s">
        <v>34</v>
      </c>
      <c r="F430" s="1" t="s">
        <v>34</v>
      </c>
      <c r="G430" s="1" t="s">
        <v>43</v>
      </c>
      <c r="H430" s="1" t="s">
        <v>43</v>
      </c>
      <c r="I430" s="1" t="s">
        <v>85</v>
      </c>
      <c r="J430" s="1" t="s">
        <v>85</v>
      </c>
      <c r="K430" s="1"/>
      <c r="L430" s="26">
        <v>1.5</v>
      </c>
      <c r="M430" s="26">
        <v>1</v>
      </c>
      <c r="N430" s="26">
        <v>2</v>
      </c>
      <c r="O430" s="26"/>
      <c r="P430" s="26">
        <v>91.484719999999996</v>
      </c>
      <c r="Q430" s="26"/>
      <c r="R430" s="26"/>
      <c r="S430" s="1" t="b">
        <v>1</v>
      </c>
      <c r="T430" s="1"/>
      <c r="U430" s="1" t="s">
        <v>77</v>
      </c>
      <c r="V430" s="1"/>
      <c r="W430" s="1"/>
      <c r="X430" s="1"/>
      <c r="Y430" s="1"/>
      <c r="Z430" s="1">
        <v>1</v>
      </c>
      <c r="AA430" s="1" t="b">
        <v>0</v>
      </c>
      <c r="AB430" s="1"/>
      <c r="AC430" s="1"/>
      <c r="AD430" s="1"/>
      <c r="AE430" s="1">
        <v>91.484719999999996</v>
      </c>
      <c r="AF430" s="1">
        <v>0</v>
      </c>
      <c r="AG430" s="1"/>
      <c r="AH430" s="1"/>
      <c r="AI430" s="1"/>
      <c r="AJ430" s="1"/>
      <c r="AK430" s="1"/>
      <c r="AL430" s="1"/>
      <c r="AM430" s="1"/>
      <c r="AN430" s="1"/>
    </row>
    <row r="431" spans="1:40" x14ac:dyDescent="0.2">
      <c r="A431" s="1" t="s">
        <v>133</v>
      </c>
      <c r="B431" s="1" t="s">
        <v>134</v>
      </c>
      <c r="C431" s="1" t="s">
        <v>33</v>
      </c>
      <c r="D431" s="1" t="s">
        <v>33</v>
      </c>
      <c r="E431" s="1" t="s">
        <v>34</v>
      </c>
      <c r="F431" s="1" t="s">
        <v>34</v>
      </c>
      <c r="G431" s="1" t="s">
        <v>43</v>
      </c>
      <c r="H431" s="1" t="s">
        <v>43</v>
      </c>
      <c r="I431" s="1" t="s">
        <v>85</v>
      </c>
      <c r="J431" s="1" t="s">
        <v>85</v>
      </c>
      <c r="K431" s="1"/>
      <c r="L431" s="26">
        <v>2.5</v>
      </c>
      <c r="M431" s="26">
        <v>2</v>
      </c>
      <c r="N431" s="26">
        <v>3.5</v>
      </c>
      <c r="O431" s="26"/>
      <c r="P431" s="26">
        <v>89.519649999999999</v>
      </c>
      <c r="Q431" s="26"/>
      <c r="R431" s="26"/>
      <c r="S431" s="1" t="b">
        <v>1</v>
      </c>
      <c r="T431" s="1"/>
      <c r="U431" s="1" t="s">
        <v>77</v>
      </c>
      <c r="V431" s="1"/>
      <c r="W431" s="1"/>
      <c r="X431" s="1"/>
      <c r="Y431" s="1"/>
      <c r="Z431" s="1">
        <v>1</v>
      </c>
      <c r="AA431" s="1" t="b">
        <v>0</v>
      </c>
      <c r="AB431" s="1"/>
      <c r="AC431" s="1"/>
      <c r="AD431" s="1"/>
      <c r="AE431" s="1">
        <v>89.519649999999999</v>
      </c>
      <c r="AF431" s="1">
        <v>0</v>
      </c>
      <c r="AG431" s="1"/>
      <c r="AH431" s="1"/>
      <c r="AI431" s="1"/>
      <c r="AJ431" s="1"/>
      <c r="AK431" s="1"/>
      <c r="AL431" s="1"/>
      <c r="AM431" s="1"/>
      <c r="AN431" s="1"/>
    </row>
    <row r="432" spans="1:40" x14ac:dyDescent="0.2">
      <c r="A432" s="1" t="s">
        <v>133</v>
      </c>
      <c r="B432" s="1" t="s">
        <v>134</v>
      </c>
      <c r="C432" s="1" t="s">
        <v>33</v>
      </c>
      <c r="D432" s="1" t="s">
        <v>91</v>
      </c>
      <c r="E432" s="1" t="s">
        <v>34</v>
      </c>
      <c r="F432" s="1" t="s">
        <v>34</v>
      </c>
      <c r="G432" s="1" t="s">
        <v>43</v>
      </c>
      <c r="H432" s="1" t="s">
        <v>43</v>
      </c>
      <c r="I432" s="1" t="s">
        <v>85</v>
      </c>
      <c r="J432" s="1" t="s">
        <v>85</v>
      </c>
      <c r="K432" s="1"/>
      <c r="L432" s="26">
        <v>0.25</v>
      </c>
      <c r="M432" s="26">
        <v>0</v>
      </c>
      <c r="N432" s="26">
        <v>0.5</v>
      </c>
      <c r="O432" s="26"/>
      <c r="P432" s="26">
        <v>94.104799999999997</v>
      </c>
      <c r="Q432" s="26"/>
      <c r="R432" s="26"/>
      <c r="S432" s="1" t="b">
        <v>0</v>
      </c>
      <c r="T432" s="1"/>
      <c r="U432" s="1" t="s">
        <v>77</v>
      </c>
      <c r="V432" s="1"/>
      <c r="W432" s="1"/>
      <c r="X432" s="1"/>
      <c r="Y432" s="1"/>
      <c r="Z432" s="1">
        <v>1</v>
      </c>
      <c r="AA432" s="1" t="b">
        <v>0</v>
      </c>
      <c r="AB432" s="1"/>
      <c r="AC432" s="1"/>
      <c r="AD432" s="1"/>
      <c r="AE432" s="1">
        <v>94.104799999999997</v>
      </c>
      <c r="AF432" s="1">
        <v>0</v>
      </c>
      <c r="AG432" s="1"/>
      <c r="AH432" s="1"/>
      <c r="AI432" s="1"/>
      <c r="AJ432" s="1"/>
      <c r="AK432" s="1"/>
      <c r="AL432" s="1"/>
      <c r="AM432" s="1"/>
      <c r="AN432" s="1"/>
    </row>
    <row r="433" spans="1:40" x14ac:dyDescent="0.2">
      <c r="A433" s="1" t="s">
        <v>133</v>
      </c>
      <c r="B433" s="1" t="s">
        <v>134</v>
      </c>
      <c r="C433" s="1" t="s">
        <v>33</v>
      </c>
      <c r="D433" s="1" t="s">
        <v>91</v>
      </c>
      <c r="E433" s="1" t="s">
        <v>34</v>
      </c>
      <c r="F433" s="1" t="s">
        <v>34</v>
      </c>
      <c r="G433" s="1" t="s">
        <v>43</v>
      </c>
      <c r="H433" s="1" t="s">
        <v>43</v>
      </c>
      <c r="I433" s="1" t="s">
        <v>85</v>
      </c>
      <c r="J433" s="1" t="s">
        <v>85</v>
      </c>
      <c r="K433" s="1"/>
      <c r="L433" s="26">
        <v>0.75</v>
      </c>
      <c r="M433" s="26">
        <v>0.5</v>
      </c>
      <c r="N433" s="26">
        <v>1</v>
      </c>
      <c r="O433" s="26"/>
      <c r="P433" s="26">
        <v>97.379909999999995</v>
      </c>
      <c r="Q433" s="26"/>
      <c r="R433" s="26"/>
      <c r="S433" s="1" t="b">
        <v>1</v>
      </c>
      <c r="T433" s="1"/>
      <c r="U433" s="1" t="s">
        <v>77</v>
      </c>
      <c r="V433" s="1"/>
      <c r="W433" s="1"/>
      <c r="X433" s="1"/>
      <c r="Y433" s="1"/>
      <c r="Z433" s="1">
        <v>1</v>
      </c>
      <c r="AA433" s="1" t="b">
        <v>0</v>
      </c>
      <c r="AB433" s="1"/>
      <c r="AC433" s="1"/>
      <c r="AD433" s="1"/>
      <c r="AE433" s="1">
        <v>97.379909999999995</v>
      </c>
      <c r="AF433" s="1">
        <v>0</v>
      </c>
      <c r="AG433" s="1"/>
      <c r="AH433" s="1"/>
      <c r="AI433" s="1"/>
      <c r="AJ433" s="1"/>
      <c r="AK433" s="1"/>
      <c r="AL433" s="1"/>
      <c r="AM433" s="1"/>
      <c r="AN433" s="1"/>
    </row>
    <row r="434" spans="1:40" x14ac:dyDescent="0.2">
      <c r="A434" s="1" t="s">
        <v>133</v>
      </c>
      <c r="B434" s="1" t="s">
        <v>134</v>
      </c>
      <c r="C434" s="1" t="s">
        <v>33</v>
      </c>
      <c r="D434" s="1" t="s">
        <v>91</v>
      </c>
      <c r="E434" s="1" t="s">
        <v>34</v>
      </c>
      <c r="F434" s="1" t="s">
        <v>34</v>
      </c>
      <c r="G434" s="1" t="s">
        <v>43</v>
      </c>
      <c r="H434" s="1" t="s">
        <v>43</v>
      </c>
      <c r="I434" s="1" t="s">
        <v>85</v>
      </c>
      <c r="J434" s="1" t="s">
        <v>85</v>
      </c>
      <c r="K434" s="1"/>
      <c r="L434" s="26">
        <v>1.5</v>
      </c>
      <c r="M434" s="26">
        <v>1</v>
      </c>
      <c r="N434" s="26">
        <v>2</v>
      </c>
      <c r="O434" s="26"/>
      <c r="P434" s="26">
        <v>94.759829999999994</v>
      </c>
      <c r="Q434" s="26"/>
      <c r="R434" s="26"/>
      <c r="S434" s="1" t="b">
        <v>1</v>
      </c>
      <c r="T434" s="1"/>
      <c r="U434" s="1" t="s">
        <v>77</v>
      </c>
      <c r="V434" s="1"/>
      <c r="W434" s="1"/>
      <c r="X434" s="1"/>
      <c r="Y434" s="1"/>
      <c r="Z434" s="1">
        <v>1</v>
      </c>
      <c r="AA434" s="1" t="b">
        <v>0</v>
      </c>
      <c r="AB434" s="1"/>
      <c r="AC434" s="1"/>
      <c r="AD434" s="1"/>
      <c r="AE434" s="1">
        <v>94.759829999999994</v>
      </c>
      <c r="AF434" s="1">
        <v>0</v>
      </c>
      <c r="AG434" s="1"/>
      <c r="AH434" s="1"/>
      <c r="AI434" s="1"/>
      <c r="AJ434" s="1"/>
      <c r="AK434" s="1"/>
      <c r="AL434" s="1"/>
      <c r="AM434" s="1"/>
      <c r="AN434" s="1"/>
    </row>
    <row r="435" spans="1:40" x14ac:dyDescent="0.2">
      <c r="A435" s="1" t="s">
        <v>133</v>
      </c>
      <c r="B435" s="1" t="s">
        <v>134</v>
      </c>
      <c r="C435" s="1" t="s">
        <v>33</v>
      </c>
      <c r="D435" s="1" t="s">
        <v>135</v>
      </c>
      <c r="E435" s="1" t="s">
        <v>34</v>
      </c>
      <c r="F435" s="1" t="s">
        <v>34</v>
      </c>
      <c r="G435" s="1" t="s">
        <v>137</v>
      </c>
      <c r="H435" s="1" t="s">
        <v>137</v>
      </c>
      <c r="I435" s="1" t="s">
        <v>85</v>
      </c>
      <c r="J435" s="1" t="s">
        <v>85</v>
      </c>
      <c r="K435" s="1"/>
      <c r="L435" s="26">
        <v>0.75</v>
      </c>
      <c r="M435" s="26">
        <v>0.5</v>
      </c>
      <c r="N435" s="26">
        <v>1</v>
      </c>
      <c r="O435" s="26"/>
      <c r="P435" s="26">
        <v>65.938860000000005</v>
      </c>
      <c r="Q435" s="26"/>
      <c r="R435" s="26"/>
      <c r="S435" s="1" t="b">
        <v>1</v>
      </c>
      <c r="T435" s="1"/>
      <c r="U435" s="1" t="s">
        <v>77</v>
      </c>
      <c r="V435" s="1">
        <v>65.5</v>
      </c>
      <c r="W435" s="1">
        <v>63.9</v>
      </c>
      <c r="X435" s="1">
        <v>67</v>
      </c>
      <c r="Y435" s="1"/>
      <c r="Z435" s="1">
        <v>1</v>
      </c>
      <c r="AA435" s="1" t="b">
        <v>0</v>
      </c>
      <c r="AB435" s="1"/>
      <c r="AC435" s="1"/>
      <c r="AD435" s="1"/>
      <c r="AE435" s="1">
        <v>65.938860000000005</v>
      </c>
      <c r="AF435" s="1">
        <v>0</v>
      </c>
      <c r="AG435" s="1"/>
      <c r="AH435" s="1"/>
      <c r="AI435" s="1"/>
      <c r="AJ435" s="1"/>
      <c r="AK435" s="1"/>
      <c r="AL435" s="1"/>
      <c r="AM435" s="1"/>
      <c r="AN435" s="1"/>
    </row>
    <row r="436" spans="1:40" x14ac:dyDescent="0.2">
      <c r="A436" s="1" t="s">
        <v>133</v>
      </c>
      <c r="B436" s="1" t="s">
        <v>134</v>
      </c>
      <c r="C436" s="1" t="s">
        <v>33</v>
      </c>
      <c r="D436" s="1" t="s">
        <v>135</v>
      </c>
      <c r="E436" s="1" t="s">
        <v>34</v>
      </c>
      <c r="F436" s="1" t="s">
        <v>34</v>
      </c>
      <c r="G436" s="1" t="s">
        <v>137</v>
      </c>
      <c r="H436" s="1" t="s">
        <v>137</v>
      </c>
      <c r="I436" s="1" t="s">
        <v>85</v>
      </c>
      <c r="J436" s="1" t="s">
        <v>85</v>
      </c>
      <c r="K436" s="1"/>
      <c r="L436" s="26">
        <v>1.5</v>
      </c>
      <c r="M436" s="26">
        <v>1</v>
      </c>
      <c r="N436" s="26">
        <v>2</v>
      </c>
      <c r="O436" s="26"/>
      <c r="P436" s="26">
        <v>48.908299999999997</v>
      </c>
      <c r="Q436" s="26"/>
      <c r="R436" s="26"/>
      <c r="S436" s="1" t="b">
        <v>1</v>
      </c>
      <c r="T436" s="1"/>
      <c r="U436" s="1" t="s">
        <v>77</v>
      </c>
      <c r="V436" s="1">
        <v>48.7</v>
      </c>
      <c r="W436" s="1">
        <v>47.1</v>
      </c>
      <c r="X436" s="1">
        <v>50.2</v>
      </c>
      <c r="Y436" s="1"/>
      <c r="Z436" s="1">
        <v>1</v>
      </c>
      <c r="AA436" s="1" t="b">
        <v>0</v>
      </c>
      <c r="AB436" s="1"/>
      <c r="AC436" s="1"/>
      <c r="AD436" s="1"/>
      <c r="AE436" s="1">
        <v>48.908299999999997</v>
      </c>
      <c r="AF436" s="1">
        <v>0</v>
      </c>
      <c r="AG436" s="1"/>
      <c r="AH436" s="1"/>
      <c r="AI436" s="1"/>
      <c r="AJ436" s="1"/>
      <c r="AK436" s="1"/>
      <c r="AL436" s="1"/>
      <c r="AM436" s="1"/>
      <c r="AN436" s="1"/>
    </row>
    <row r="437" spans="1:40" x14ac:dyDescent="0.2">
      <c r="A437" s="1" t="s">
        <v>133</v>
      </c>
      <c r="B437" s="1" t="s">
        <v>134</v>
      </c>
      <c r="C437" s="1" t="s">
        <v>33</v>
      </c>
      <c r="D437" s="1" t="s">
        <v>135</v>
      </c>
      <c r="E437" s="1" t="s">
        <v>34</v>
      </c>
      <c r="F437" s="1" t="s">
        <v>34</v>
      </c>
      <c r="G437" s="1" t="s">
        <v>137</v>
      </c>
      <c r="H437" s="1" t="s">
        <v>137</v>
      </c>
      <c r="I437" s="1" t="s">
        <v>85</v>
      </c>
      <c r="J437" s="1" t="s">
        <v>85</v>
      </c>
      <c r="K437" s="1"/>
      <c r="L437" s="26">
        <v>2.75</v>
      </c>
      <c r="M437" s="26">
        <v>2</v>
      </c>
      <c r="N437" s="26">
        <v>3.5</v>
      </c>
      <c r="O437" s="26"/>
      <c r="P437" s="26">
        <v>30.567689999999999</v>
      </c>
      <c r="Q437" s="26"/>
      <c r="R437" s="26"/>
      <c r="S437" s="1" t="b">
        <v>1</v>
      </c>
      <c r="T437" s="1"/>
      <c r="U437" s="1" t="s">
        <v>77</v>
      </c>
      <c r="V437" s="1">
        <v>30.1</v>
      </c>
      <c r="W437" s="1">
        <v>28.7</v>
      </c>
      <c r="X437" s="1">
        <v>31.5</v>
      </c>
      <c r="Y437" s="1"/>
      <c r="Z437" s="1">
        <v>1</v>
      </c>
      <c r="AA437" s="1" t="b">
        <v>0</v>
      </c>
      <c r="AB437" s="1"/>
      <c r="AC437" s="1"/>
      <c r="AD437" s="1"/>
      <c r="AE437" s="1">
        <v>30.567689999999999</v>
      </c>
      <c r="AF437" s="1">
        <v>0</v>
      </c>
      <c r="AG437" s="1"/>
      <c r="AH437" s="1"/>
      <c r="AI437" s="1"/>
      <c r="AJ437" s="1"/>
      <c r="AK437" s="1"/>
      <c r="AL437" s="1"/>
      <c r="AM437" s="1"/>
      <c r="AN437" s="1"/>
    </row>
    <row r="438" spans="1:40" x14ac:dyDescent="0.2">
      <c r="A438" s="1" t="s">
        <v>133</v>
      </c>
      <c r="B438" s="1" t="s">
        <v>134</v>
      </c>
      <c r="C438" s="1" t="s">
        <v>33</v>
      </c>
      <c r="D438" s="1" t="s">
        <v>135</v>
      </c>
      <c r="E438" s="1" t="s">
        <v>34</v>
      </c>
      <c r="F438" s="1" t="s">
        <v>34</v>
      </c>
      <c r="G438" s="1" t="s">
        <v>137</v>
      </c>
      <c r="H438" s="1" t="s">
        <v>137</v>
      </c>
      <c r="I438" s="1" t="s">
        <v>85</v>
      </c>
      <c r="J438" s="1" t="s">
        <v>85</v>
      </c>
      <c r="K438" s="1"/>
      <c r="L438" s="26">
        <v>4</v>
      </c>
      <c r="M438" s="26">
        <v>3.5</v>
      </c>
      <c r="N438" s="26">
        <v>4.5</v>
      </c>
      <c r="O438" s="26"/>
      <c r="P438" s="26">
        <v>16.37555</v>
      </c>
      <c r="Q438" s="26"/>
      <c r="R438" s="26"/>
      <c r="S438" s="1" t="b">
        <v>1</v>
      </c>
      <c r="T438" s="1"/>
      <c r="U438" s="1" t="s">
        <v>77</v>
      </c>
      <c r="V438" s="1">
        <v>15.4</v>
      </c>
      <c r="W438" s="1">
        <v>14.2</v>
      </c>
      <c r="X438" s="1">
        <v>16.600000000000001</v>
      </c>
      <c r="Y438" s="1"/>
      <c r="Z438" s="1">
        <v>1</v>
      </c>
      <c r="AA438" s="1" t="b">
        <v>0</v>
      </c>
      <c r="AB438" s="1"/>
      <c r="AC438" s="1"/>
      <c r="AD438" s="1"/>
      <c r="AE438" s="1">
        <v>16.37555</v>
      </c>
      <c r="AF438" s="1">
        <v>0</v>
      </c>
      <c r="AG438" s="1"/>
      <c r="AH438" s="1"/>
      <c r="AI438" s="1"/>
      <c r="AJ438" s="1"/>
      <c r="AK438" s="1"/>
      <c r="AL438" s="1"/>
      <c r="AM438" s="1"/>
      <c r="AN438" s="1"/>
    </row>
    <row r="439" spans="1:40" x14ac:dyDescent="0.2">
      <c r="A439" s="1" t="s">
        <v>133</v>
      </c>
      <c r="B439" s="1" t="s">
        <v>134</v>
      </c>
      <c r="C439" s="1" t="s">
        <v>33</v>
      </c>
      <c r="D439" s="1" t="s">
        <v>135</v>
      </c>
      <c r="E439" s="1" t="s">
        <v>34</v>
      </c>
      <c r="F439" s="1" t="s">
        <v>34</v>
      </c>
      <c r="G439" s="1" t="s">
        <v>137</v>
      </c>
      <c r="H439" s="1" t="s">
        <v>137</v>
      </c>
      <c r="I439" s="1" t="s">
        <v>85</v>
      </c>
      <c r="J439" s="1" t="s">
        <v>85</v>
      </c>
      <c r="K439" s="1"/>
      <c r="L439" s="26">
        <v>5.25</v>
      </c>
      <c r="M439" s="26">
        <v>4.5</v>
      </c>
      <c r="N439" s="26">
        <v>6</v>
      </c>
      <c r="O439" s="26"/>
      <c r="P439" s="26">
        <v>13.53712</v>
      </c>
      <c r="Q439" s="26"/>
      <c r="R439" s="26"/>
      <c r="S439" s="1" t="b">
        <v>1</v>
      </c>
      <c r="T439" s="1"/>
      <c r="U439" s="1" t="s">
        <v>77</v>
      </c>
      <c r="V439" s="1">
        <v>11.5</v>
      </c>
      <c r="W439" s="1">
        <v>10.1</v>
      </c>
      <c r="X439" s="1">
        <v>12.9</v>
      </c>
      <c r="Y439" s="1"/>
      <c r="Z439" s="1">
        <v>1</v>
      </c>
      <c r="AA439" s="1" t="b">
        <v>0</v>
      </c>
      <c r="AB439" s="1"/>
      <c r="AC439" s="1"/>
      <c r="AD439" s="1"/>
      <c r="AE439" s="1">
        <v>13.53712</v>
      </c>
      <c r="AF439" s="1">
        <v>0</v>
      </c>
      <c r="AG439" s="1"/>
      <c r="AH439" s="1"/>
      <c r="AI439" s="1"/>
      <c r="AJ439" s="1"/>
      <c r="AK439" s="1"/>
      <c r="AL439" s="1"/>
      <c r="AM439" s="1"/>
      <c r="AN439" s="1"/>
    </row>
    <row r="440" spans="1:40" x14ac:dyDescent="0.2">
      <c r="A440" s="1" t="s">
        <v>133</v>
      </c>
      <c r="B440" s="1" t="s">
        <v>134</v>
      </c>
      <c r="C440" s="1" t="s">
        <v>33</v>
      </c>
      <c r="D440" s="1" t="s">
        <v>135</v>
      </c>
      <c r="E440" s="1" t="s">
        <v>34</v>
      </c>
      <c r="F440" s="1" t="s">
        <v>34</v>
      </c>
      <c r="G440" s="1" t="s">
        <v>137</v>
      </c>
      <c r="H440" s="1" t="s">
        <v>137</v>
      </c>
      <c r="I440" s="1" t="s">
        <v>85</v>
      </c>
      <c r="J440" s="1" t="s">
        <v>85</v>
      </c>
      <c r="K440" s="1"/>
      <c r="L440" s="26">
        <v>7</v>
      </c>
      <c r="M440" s="26">
        <v>6</v>
      </c>
      <c r="N440" s="26">
        <v>100</v>
      </c>
      <c r="O440" s="26"/>
      <c r="P440" s="26">
        <v>9.3886500000000002</v>
      </c>
      <c r="Q440" s="26"/>
      <c r="R440" s="26"/>
      <c r="S440" s="1" t="b">
        <v>1</v>
      </c>
      <c r="T440" s="1"/>
      <c r="U440" s="1" t="s">
        <v>77</v>
      </c>
      <c r="V440" s="1">
        <v>8.8000000000000007</v>
      </c>
      <c r="W440" s="1">
        <v>7</v>
      </c>
      <c r="X440" s="1">
        <v>10.5</v>
      </c>
      <c r="Y440" s="1"/>
      <c r="Z440" s="1">
        <v>1</v>
      </c>
      <c r="AA440" s="1" t="b">
        <v>0</v>
      </c>
      <c r="AB440" s="1"/>
      <c r="AC440" s="1"/>
      <c r="AD440" s="1"/>
      <c r="AE440" s="1">
        <v>9.3886500000000002</v>
      </c>
      <c r="AF440" s="1">
        <v>0</v>
      </c>
      <c r="AG440" s="1"/>
      <c r="AH440" s="1"/>
      <c r="AI440" s="1"/>
      <c r="AJ440" s="1"/>
      <c r="AK440" s="1"/>
      <c r="AL440" s="1"/>
      <c r="AM440" s="1"/>
      <c r="AN440" s="1"/>
    </row>
    <row r="441" spans="1:40" x14ac:dyDescent="0.2">
      <c r="A441" s="1" t="s">
        <v>133</v>
      </c>
      <c r="B441" s="1" t="s">
        <v>134</v>
      </c>
      <c r="C441" s="1" t="s">
        <v>33</v>
      </c>
      <c r="D441" s="1" t="s">
        <v>33</v>
      </c>
      <c r="E441" s="1" t="s">
        <v>34</v>
      </c>
      <c r="F441" s="1" t="s">
        <v>34</v>
      </c>
      <c r="G441" s="1" t="s">
        <v>137</v>
      </c>
      <c r="H441" s="1" t="s">
        <v>137</v>
      </c>
      <c r="I441" s="1" t="s">
        <v>85</v>
      </c>
      <c r="J441" s="1" t="s">
        <v>85</v>
      </c>
      <c r="K441" s="1"/>
      <c r="L441" s="26">
        <v>0.25</v>
      </c>
      <c r="M441" s="26">
        <v>0</v>
      </c>
      <c r="N441" s="26">
        <v>0.5</v>
      </c>
      <c r="O441" s="26"/>
      <c r="P441" s="26">
        <v>67.248909999999995</v>
      </c>
      <c r="Q441" s="26"/>
      <c r="R441" s="26"/>
      <c r="S441" s="1" t="b">
        <v>0</v>
      </c>
      <c r="T441" s="1"/>
      <c r="U441" s="1" t="s">
        <v>77</v>
      </c>
      <c r="V441" s="1"/>
      <c r="W441" s="1"/>
      <c r="X441" s="1"/>
      <c r="Y441" s="1"/>
      <c r="Z441" s="1">
        <v>1</v>
      </c>
      <c r="AA441" s="1" t="b">
        <v>0</v>
      </c>
      <c r="AB441" s="1"/>
      <c r="AC441" s="1"/>
      <c r="AD441" s="1"/>
      <c r="AE441" s="1">
        <v>67.248909999999995</v>
      </c>
      <c r="AF441" s="1">
        <v>0</v>
      </c>
      <c r="AG441" s="1"/>
      <c r="AH441" s="1"/>
      <c r="AI441" s="1"/>
      <c r="AJ441" s="1"/>
      <c r="AK441" s="1"/>
      <c r="AL441" s="1"/>
      <c r="AM441" s="1"/>
      <c r="AN441" s="1"/>
    </row>
    <row r="442" spans="1:40" x14ac:dyDescent="0.2">
      <c r="A442" s="1" t="s">
        <v>133</v>
      </c>
      <c r="B442" s="1" t="s">
        <v>134</v>
      </c>
      <c r="C442" s="1" t="s">
        <v>33</v>
      </c>
      <c r="D442" s="1" t="s">
        <v>33</v>
      </c>
      <c r="E442" s="1" t="s">
        <v>34</v>
      </c>
      <c r="F442" s="1" t="s">
        <v>34</v>
      </c>
      <c r="G442" s="1" t="s">
        <v>137</v>
      </c>
      <c r="H442" s="1" t="s">
        <v>137</v>
      </c>
      <c r="I442" s="1" t="s">
        <v>85</v>
      </c>
      <c r="J442" s="1" t="s">
        <v>85</v>
      </c>
      <c r="K442" s="1"/>
      <c r="L442" s="26">
        <v>0.75</v>
      </c>
      <c r="M442" s="26">
        <v>0.5</v>
      </c>
      <c r="N442" s="26">
        <v>1</v>
      </c>
      <c r="O442" s="26"/>
      <c r="P442" s="26">
        <v>67.467250000000007</v>
      </c>
      <c r="Q442" s="26"/>
      <c r="R442" s="26"/>
      <c r="S442" s="1" t="b">
        <v>1</v>
      </c>
      <c r="T442" s="1"/>
      <c r="U442" s="1" t="s">
        <v>77</v>
      </c>
      <c r="V442" s="1"/>
      <c r="W442" s="1"/>
      <c r="X442" s="1"/>
      <c r="Y442" s="1"/>
      <c r="Z442" s="1">
        <v>1</v>
      </c>
      <c r="AA442" s="1" t="b">
        <v>0</v>
      </c>
      <c r="AB442" s="1"/>
      <c r="AC442" s="1"/>
      <c r="AD442" s="1"/>
      <c r="AE442" s="1">
        <v>67.467250000000007</v>
      </c>
      <c r="AF442" s="1">
        <v>0</v>
      </c>
      <c r="AG442" s="1"/>
      <c r="AH442" s="1"/>
      <c r="AI442" s="1"/>
      <c r="AJ442" s="1"/>
      <c r="AK442" s="1"/>
      <c r="AL442" s="1"/>
      <c r="AM442" s="1"/>
      <c r="AN442" s="1"/>
    </row>
    <row r="443" spans="1:40" x14ac:dyDescent="0.2">
      <c r="A443" s="1" t="s">
        <v>133</v>
      </c>
      <c r="B443" s="1" t="s">
        <v>134</v>
      </c>
      <c r="C443" s="1" t="s">
        <v>33</v>
      </c>
      <c r="D443" s="1" t="s">
        <v>33</v>
      </c>
      <c r="E443" s="1" t="s">
        <v>34</v>
      </c>
      <c r="F443" s="1" t="s">
        <v>34</v>
      </c>
      <c r="G443" s="1" t="s">
        <v>137</v>
      </c>
      <c r="H443" s="1" t="s">
        <v>137</v>
      </c>
      <c r="I443" s="1" t="s">
        <v>85</v>
      </c>
      <c r="J443" s="1" t="s">
        <v>85</v>
      </c>
      <c r="K443" s="1"/>
      <c r="L443" s="26">
        <v>1.5</v>
      </c>
      <c r="M443" s="26">
        <v>1</v>
      </c>
      <c r="N443" s="26">
        <v>2</v>
      </c>
      <c r="O443" s="26"/>
      <c r="P443" s="26">
        <v>55.895200000000003</v>
      </c>
      <c r="Q443" s="26"/>
      <c r="R443" s="26"/>
      <c r="S443" s="1" t="b">
        <v>1</v>
      </c>
      <c r="T443" s="1"/>
      <c r="U443" s="1" t="s">
        <v>77</v>
      </c>
      <c r="V443" s="1"/>
      <c r="W443" s="1"/>
      <c r="X443" s="1"/>
      <c r="Y443" s="1"/>
      <c r="Z443" s="1">
        <v>1</v>
      </c>
      <c r="AA443" s="1" t="b">
        <v>0</v>
      </c>
      <c r="AB443" s="1"/>
      <c r="AC443" s="1"/>
      <c r="AD443" s="1"/>
      <c r="AE443" s="1">
        <v>55.895200000000003</v>
      </c>
      <c r="AF443" s="1">
        <v>0</v>
      </c>
      <c r="AG443" s="1"/>
      <c r="AH443" s="1"/>
      <c r="AI443" s="1"/>
      <c r="AJ443" s="1"/>
      <c r="AK443" s="1"/>
      <c r="AL443" s="1"/>
      <c r="AM443" s="1"/>
      <c r="AN443" s="1"/>
    </row>
    <row r="444" spans="1:40" x14ac:dyDescent="0.2">
      <c r="A444" s="1" t="s">
        <v>133</v>
      </c>
      <c r="B444" s="1" t="s">
        <v>134</v>
      </c>
      <c r="C444" s="1" t="s">
        <v>33</v>
      </c>
      <c r="D444" s="1" t="s">
        <v>33</v>
      </c>
      <c r="E444" s="1" t="s">
        <v>34</v>
      </c>
      <c r="F444" s="1" t="s">
        <v>34</v>
      </c>
      <c r="G444" s="1" t="s">
        <v>137</v>
      </c>
      <c r="H444" s="1" t="s">
        <v>137</v>
      </c>
      <c r="I444" s="1" t="s">
        <v>85</v>
      </c>
      <c r="J444" s="1" t="s">
        <v>85</v>
      </c>
      <c r="K444" s="1"/>
      <c r="L444" s="26">
        <v>2.5</v>
      </c>
      <c r="M444" s="26">
        <v>2</v>
      </c>
      <c r="N444" s="26">
        <v>3.5</v>
      </c>
      <c r="O444" s="26"/>
      <c r="P444" s="26">
        <v>45.633189999999999</v>
      </c>
      <c r="Q444" s="26"/>
      <c r="R444" s="26"/>
      <c r="S444" s="1" t="b">
        <v>1</v>
      </c>
      <c r="T444" s="1"/>
      <c r="U444" s="1" t="s">
        <v>77</v>
      </c>
      <c r="V444" s="1"/>
      <c r="W444" s="1"/>
      <c r="X444" s="1"/>
      <c r="Y444" s="1"/>
      <c r="Z444" s="1">
        <v>1</v>
      </c>
      <c r="AA444" s="1" t="b">
        <v>0</v>
      </c>
      <c r="AB444" s="1"/>
      <c r="AC444" s="1"/>
      <c r="AD444" s="1"/>
      <c r="AE444" s="1">
        <v>45.633189999999999</v>
      </c>
      <c r="AF444" s="1">
        <v>0</v>
      </c>
      <c r="AG444" s="1"/>
      <c r="AH444" s="1"/>
      <c r="AI444" s="1"/>
      <c r="AJ444" s="1"/>
      <c r="AK444" s="1"/>
      <c r="AL444" s="1"/>
      <c r="AM444" s="1"/>
      <c r="AN444" s="1"/>
    </row>
    <row r="445" spans="1:40" x14ac:dyDescent="0.2">
      <c r="A445" s="1" t="s">
        <v>133</v>
      </c>
      <c r="B445" s="1" t="s">
        <v>134</v>
      </c>
      <c r="C445" s="1" t="s">
        <v>33</v>
      </c>
      <c r="D445" s="1" t="s">
        <v>33</v>
      </c>
      <c r="E445" s="1" t="s">
        <v>34</v>
      </c>
      <c r="F445" s="1" t="s">
        <v>34</v>
      </c>
      <c r="G445" s="1" t="s">
        <v>137</v>
      </c>
      <c r="H445" s="1" t="s">
        <v>137</v>
      </c>
      <c r="I445" s="1" t="s">
        <v>85</v>
      </c>
      <c r="J445" s="1" t="s">
        <v>85</v>
      </c>
      <c r="K445" s="1"/>
      <c r="L445" s="26">
        <v>3.5</v>
      </c>
      <c r="M445" s="26">
        <v>3.5</v>
      </c>
      <c r="N445" s="26">
        <v>100</v>
      </c>
      <c r="O445" s="26"/>
      <c r="P445" s="26">
        <v>39.519649999999999</v>
      </c>
      <c r="Q445" s="26">
        <v>36.026200000000003</v>
      </c>
      <c r="R445" s="26">
        <v>42.794759999999997</v>
      </c>
      <c r="S445" s="1" t="b">
        <v>1</v>
      </c>
      <c r="T445" s="1"/>
      <c r="U445" s="1" t="s">
        <v>77</v>
      </c>
      <c r="V445" s="1"/>
      <c r="W445" s="1"/>
      <c r="X445" s="1"/>
      <c r="Y445" s="1"/>
      <c r="Z445" s="1">
        <v>1</v>
      </c>
      <c r="AA445" s="1" t="b">
        <v>0</v>
      </c>
      <c r="AB445" s="1"/>
      <c r="AC445" s="1"/>
      <c r="AD445" s="1"/>
      <c r="AE445" s="1">
        <v>3.4934499999999957</v>
      </c>
      <c r="AF445" s="1">
        <v>6.7685599999999937</v>
      </c>
      <c r="AG445" s="1"/>
      <c r="AH445" s="1"/>
      <c r="AI445" s="1"/>
      <c r="AJ445" s="1"/>
      <c r="AK445" s="1"/>
      <c r="AL445" s="1"/>
      <c r="AM445" s="1"/>
      <c r="AN445" s="1"/>
    </row>
    <row r="446" spans="1:40" x14ac:dyDescent="0.2">
      <c r="A446" s="1" t="s">
        <v>133</v>
      </c>
      <c r="B446" s="1" t="s">
        <v>134</v>
      </c>
      <c r="C446" s="1" t="s">
        <v>33</v>
      </c>
      <c r="D446" s="1" t="s">
        <v>91</v>
      </c>
      <c r="E446" s="1" t="s">
        <v>34</v>
      </c>
      <c r="F446" s="1" t="s">
        <v>34</v>
      </c>
      <c r="G446" s="1" t="s">
        <v>137</v>
      </c>
      <c r="H446" s="1" t="s">
        <v>137</v>
      </c>
      <c r="I446" s="1" t="s">
        <v>85</v>
      </c>
      <c r="J446" s="1" t="s">
        <v>85</v>
      </c>
      <c r="K446" s="1"/>
      <c r="L446" s="26">
        <v>0.25</v>
      </c>
      <c r="M446" s="26">
        <v>0</v>
      </c>
      <c r="N446" s="26">
        <v>0.5</v>
      </c>
      <c r="O446" s="26"/>
      <c r="P446" s="26">
        <v>74.235810000000001</v>
      </c>
      <c r="Q446" s="26"/>
      <c r="R446" s="26"/>
      <c r="S446" s="1" t="b">
        <v>0</v>
      </c>
      <c r="T446" s="1"/>
      <c r="U446" s="1" t="s">
        <v>77</v>
      </c>
      <c r="V446" s="1"/>
      <c r="W446" s="1"/>
      <c r="X446" s="1"/>
      <c r="Y446" s="1"/>
      <c r="Z446" s="1">
        <v>1</v>
      </c>
      <c r="AA446" s="1" t="b">
        <v>0</v>
      </c>
      <c r="AB446" s="1"/>
      <c r="AC446" s="1"/>
      <c r="AD446" s="1"/>
      <c r="AE446" s="1">
        <v>74.235810000000001</v>
      </c>
      <c r="AF446" s="1">
        <v>0</v>
      </c>
      <c r="AG446" s="1"/>
      <c r="AH446" s="1"/>
      <c r="AI446" s="1"/>
      <c r="AJ446" s="1"/>
      <c r="AK446" s="1"/>
      <c r="AL446" s="1"/>
      <c r="AM446" s="1"/>
      <c r="AN446" s="1"/>
    </row>
    <row r="447" spans="1:40" x14ac:dyDescent="0.2">
      <c r="A447" s="1" t="s">
        <v>133</v>
      </c>
      <c r="B447" s="1" t="s">
        <v>134</v>
      </c>
      <c r="C447" s="1" t="s">
        <v>33</v>
      </c>
      <c r="D447" s="1" t="s">
        <v>91</v>
      </c>
      <c r="E447" s="1" t="s">
        <v>34</v>
      </c>
      <c r="F447" s="1" t="s">
        <v>34</v>
      </c>
      <c r="G447" s="1" t="s">
        <v>137</v>
      </c>
      <c r="H447" s="1" t="s">
        <v>137</v>
      </c>
      <c r="I447" s="1" t="s">
        <v>85</v>
      </c>
      <c r="J447" s="1" t="s">
        <v>85</v>
      </c>
      <c r="K447" s="1"/>
      <c r="L447" s="26">
        <v>0.75</v>
      </c>
      <c r="M447" s="26">
        <v>0.5</v>
      </c>
      <c r="N447" s="26">
        <v>1</v>
      </c>
      <c r="O447" s="26"/>
      <c r="P447" s="26">
        <v>73.580789999999993</v>
      </c>
      <c r="Q447" s="26"/>
      <c r="R447" s="26"/>
      <c r="S447" s="1" t="b">
        <v>1</v>
      </c>
      <c r="T447" s="1"/>
      <c r="U447" s="1" t="s">
        <v>77</v>
      </c>
      <c r="V447" s="1"/>
      <c r="W447" s="1"/>
      <c r="X447" s="1"/>
      <c r="Y447" s="1"/>
      <c r="Z447" s="1">
        <v>1</v>
      </c>
      <c r="AA447" s="1" t="b">
        <v>0</v>
      </c>
      <c r="AB447" s="1"/>
      <c r="AC447" s="1"/>
      <c r="AD447" s="1"/>
      <c r="AE447" s="1">
        <v>73.580789999999993</v>
      </c>
      <c r="AF447" s="1">
        <v>0</v>
      </c>
      <c r="AG447" s="1"/>
      <c r="AH447" s="1"/>
      <c r="AI447" s="1"/>
      <c r="AJ447" s="1"/>
      <c r="AK447" s="1"/>
      <c r="AL447" s="1"/>
      <c r="AM447" s="1"/>
      <c r="AN447" s="1"/>
    </row>
    <row r="448" spans="1:40" x14ac:dyDescent="0.2">
      <c r="A448" s="1" t="s">
        <v>133</v>
      </c>
      <c r="B448" s="1" t="s">
        <v>134</v>
      </c>
      <c r="C448" s="1" t="s">
        <v>33</v>
      </c>
      <c r="D448" s="1" t="s">
        <v>91</v>
      </c>
      <c r="E448" s="1" t="s">
        <v>34</v>
      </c>
      <c r="F448" s="1" t="s">
        <v>34</v>
      </c>
      <c r="G448" s="1" t="s">
        <v>137</v>
      </c>
      <c r="H448" s="1" t="s">
        <v>137</v>
      </c>
      <c r="I448" s="1" t="s">
        <v>85</v>
      </c>
      <c r="J448" s="1" t="s">
        <v>85</v>
      </c>
      <c r="K448" s="1"/>
      <c r="L448" s="26">
        <v>1.5</v>
      </c>
      <c r="M448" s="26">
        <v>1</v>
      </c>
      <c r="N448" s="26">
        <v>2</v>
      </c>
      <c r="O448" s="26"/>
      <c r="P448" s="26">
        <v>65.720519999999993</v>
      </c>
      <c r="Q448" s="26"/>
      <c r="R448" s="26"/>
      <c r="S448" s="1" t="b">
        <v>1</v>
      </c>
      <c r="T448" s="1"/>
      <c r="U448" s="1" t="s">
        <v>77</v>
      </c>
      <c r="V448" s="1"/>
      <c r="W448" s="1"/>
      <c r="X448" s="1"/>
      <c r="Y448" s="1"/>
      <c r="Z448" s="1">
        <v>1</v>
      </c>
      <c r="AA448" s="1" t="b">
        <v>0</v>
      </c>
      <c r="AB448" s="1"/>
      <c r="AC448" s="1"/>
      <c r="AD448" s="1"/>
      <c r="AE448" s="1">
        <v>65.720519999999993</v>
      </c>
      <c r="AF448" s="1">
        <v>0</v>
      </c>
      <c r="AG448" s="1"/>
      <c r="AH448" s="1"/>
      <c r="AI448" s="1"/>
      <c r="AJ448" s="1"/>
      <c r="AK448" s="1"/>
      <c r="AL448" s="1"/>
      <c r="AM448" s="1"/>
      <c r="AN448" s="1"/>
    </row>
    <row r="449" spans="1:40" x14ac:dyDescent="0.2">
      <c r="A449" s="1" t="s">
        <v>133</v>
      </c>
      <c r="B449" s="1" t="s">
        <v>134</v>
      </c>
      <c r="C449" s="1" t="s">
        <v>33</v>
      </c>
      <c r="D449" s="1" t="s">
        <v>91</v>
      </c>
      <c r="E449" s="1" t="s">
        <v>34</v>
      </c>
      <c r="F449" s="1" t="s">
        <v>34</v>
      </c>
      <c r="G449" s="1" t="s">
        <v>137</v>
      </c>
      <c r="H449" s="1" t="s">
        <v>137</v>
      </c>
      <c r="I449" s="1" t="s">
        <v>85</v>
      </c>
      <c r="J449" s="1" t="s">
        <v>85</v>
      </c>
      <c r="K449" s="1"/>
      <c r="L449" s="26">
        <v>2.5</v>
      </c>
      <c r="M449" s="26">
        <v>2</v>
      </c>
      <c r="N449" s="26">
        <v>3.5</v>
      </c>
      <c r="O449" s="26"/>
      <c r="P449" s="26">
        <v>63.537120000000002</v>
      </c>
      <c r="Q449" s="26">
        <v>49.781660000000002</v>
      </c>
      <c r="R449" s="26">
        <v>74.235810000000001</v>
      </c>
      <c r="S449" s="1" t="b">
        <v>1</v>
      </c>
      <c r="T449" s="1"/>
      <c r="U449" s="1" t="s">
        <v>77</v>
      </c>
      <c r="V449" s="1"/>
      <c r="W449" s="1"/>
      <c r="X449" s="1"/>
      <c r="Y449" s="1"/>
      <c r="Z449" s="1">
        <v>1</v>
      </c>
      <c r="AA449" s="1" t="b">
        <v>0</v>
      </c>
      <c r="AB449" s="1"/>
      <c r="AC449" s="1"/>
      <c r="AD449" s="1"/>
      <c r="AE449" s="1">
        <v>13.755459999999999</v>
      </c>
      <c r="AF449" s="1">
        <v>24.454149999999998</v>
      </c>
      <c r="AG449" s="1"/>
      <c r="AH449" s="1"/>
      <c r="AI449" s="1"/>
      <c r="AJ449" s="1"/>
      <c r="AK449" s="1"/>
      <c r="AL449" s="1"/>
      <c r="AM449" s="1"/>
      <c r="AN449" s="1"/>
    </row>
    <row r="450" spans="1:40" x14ac:dyDescent="0.2">
      <c r="A450" s="1" t="s">
        <v>133</v>
      </c>
      <c r="B450" s="1" t="s">
        <v>134</v>
      </c>
      <c r="C450" s="1" t="s">
        <v>91</v>
      </c>
      <c r="D450" s="1" t="s">
        <v>135</v>
      </c>
      <c r="E450" s="1" t="s">
        <v>34</v>
      </c>
      <c r="F450" s="1" t="s">
        <v>34</v>
      </c>
      <c r="G450" s="1" t="s">
        <v>43</v>
      </c>
      <c r="H450" s="1" t="s">
        <v>43</v>
      </c>
      <c r="I450" s="1" t="s">
        <v>85</v>
      </c>
      <c r="J450" s="1" t="s">
        <v>85</v>
      </c>
      <c r="K450" s="1"/>
      <c r="L450" s="26">
        <v>0.75</v>
      </c>
      <c r="M450" s="26">
        <v>0.5</v>
      </c>
      <c r="N450" s="26">
        <v>1</v>
      </c>
      <c r="O450" s="26"/>
      <c r="P450" s="26">
        <v>95.027029999999996</v>
      </c>
      <c r="Q450" s="26">
        <v>90.702699999999993</v>
      </c>
      <c r="R450" s="26">
        <v>97.621619999999993</v>
      </c>
      <c r="S450" s="1" t="b">
        <v>1</v>
      </c>
      <c r="T450" s="1"/>
      <c r="U450" s="1" t="s">
        <v>77</v>
      </c>
      <c r="V450" s="1">
        <v>94.5</v>
      </c>
      <c r="W450" s="1">
        <v>90.5</v>
      </c>
      <c r="X450" s="1">
        <v>96.9</v>
      </c>
      <c r="Y450" s="1"/>
      <c r="Z450" s="1">
        <v>1</v>
      </c>
      <c r="AA450" s="1" t="b">
        <v>0</v>
      </c>
      <c r="AB450" s="1"/>
      <c r="AC450" s="1"/>
      <c r="AD450" s="1"/>
      <c r="AE450" s="1">
        <v>4.3243300000000033</v>
      </c>
      <c r="AF450" s="1">
        <v>6.91892</v>
      </c>
      <c r="AG450" s="1"/>
      <c r="AH450" s="1"/>
      <c r="AI450" s="1"/>
      <c r="AJ450" s="1"/>
      <c r="AK450" s="1"/>
      <c r="AL450" s="1"/>
      <c r="AM450" s="1"/>
      <c r="AN450" s="1"/>
    </row>
    <row r="451" spans="1:40" x14ac:dyDescent="0.2">
      <c r="A451" s="1" t="s">
        <v>133</v>
      </c>
      <c r="B451" s="1" t="s">
        <v>134</v>
      </c>
      <c r="C451" s="1" t="s">
        <v>91</v>
      </c>
      <c r="D451" s="1" t="s">
        <v>135</v>
      </c>
      <c r="E451" s="1" t="s">
        <v>34</v>
      </c>
      <c r="F451" s="1" t="s">
        <v>34</v>
      </c>
      <c r="G451" s="1" t="s">
        <v>43</v>
      </c>
      <c r="H451" s="1" t="s">
        <v>43</v>
      </c>
      <c r="I451" s="1" t="s">
        <v>85</v>
      </c>
      <c r="J451" s="1" t="s">
        <v>85</v>
      </c>
      <c r="K451" s="1"/>
      <c r="L451" s="26">
        <v>1.5</v>
      </c>
      <c r="M451" s="26">
        <v>1</v>
      </c>
      <c r="N451" s="26">
        <v>2</v>
      </c>
      <c r="O451" s="26"/>
      <c r="P451" s="26">
        <v>92.216220000000007</v>
      </c>
      <c r="Q451" s="26">
        <v>89.621619999999993</v>
      </c>
      <c r="R451" s="26">
        <v>93.945949999999996</v>
      </c>
      <c r="S451" s="1" t="b">
        <v>1</v>
      </c>
      <c r="T451" s="1"/>
      <c r="U451" s="1" t="s">
        <v>77</v>
      </c>
      <c r="V451" s="1">
        <v>91.8</v>
      </c>
      <c r="W451" s="1">
        <v>89.6</v>
      </c>
      <c r="X451" s="1">
        <v>93.6</v>
      </c>
      <c r="Y451" s="1"/>
      <c r="Z451" s="1">
        <v>1</v>
      </c>
      <c r="AA451" s="1" t="b">
        <v>0</v>
      </c>
      <c r="AB451" s="1"/>
      <c r="AC451" s="1"/>
      <c r="AD451" s="1"/>
      <c r="AE451" s="1">
        <v>2.594600000000014</v>
      </c>
      <c r="AF451" s="1">
        <v>4.3243300000000033</v>
      </c>
      <c r="AG451" s="1"/>
      <c r="AH451" s="1"/>
      <c r="AI451" s="1"/>
      <c r="AJ451" s="1"/>
      <c r="AK451" s="1"/>
      <c r="AL451" s="1"/>
      <c r="AM451" s="1"/>
      <c r="AN451" s="1"/>
    </row>
    <row r="452" spans="1:40" x14ac:dyDescent="0.2">
      <c r="A452" s="1" t="s">
        <v>133</v>
      </c>
      <c r="B452" s="1" t="s">
        <v>134</v>
      </c>
      <c r="C452" s="1" t="s">
        <v>91</v>
      </c>
      <c r="D452" s="1" t="s">
        <v>135</v>
      </c>
      <c r="E452" s="1" t="s">
        <v>34</v>
      </c>
      <c r="F452" s="1" t="s">
        <v>34</v>
      </c>
      <c r="G452" s="1" t="s">
        <v>43</v>
      </c>
      <c r="H452" s="1" t="s">
        <v>43</v>
      </c>
      <c r="I452" s="1" t="s">
        <v>85</v>
      </c>
      <c r="J452" s="1" t="s">
        <v>85</v>
      </c>
      <c r="K452" s="1"/>
      <c r="L452" s="26">
        <v>2.75</v>
      </c>
      <c r="M452" s="26">
        <v>2</v>
      </c>
      <c r="N452" s="26">
        <v>3.5</v>
      </c>
      <c r="O452" s="26"/>
      <c r="P452" s="26">
        <v>83.567570000000003</v>
      </c>
      <c r="Q452" s="26">
        <v>82.486490000000003</v>
      </c>
      <c r="R452" s="26">
        <v>85.729730000000004</v>
      </c>
      <c r="S452" s="1" t="b">
        <v>1</v>
      </c>
      <c r="T452" s="1"/>
      <c r="U452" s="1" t="s">
        <v>77</v>
      </c>
      <c r="V452" s="1">
        <v>84.1</v>
      </c>
      <c r="W452" s="1">
        <v>82.7</v>
      </c>
      <c r="X452" s="1">
        <v>85.3</v>
      </c>
      <c r="Y452" s="1"/>
      <c r="Z452" s="1">
        <v>1</v>
      </c>
      <c r="AA452" s="1" t="b">
        <v>0</v>
      </c>
      <c r="AB452" s="1"/>
      <c r="AC452" s="1"/>
      <c r="AD452" s="1"/>
      <c r="AE452" s="1">
        <v>1.08108</v>
      </c>
      <c r="AF452" s="1">
        <v>3.2432400000000001</v>
      </c>
      <c r="AG452" s="1"/>
      <c r="AH452" s="1"/>
      <c r="AI452" s="1"/>
      <c r="AJ452" s="1"/>
      <c r="AK452" s="1"/>
      <c r="AL452" s="1"/>
      <c r="AM452" s="1"/>
      <c r="AN452" s="1"/>
    </row>
    <row r="453" spans="1:40" x14ac:dyDescent="0.2">
      <c r="A453" s="1" t="s">
        <v>133</v>
      </c>
      <c r="B453" s="1" t="s">
        <v>134</v>
      </c>
      <c r="C453" s="1" t="s">
        <v>91</v>
      </c>
      <c r="D453" s="1" t="s">
        <v>135</v>
      </c>
      <c r="E453" s="1" t="s">
        <v>34</v>
      </c>
      <c r="F453" s="1" t="s">
        <v>34</v>
      </c>
      <c r="G453" s="1" t="s">
        <v>43</v>
      </c>
      <c r="H453" s="1" t="s">
        <v>43</v>
      </c>
      <c r="I453" s="1" t="s">
        <v>85</v>
      </c>
      <c r="J453" s="1" t="s">
        <v>85</v>
      </c>
      <c r="K453" s="1"/>
      <c r="L453" s="26">
        <v>4</v>
      </c>
      <c r="M453" s="26">
        <v>3.5</v>
      </c>
      <c r="N453" s="26">
        <v>4.5</v>
      </c>
      <c r="O453" s="26"/>
      <c r="P453" s="26">
        <v>83.351349999999996</v>
      </c>
      <c r="Q453" s="26">
        <v>80.972970000000004</v>
      </c>
      <c r="R453" s="26">
        <v>84.648650000000004</v>
      </c>
      <c r="S453" s="1" t="b">
        <v>1</v>
      </c>
      <c r="T453" s="1"/>
      <c r="U453" s="1" t="s">
        <v>77</v>
      </c>
      <c r="V453" s="1">
        <v>82.8</v>
      </c>
      <c r="W453" s="1">
        <v>81.8</v>
      </c>
      <c r="X453" s="1">
        <v>83.7</v>
      </c>
      <c r="Y453" s="1"/>
      <c r="Z453" s="1">
        <v>1</v>
      </c>
      <c r="AA453" s="1" t="b">
        <v>0</v>
      </c>
      <c r="AB453" s="1"/>
      <c r="AC453" s="1"/>
      <c r="AD453" s="1"/>
      <c r="AE453" s="1">
        <v>2.3783799999999928</v>
      </c>
      <c r="AF453" s="1">
        <v>3.6756799999999998</v>
      </c>
      <c r="AG453" s="1"/>
      <c r="AH453" s="1"/>
      <c r="AI453" s="1"/>
      <c r="AJ453" s="1"/>
      <c r="AK453" s="1"/>
      <c r="AL453" s="1"/>
      <c r="AM453" s="1"/>
      <c r="AN453" s="1"/>
    </row>
    <row r="454" spans="1:40" x14ac:dyDescent="0.2">
      <c r="A454" s="1" t="s">
        <v>133</v>
      </c>
      <c r="B454" s="1" t="s">
        <v>134</v>
      </c>
      <c r="C454" s="1" t="s">
        <v>91</v>
      </c>
      <c r="D454" s="1" t="s">
        <v>135</v>
      </c>
      <c r="E454" s="1" t="s">
        <v>34</v>
      </c>
      <c r="F454" s="1" t="s">
        <v>34</v>
      </c>
      <c r="G454" s="1" t="s">
        <v>43</v>
      </c>
      <c r="H454" s="1" t="s">
        <v>43</v>
      </c>
      <c r="I454" s="1" t="s">
        <v>85</v>
      </c>
      <c r="J454" s="1" t="s">
        <v>85</v>
      </c>
      <c r="K454" s="1"/>
      <c r="L454" s="26">
        <v>5.25</v>
      </c>
      <c r="M454" s="26">
        <v>4.5</v>
      </c>
      <c r="N454" s="26">
        <v>6</v>
      </c>
      <c r="O454" s="26"/>
      <c r="P454" s="26">
        <v>76.648650000000004</v>
      </c>
      <c r="Q454" s="26">
        <v>74.486490000000003</v>
      </c>
      <c r="R454" s="26">
        <v>77.945949999999996</v>
      </c>
      <c r="S454" s="1" t="b">
        <v>1</v>
      </c>
      <c r="T454" s="1"/>
      <c r="U454" s="1" t="s">
        <v>77</v>
      </c>
      <c r="V454" s="1">
        <v>76.2</v>
      </c>
      <c r="W454" s="1">
        <v>74.7</v>
      </c>
      <c r="X454" s="1">
        <v>77.7</v>
      </c>
      <c r="Y454" s="1"/>
      <c r="Z454" s="1">
        <v>1</v>
      </c>
      <c r="AA454" s="1" t="b">
        <v>0</v>
      </c>
      <c r="AB454" s="1"/>
      <c r="AC454" s="1"/>
      <c r="AD454" s="1"/>
      <c r="AE454" s="1">
        <v>2.1621600000000001</v>
      </c>
      <c r="AF454" s="1">
        <v>3.4594599999999929</v>
      </c>
      <c r="AG454" s="1"/>
      <c r="AH454" s="1"/>
      <c r="AI454" s="1"/>
      <c r="AJ454" s="1"/>
      <c r="AK454" s="1"/>
      <c r="AL454" s="1"/>
      <c r="AM454" s="1"/>
      <c r="AN454" s="1"/>
    </row>
    <row r="455" spans="1:40" x14ac:dyDescent="0.2">
      <c r="A455" s="1" t="s">
        <v>133</v>
      </c>
      <c r="B455" s="1" t="s">
        <v>134</v>
      </c>
      <c r="C455" s="1" t="s">
        <v>91</v>
      </c>
      <c r="D455" s="1" t="s">
        <v>135</v>
      </c>
      <c r="E455" s="1" t="s">
        <v>34</v>
      </c>
      <c r="F455" s="1" t="s">
        <v>34</v>
      </c>
      <c r="G455" s="1" t="s">
        <v>43</v>
      </c>
      <c r="H455" s="1" t="s">
        <v>43</v>
      </c>
      <c r="I455" s="1" t="s">
        <v>85</v>
      </c>
      <c r="J455" s="1" t="s">
        <v>85</v>
      </c>
      <c r="K455" s="1"/>
      <c r="L455" s="26">
        <v>7</v>
      </c>
      <c r="M455" s="26">
        <v>6</v>
      </c>
      <c r="N455" s="26">
        <v>100</v>
      </c>
      <c r="O455" s="26"/>
      <c r="P455" s="26">
        <v>80.32432</v>
      </c>
      <c r="Q455" s="26">
        <v>67.783779999999993</v>
      </c>
      <c r="R455" s="26">
        <v>88.540539999999993</v>
      </c>
      <c r="S455" s="1" t="b">
        <v>1</v>
      </c>
      <c r="T455" s="1"/>
      <c r="U455" s="1" t="s">
        <v>77</v>
      </c>
      <c r="V455" s="1">
        <v>80.400000000000006</v>
      </c>
      <c r="W455" s="1">
        <v>67.3</v>
      </c>
      <c r="X455" s="1">
        <v>88.2</v>
      </c>
      <c r="Y455" s="1"/>
      <c r="Z455" s="1">
        <v>1</v>
      </c>
      <c r="AA455" s="1" t="b">
        <v>0</v>
      </c>
      <c r="AB455" s="1"/>
      <c r="AC455" s="1"/>
      <c r="AD455" s="1"/>
      <c r="AE455" s="1">
        <v>12.540540000000007</v>
      </c>
      <c r="AF455" s="1">
        <v>20.75676</v>
      </c>
      <c r="AG455" s="1"/>
      <c r="AH455" s="1"/>
      <c r="AI455" s="1"/>
      <c r="AJ455" s="1"/>
      <c r="AK455" s="1"/>
      <c r="AL455" s="1"/>
      <c r="AM455" s="1"/>
      <c r="AN455" s="1"/>
    </row>
    <row r="456" spans="1:40" x14ac:dyDescent="0.2">
      <c r="A456" s="1" t="s">
        <v>133</v>
      </c>
      <c r="B456" s="1" t="s">
        <v>134</v>
      </c>
      <c r="C456" s="1" t="s">
        <v>91</v>
      </c>
      <c r="D456" s="1" t="s">
        <v>33</v>
      </c>
      <c r="E456" s="1" t="s">
        <v>34</v>
      </c>
      <c r="F456" s="1" t="s">
        <v>34</v>
      </c>
      <c r="G456" s="1" t="s">
        <v>43</v>
      </c>
      <c r="H456" s="1" t="s">
        <v>43</v>
      </c>
      <c r="I456" s="1" t="s">
        <v>85</v>
      </c>
      <c r="J456" s="1" t="s">
        <v>85</v>
      </c>
      <c r="K456" s="1"/>
      <c r="L456" s="26">
        <v>0.25</v>
      </c>
      <c r="M456" s="26">
        <v>0</v>
      </c>
      <c r="N456" s="26">
        <v>0.5</v>
      </c>
      <c r="O456" s="26"/>
      <c r="P456" s="26">
        <v>95.891890000000004</v>
      </c>
      <c r="Q456" s="26">
        <v>92.216220000000007</v>
      </c>
      <c r="R456" s="26">
        <v>97.621619999999993</v>
      </c>
      <c r="S456" s="1" t="b">
        <v>0</v>
      </c>
      <c r="T456" s="1"/>
      <c r="U456" s="1" t="s">
        <v>77</v>
      </c>
      <c r="V456" s="1"/>
      <c r="W456" s="1"/>
      <c r="X456" s="1"/>
      <c r="Y456" s="1"/>
      <c r="Z456" s="1">
        <v>1</v>
      </c>
      <c r="AA456" s="1" t="b">
        <v>0</v>
      </c>
      <c r="AB456" s="1"/>
      <c r="AC456" s="1"/>
      <c r="AD456" s="1"/>
      <c r="AE456" s="1">
        <v>3.6756699999999967</v>
      </c>
      <c r="AF456" s="1">
        <v>5.405399999999986</v>
      </c>
      <c r="AG456" s="1"/>
      <c r="AH456" s="1"/>
      <c r="AI456" s="1"/>
      <c r="AJ456" s="1"/>
      <c r="AK456" s="1"/>
      <c r="AL456" s="1"/>
      <c r="AM456" s="1"/>
      <c r="AN456" s="1"/>
    </row>
    <row r="457" spans="1:40" x14ac:dyDescent="0.2">
      <c r="A457" s="1" t="s">
        <v>133</v>
      </c>
      <c r="B457" s="1" t="s">
        <v>134</v>
      </c>
      <c r="C457" s="1" t="s">
        <v>91</v>
      </c>
      <c r="D457" s="1" t="s">
        <v>33</v>
      </c>
      <c r="E457" s="1" t="s">
        <v>34</v>
      </c>
      <c r="F457" s="1" t="s">
        <v>34</v>
      </c>
      <c r="G457" s="1" t="s">
        <v>43</v>
      </c>
      <c r="H457" s="1" t="s">
        <v>43</v>
      </c>
      <c r="I457" s="1" t="s">
        <v>85</v>
      </c>
      <c r="J457" s="1" t="s">
        <v>85</v>
      </c>
      <c r="K457" s="1"/>
      <c r="L457" s="26">
        <v>0.75</v>
      </c>
      <c r="M457" s="26">
        <v>0.5</v>
      </c>
      <c r="N457" s="26">
        <v>1</v>
      </c>
      <c r="O457" s="26"/>
      <c r="P457" s="26">
        <v>95.027029999999996</v>
      </c>
      <c r="Q457" s="26">
        <v>89.189189999999996</v>
      </c>
      <c r="R457" s="26">
        <v>97.621619999999993</v>
      </c>
      <c r="S457" s="1" t="b">
        <v>1</v>
      </c>
      <c r="T457" s="1"/>
      <c r="U457" s="1" t="s">
        <v>77</v>
      </c>
      <c r="V457" s="1"/>
      <c r="W457" s="1"/>
      <c r="X457" s="1"/>
      <c r="Y457" s="1"/>
      <c r="Z457" s="1">
        <v>1</v>
      </c>
      <c r="AA457" s="1" t="b">
        <v>0</v>
      </c>
      <c r="AB457" s="1"/>
      <c r="AC457" s="1"/>
      <c r="AD457" s="1"/>
      <c r="AE457" s="1">
        <v>5.8378399999999999</v>
      </c>
      <c r="AF457" s="1">
        <v>8.4324299999999965</v>
      </c>
      <c r="AG457" s="1"/>
      <c r="AH457" s="1"/>
      <c r="AI457" s="1"/>
      <c r="AJ457" s="1"/>
      <c r="AK457" s="1"/>
      <c r="AL457" s="1"/>
      <c r="AM457" s="1"/>
      <c r="AN457" s="1"/>
    </row>
    <row r="458" spans="1:40" x14ac:dyDescent="0.2">
      <c r="A458" s="1" t="s">
        <v>133</v>
      </c>
      <c r="B458" s="1" t="s">
        <v>134</v>
      </c>
      <c r="C458" s="1" t="s">
        <v>91</v>
      </c>
      <c r="D458" s="1" t="s">
        <v>33</v>
      </c>
      <c r="E458" s="1" t="s">
        <v>34</v>
      </c>
      <c r="F458" s="1" t="s">
        <v>34</v>
      </c>
      <c r="G458" s="1" t="s">
        <v>43</v>
      </c>
      <c r="H458" s="1" t="s">
        <v>43</v>
      </c>
      <c r="I458" s="1" t="s">
        <v>85</v>
      </c>
      <c r="J458" s="1" t="s">
        <v>85</v>
      </c>
      <c r="K458" s="1"/>
      <c r="L458" s="26">
        <v>1.5</v>
      </c>
      <c r="M458" s="26">
        <v>1</v>
      </c>
      <c r="N458" s="26">
        <v>2</v>
      </c>
      <c r="O458" s="26"/>
      <c r="P458" s="26"/>
      <c r="Q458" s="26"/>
      <c r="R458" s="26"/>
      <c r="S458" s="1" t="b">
        <v>1</v>
      </c>
      <c r="T458" s="1"/>
      <c r="U458" s="1" t="s">
        <v>77</v>
      </c>
      <c r="V458" s="1"/>
      <c r="W458" s="1"/>
      <c r="X458" s="1"/>
      <c r="Y458" s="1"/>
      <c r="Z458" s="1">
        <v>1</v>
      </c>
      <c r="AA458" s="1" t="b">
        <v>0</v>
      </c>
      <c r="AB458" s="1"/>
      <c r="AC458" s="1"/>
      <c r="AD458" s="1"/>
      <c r="AE458" s="1">
        <v>0</v>
      </c>
      <c r="AF458" s="1">
        <v>0</v>
      </c>
      <c r="AG458" s="1"/>
      <c r="AH458" s="1"/>
      <c r="AI458" s="1"/>
      <c r="AJ458" s="1"/>
      <c r="AK458" s="1"/>
      <c r="AL458" s="1"/>
      <c r="AM458" s="1"/>
      <c r="AN458" s="1"/>
    </row>
    <row r="459" spans="1:40" x14ac:dyDescent="0.2">
      <c r="A459" s="1" t="s">
        <v>133</v>
      </c>
      <c r="B459" s="1" t="s">
        <v>134</v>
      </c>
      <c r="C459" s="1" t="s">
        <v>91</v>
      </c>
      <c r="D459" s="1" t="s">
        <v>33</v>
      </c>
      <c r="E459" s="1" t="s">
        <v>34</v>
      </c>
      <c r="F459" s="1" t="s">
        <v>34</v>
      </c>
      <c r="G459" s="1" t="s">
        <v>43</v>
      </c>
      <c r="H459" s="1" t="s">
        <v>43</v>
      </c>
      <c r="I459" s="1" t="s">
        <v>85</v>
      </c>
      <c r="J459" s="1" t="s">
        <v>85</v>
      </c>
      <c r="K459" s="1"/>
      <c r="L459" s="26">
        <v>2.5</v>
      </c>
      <c r="M459" s="26">
        <v>2</v>
      </c>
      <c r="N459" s="26">
        <v>3.5</v>
      </c>
      <c r="O459" s="26"/>
      <c r="P459" s="26"/>
      <c r="Q459" s="26"/>
      <c r="R459" s="26"/>
      <c r="S459" s="1" t="b">
        <v>1</v>
      </c>
      <c r="T459" s="1"/>
      <c r="U459" s="1" t="s">
        <v>77</v>
      </c>
      <c r="V459" s="1"/>
      <c r="W459" s="1"/>
      <c r="X459" s="1"/>
      <c r="Y459" s="1"/>
      <c r="Z459" s="1">
        <v>1</v>
      </c>
      <c r="AA459" s="1" t="b">
        <v>0</v>
      </c>
      <c r="AB459" s="1"/>
      <c r="AC459" s="1"/>
      <c r="AD459" s="1"/>
      <c r="AE459" s="1">
        <v>0</v>
      </c>
      <c r="AF459" s="1">
        <v>0</v>
      </c>
      <c r="AG459" s="1"/>
      <c r="AH459" s="1"/>
      <c r="AI459" s="1"/>
      <c r="AJ459" s="1"/>
      <c r="AK459" s="1"/>
      <c r="AL459" s="1"/>
      <c r="AM459" s="1"/>
      <c r="AN459" s="1"/>
    </row>
    <row r="460" spans="1:40" x14ac:dyDescent="0.2">
      <c r="A460" s="1" t="s">
        <v>133</v>
      </c>
      <c r="B460" s="1" t="s">
        <v>134</v>
      </c>
      <c r="C460" s="1" t="s">
        <v>91</v>
      </c>
      <c r="D460" s="1" t="s">
        <v>91</v>
      </c>
      <c r="E460" s="1" t="s">
        <v>34</v>
      </c>
      <c r="F460" s="1" t="s">
        <v>34</v>
      </c>
      <c r="G460" s="1" t="s">
        <v>43</v>
      </c>
      <c r="H460" s="1" t="s">
        <v>43</v>
      </c>
      <c r="I460" s="1" t="s">
        <v>85</v>
      </c>
      <c r="J460" s="1" t="s">
        <v>85</v>
      </c>
      <c r="K460" s="1"/>
      <c r="L460" s="26">
        <v>0.25</v>
      </c>
      <c r="M460" s="26">
        <v>0</v>
      </c>
      <c r="N460" s="26">
        <v>0.5</v>
      </c>
      <c r="O460" s="26"/>
      <c r="P460" s="26">
        <v>95.567570000000003</v>
      </c>
      <c r="Q460" s="26">
        <v>91.783779999999993</v>
      </c>
      <c r="R460" s="26">
        <v>97.83784</v>
      </c>
      <c r="S460" s="1" t="b">
        <v>0</v>
      </c>
      <c r="T460" s="1"/>
      <c r="U460" s="1" t="s">
        <v>77</v>
      </c>
      <c r="V460" s="1"/>
      <c r="W460" s="1"/>
      <c r="X460" s="1"/>
      <c r="Y460" s="1"/>
      <c r="Z460" s="1">
        <v>1</v>
      </c>
      <c r="AA460" s="1" t="b">
        <v>0</v>
      </c>
      <c r="AB460" s="1"/>
      <c r="AC460" s="1"/>
      <c r="AD460" s="1"/>
      <c r="AE460" s="1">
        <v>3.7837900000000104</v>
      </c>
      <c r="AF460" s="1">
        <v>6.0540600000000069</v>
      </c>
      <c r="AG460" s="1"/>
      <c r="AH460" s="1"/>
      <c r="AI460" s="1"/>
      <c r="AJ460" s="1"/>
      <c r="AK460" s="1"/>
      <c r="AL460" s="1"/>
      <c r="AM460" s="1"/>
      <c r="AN460" s="1"/>
    </row>
    <row r="461" spans="1:40" x14ac:dyDescent="0.2">
      <c r="A461" s="1" t="s">
        <v>133</v>
      </c>
      <c r="B461" s="1" t="s">
        <v>134</v>
      </c>
      <c r="C461" s="1" t="s">
        <v>91</v>
      </c>
      <c r="D461" s="1" t="s">
        <v>91</v>
      </c>
      <c r="E461" s="1" t="s">
        <v>34</v>
      </c>
      <c r="F461" s="1" t="s">
        <v>34</v>
      </c>
      <c r="G461" s="1" t="s">
        <v>43</v>
      </c>
      <c r="H461" s="1" t="s">
        <v>43</v>
      </c>
      <c r="I461" s="1" t="s">
        <v>85</v>
      </c>
      <c r="J461" s="1" t="s">
        <v>85</v>
      </c>
      <c r="K461" s="1"/>
      <c r="L461" s="26">
        <v>0.75</v>
      </c>
      <c r="M461" s="26">
        <v>0.5</v>
      </c>
      <c r="N461" s="26">
        <v>1</v>
      </c>
      <c r="O461" s="26"/>
      <c r="P461" s="26">
        <v>96.32432</v>
      </c>
      <c r="Q461" s="26">
        <v>91.567570000000003</v>
      </c>
      <c r="R461" s="26">
        <v>99.351349999999996</v>
      </c>
      <c r="S461" s="1" t="b">
        <v>1</v>
      </c>
      <c r="T461" s="1"/>
      <c r="U461" s="1" t="s">
        <v>77</v>
      </c>
      <c r="V461" s="1"/>
      <c r="W461" s="1"/>
      <c r="X461" s="1"/>
      <c r="Y461" s="1"/>
      <c r="Z461" s="1">
        <v>1</v>
      </c>
      <c r="AA461" s="1" t="b">
        <v>0</v>
      </c>
      <c r="AB461" s="1"/>
      <c r="AC461" s="1"/>
      <c r="AD461" s="1"/>
      <c r="AE461" s="1">
        <v>4.7567499999999967</v>
      </c>
      <c r="AF461" s="1">
        <v>7.783779999999993</v>
      </c>
      <c r="AG461" s="1"/>
      <c r="AH461" s="1"/>
      <c r="AI461" s="1"/>
      <c r="AJ461" s="1"/>
      <c r="AK461" s="1"/>
      <c r="AL461" s="1"/>
      <c r="AM461" s="1"/>
      <c r="AN461" s="1"/>
    </row>
    <row r="462" spans="1:40" x14ac:dyDescent="0.2">
      <c r="A462" s="1" t="s">
        <v>133</v>
      </c>
      <c r="B462" s="1" t="s">
        <v>134</v>
      </c>
      <c r="C462" s="1" t="s">
        <v>91</v>
      </c>
      <c r="D462" s="1" t="s">
        <v>91</v>
      </c>
      <c r="E462" s="1" t="s">
        <v>34</v>
      </c>
      <c r="F462" s="1" t="s">
        <v>34</v>
      </c>
      <c r="G462" s="1" t="s">
        <v>43</v>
      </c>
      <c r="H462" s="1" t="s">
        <v>43</v>
      </c>
      <c r="I462" s="1" t="s">
        <v>85</v>
      </c>
      <c r="J462" s="1" t="s">
        <v>85</v>
      </c>
      <c r="K462" s="1"/>
      <c r="L462" s="26">
        <v>1.5</v>
      </c>
      <c r="M462" s="26">
        <v>1</v>
      </c>
      <c r="N462" s="26">
        <v>2</v>
      </c>
      <c r="O462" s="26"/>
      <c r="P462" s="26"/>
      <c r="Q462" s="26"/>
      <c r="R462" s="26"/>
      <c r="S462" s="1" t="b">
        <v>1</v>
      </c>
      <c r="T462" s="1"/>
      <c r="U462" s="1" t="s">
        <v>77</v>
      </c>
      <c r="V462" s="1"/>
      <c r="W462" s="1"/>
      <c r="X462" s="1"/>
      <c r="Y462" s="1"/>
      <c r="Z462" s="1">
        <v>1</v>
      </c>
      <c r="AA462" s="1" t="b">
        <v>0</v>
      </c>
      <c r="AB462" s="1"/>
      <c r="AC462" s="1"/>
      <c r="AD462" s="1"/>
      <c r="AE462" s="1">
        <v>0</v>
      </c>
      <c r="AF462" s="1">
        <v>0</v>
      </c>
      <c r="AG462" s="1"/>
      <c r="AH462" s="1"/>
      <c r="AI462" s="1"/>
      <c r="AJ462" s="1"/>
      <c r="AK462" s="1"/>
      <c r="AL462" s="1"/>
      <c r="AM462" s="1"/>
      <c r="AN462" s="1"/>
    </row>
    <row r="463" spans="1:40" x14ac:dyDescent="0.2">
      <c r="A463" s="1" t="s">
        <v>133</v>
      </c>
      <c r="B463" s="1" t="s">
        <v>134</v>
      </c>
      <c r="C463" s="1" t="s">
        <v>91</v>
      </c>
      <c r="D463" s="1" t="s">
        <v>135</v>
      </c>
      <c r="E463" s="1" t="s">
        <v>34</v>
      </c>
      <c r="F463" s="1" t="s">
        <v>34</v>
      </c>
      <c r="G463" s="1" t="s">
        <v>137</v>
      </c>
      <c r="H463" s="1" t="s">
        <v>137</v>
      </c>
      <c r="I463" s="1" t="s">
        <v>85</v>
      </c>
      <c r="J463" s="1" t="s">
        <v>85</v>
      </c>
      <c r="K463" s="1"/>
      <c r="L463" s="26">
        <v>0.75</v>
      </c>
      <c r="M463" s="26">
        <v>0.5</v>
      </c>
      <c r="N463" s="26">
        <v>1</v>
      </c>
      <c r="O463" s="26"/>
      <c r="P463" s="26">
        <v>75.783779999999993</v>
      </c>
      <c r="Q463" s="26">
        <v>71.891890000000004</v>
      </c>
      <c r="R463" s="26">
        <v>79.459460000000007</v>
      </c>
      <c r="S463" s="1" t="b">
        <v>1</v>
      </c>
      <c r="T463" s="1"/>
      <c r="U463" s="1" t="s">
        <v>77</v>
      </c>
      <c r="V463" s="1">
        <v>75.099999999999994</v>
      </c>
      <c r="W463" s="1">
        <v>70.8</v>
      </c>
      <c r="X463" s="1">
        <v>78.7</v>
      </c>
      <c r="Y463" s="1"/>
      <c r="Z463" s="1">
        <v>1</v>
      </c>
      <c r="AA463" s="1" t="b">
        <v>0</v>
      </c>
      <c r="AB463" s="1"/>
      <c r="AC463" s="1"/>
      <c r="AD463" s="1"/>
      <c r="AE463" s="1">
        <v>3.8918899999999894</v>
      </c>
      <c r="AF463" s="1">
        <v>7.5675700000000035</v>
      </c>
      <c r="AG463" s="1"/>
      <c r="AH463" s="1"/>
      <c r="AI463" s="1"/>
      <c r="AJ463" s="1"/>
      <c r="AK463" s="1"/>
      <c r="AL463" s="1"/>
      <c r="AM463" s="1"/>
      <c r="AN463" s="1"/>
    </row>
    <row r="464" spans="1:40" x14ac:dyDescent="0.2">
      <c r="A464" s="1" t="s">
        <v>133</v>
      </c>
      <c r="B464" s="1" t="s">
        <v>134</v>
      </c>
      <c r="C464" s="1" t="s">
        <v>91</v>
      </c>
      <c r="D464" s="1" t="s">
        <v>135</v>
      </c>
      <c r="E464" s="1" t="s">
        <v>34</v>
      </c>
      <c r="F464" s="1" t="s">
        <v>34</v>
      </c>
      <c r="G464" s="1" t="s">
        <v>137</v>
      </c>
      <c r="H464" s="1" t="s">
        <v>137</v>
      </c>
      <c r="I464" s="1" t="s">
        <v>85</v>
      </c>
      <c r="J464" s="1" t="s">
        <v>85</v>
      </c>
      <c r="K464" s="1"/>
      <c r="L464" s="26">
        <v>1.5</v>
      </c>
      <c r="M464" s="26">
        <v>1</v>
      </c>
      <c r="N464" s="26">
        <v>2</v>
      </c>
      <c r="O464" s="26"/>
      <c r="P464" s="26">
        <v>53.729730000000004</v>
      </c>
      <c r="Q464" s="26">
        <v>49.62162</v>
      </c>
      <c r="R464" s="26">
        <v>57.83784</v>
      </c>
      <c r="S464" s="1" t="b">
        <v>1</v>
      </c>
      <c r="T464" s="1"/>
      <c r="U464" s="1" t="s">
        <v>77</v>
      </c>
      <c r="V464" s="1">
        <v>52.8</v>
      </c>
      <c r="W464" s="1">
        <v>48.2</v>
      </c>
      <c r="X464" s="1">
        <v>57.1</v>
      </c>
      <c r="Y464" s="1"/>
      <c r="Z464" s="1">
        <v>1</v>
      </c>
      <c r="AA464" s="1" t="b">
        <v>0</v>
      </c>
      <c r="AB464" s="1"/>
      <c r="AC464" s="1"/>
      <c r="AD464" s="1"/>
      <c r="AE464" s="1">
        <v>4.1081100000000035</v>
      </c>
      <c r="AF464" s="1">
        <v>8.2162199999999999</v>
      </c>
      <c r="AG464" s="1"/>
      <c r="AH464" s="1"/>
      <c r="AI464" s="1"/>
      <c r="AJ464" s="1"/>
      <c r="AK464" s="1"/>
      <c r="AL464" s="1"/>
      <c r="AM464" s="1"/>
      <c r="AN464" s="1"/>
    </row>
    <row r="465" spans="1:40" x14ac:dyDescent="0.2">
      <c r="A465" s="1" t="s">
        <v>133</v>
      </c>
      <c r="B465" s="1" t="s">
        <v>134</v>
      </c>
      <c r="C465" s="1" t="s">
        <v>91</v>
      </c>
      <c r="D465" s="1" t="s">
        <v>135</v>
      </c>
      <c r="E465" s="1" t="s">
        <v>34</v>
      </c>
      <c r="F465" s="1" t="s">
        <v>34</v>
      </c>
      <c r="G465" s="1" t="s">
        <v>137</v>
      </c>
      <c r="H465" s="1" t="s">
        <v>137</v>
      </c>
      <c r="I465" s="1" t="s">
        <v>85</v>
      </c>
      <c r="J465" s="1" t="s">
        <v>85</v>
      </c>
      <c r="K465" s="1"/>
      <c r="L465" s="26">
        <v>2.75</v>
      </c>
      <c r="M465" s="26">
        <v>2</v>
      </c>
      <c r="N465" s="26">
        <v>3.5</v>
      </c>
      <c r="O465" s="26"/>
      <c r="P465" s="26">
        <v>36</v>
      </c>
      <c r="Q465" s="26">
        <v>33.189190000000004</v>
      </c>
      <c r="R465" s="26">
        <v>39.027030000000003</v>
      </c>
      <c r="S465" s="1" t="b">
        <v>1</v>
      </c>
      <c r="T465" s="1"/>
      <c r="U465" s="1" t="s">
        <v>77</v>
      </c>
      <c r="V465" s="1">
        <v>35.6</v>
      </c>
      <c r="W465" s="1">
        <v>32.700000000000003</v>
      </c>
      <c r="X465" s="1">
        <v>38.4</v>
      </c>
      <c r="Y465" s="1"/>
      <c r="Z465" s="1">
        <v>1</v>
      </c>
      <c r="AA465" s="1" t="b">
        <v>0</v>
      </c>
      <c r="AB465" s="1"/>
      <c r="AC465" s="1"/>
      <c r="AD465" s="1"/>
      <c r="AE465" s="1">
        <v>2.8108099999999965</v>
      </c>
      <c r="AF465" s="1">
        <v>5.8378399999999999</v>
      </c>
      <c r="AG465" s="1"/>
      <c r="AH465" s="1"/>
      <c r="AI465" s="1"/>
      <c r="AJ465" s="1"/>
      <c r="AK465" s="1"/>
      <c r="AL465" s="1"/>
      <c r="AM465" s="1"/>
      <c r="AN465" s="1"/>
    </row>
    <row r="466" spans="1:40" x14ac:dyDescent="0.2">
      <c r="A466" s="1" t="s">
        <v>133</v>
      </c>
      <c r="B466" s="1" t="s">
        <v>134</v>
      </c>
      <c r="C466" s="1" t="s">
        <v>91</v>
      </c>
      <c r="D466" s="1" t="s">
        <v>135</v>
      </c>
      <c r="E466" s="1" t="s">
        <v>34</v>
      </c>
      <c r="F466" s="1" t="s">
        <v>34</v>
      </c>
      <c r="G466" s="1" t="s">
        <v>137</v>
      </c>
      <c r="H466" s="1" t="s">
        <v>137</v>
      </c>
      <c r="I466" s="1" t="s">
        <v>85</v>
      </c>
      <c r="J466" s="1" t="s">
        <v>85</v>
      </c>
      <c r="K466" s="1"/>
      <c r="L466" s="26">
        <v>4</v>
      </c>
      <c r="M466" s="26">
        <v>3.5</v>
      </c>
      <c r="N466" s="26">
        <v>4.5</v>
      </c>
      <c r="O466" s="26"/>
      <c r="P466" s="26">
        <v>25.83784</v>
      </c>
      <c r="Q466" s="26">
        <v>23.67568</v>
      </c>
      <c r="R466" s="26">
        <v>28.21622</v>
      </c>
      <c r="S466" s="1" t="b">
        <v>1</v>
      </c>
      <c r="T466" s="1"/>
      <c r="U466" s="1" t="s">
        <v>77</v>
      </c>
      <c r="V466" s="1">
        <v>25.3</v>
      </c>
      <c r="W466" s="1">
        <v>23.2</v>
      </c>
      <c r="X466" s="1">
        <v>27.4</v>
      </c>
      <c r="Y466" s="1"/>
      <c r="Z466" s="1">
        <v>1</v>
      </c>
      <c r="AA466" s="1" t="b">
        <v>0</v>
      </c>
      <c r="AB466" s="1"/>
      <c r="AC466" s="1"/>
      <c r="AD466" s="1"/>
      <c r="AE466" s="1">
        <v>2.1621600000000001</v>
      </c>
      <c r="AF466" s="1">
        <v>4.54054</v>
      </c>
      <c r="AG466" s="1"/>
      <c r="AH466" s="1"/>
      <c r="AI466" s="1"/>
      <c r="AJ466" s="1"/>
      <c r="AK466" s="1"/>
      <c r="AL466" s="1"/>
      <c r="AM466" s="1"/>
      <c r="AN466" s="1"/>
    </row>
    <row r="467" spans="1:40" x14ac:dyDescent="0.2">
      <c r="A467" s="1" t="s">
        <v>133</v>
      </c>
      <c r="B467" s="1" t="s">
        <v>134</v>
      </c>
      <c r="C467" s="1" t="s">
        <v>91</v>
      </c>
      <c r="D467" s="1" t="s">
        <v>135</v>
      </c>
      <c r="E467" s="1" t="s">
        <v>34</v>
      </c>
      <c r="F467" s="1" t="s">
        <v>34</v>
      </c>
      <c r="G467" s="1" t="s">
        <v>137</v>
      </c>
      <c r="H467" s="1" t="s">
        <v>137</v>
      </c>
      <c r="I467" s="1" t="s">
        <v>85</v>
      </c>
      <c r="J467" s="1" t="s">
        <v>85</v>
      </c>
      <c r="K467" s="1"/>
      <c r="L467" s="26">
        <v>5.25</v>
      </c>
      <c r="M467" s="26">
        <v>4.5</v>
      </c>
      <c r="N467" s="26">
        <v>6</v>
      </c>
      <c r="O467" s="26"/>
      <c r="P467" s="26">
        <v>16.75676</v>
      </c>
      <c r="Q467" s="26">
        <v>14.16216</v>
      </c>
      <c r="R467" s="26">
        <v>19.78378</v>
      </c>
      <c r="S467" s="1" t="b">
        <v>1</v>
      </c>
      <c r="T467" s="1"/>
      <c r="U467" s="1" t="s">
        <v>77</v>
      </c>
      <c r="V467" s="1">
        <v>15</v>
      </c>
      <c r="W467" s="1">
        <v>11.6</v>
      </c>
      <c r="X467" s="1">
        <v>18.2</v>
      </c>
      <c r="Y467" s="1"/>
      <c r="Z467" s="1">
        <v>1</v>
      </c>
      <c r="AA467" s="1" t="b">
        <v>0</v>
      </c>
      <c r="AB467" s="1"/>
      <c r="AC467" s="1"/>
      <c r="AD467" s="1"/>
      <c r="AE467" s="1">
        <v>2.5945999999999998</v>
      </c>
      <c r="AF467" s="1">
        <v>5.6216200000000001</v>
      </c>
      <c r="AG467" s="1"/>
      <c r="AH467" s="1"/>
      <c r="AI467" s="1"/>
      <c r="AJ467" s="1"/>
      <c r="AK467" s="1"/>
      <c r="AL467" s="1"/>
      <c r="AM467" s="1"/>
      <c r="AN467" s="1"/>
    </row>
    <row r="468" spans="1:40" x14ac:dyDescent="0.2">
      <c r="A468" s="1" t="s">
        <v>133</v>
      </c>
      <c r="B468" s="1" t="s">
        <v>134</v>
      </c>
      <c r="C468" s="1" t="s">
        <v>91</v>
      </c>
      <c r="D468" s="1" t="s">
        <v>135</v>
      </c>
      <c r="E468" s="1" t="s">
        <v>34</v>
      </c>
      <c r="F468" s="1" t="s">
        <v>34</v>
      </c>
      <c r="G468" s="1" t="s">
        <v>137</v>
      </c>
      <c r="H468" s="1" t="s">
        <v>137</v>
      </c>
      <c r="I468" s="1" t="s">
        <v>85</v>
      </c>
      <c r="J468" s="1" t="s">
        <v>85</v>
      </c>
      <c r="K468" s="1"/>
      <c r="L468" s="26">
        <v>7</v>
      </c>
      <c r="M468" s="26">
        <v>6</v>
      </c>
      <c r="N468" s="26">
        <v>100</v>
      </c>
      <c r="O468" s="26"/>
      <c r="P468" s="26">
        <v>13.2973</v>
      </c>
      <c r="Q468" s="26">
        <v>2.4864899999999999</v>
      </c>
      <c r="R468" s="26">
        <v>21.94595</v>
      </c>
      <c r="S468" s="1" t="b">
        <v>1</v>
      </c>
      <c r="T468" s="1"/>
      <c r="U468" s="1" t="s">
        <v>77</v>
      </c>
      <c r="V468" s="1">
        <v>14.9</v>
      </c>
      <c r="W468" s="1">
        <v>3.9</v>
      </c>
      <c r="X468" s="1">
        <v>24.7</v>
      </c>
      <c r="Y468" s="1"/>
      <c r="Z468" s="1">
        <v>1</v>
      </c>
      <c r="AA468" s="1" t="b">
        <v>0</v>
      </c>
      <c r="AB468" s="1"/>
      <c r="AC468" s="1"/>
      <c r="AD468" s="1"/>
      <c r="AE468" s="1">
        <v>10.81081</v>
      </c>
      <c r="AF468" s="1">
        <v>19.45946</v>
      </c>
      <c r="AG468" s="1"/>
      <c r="AH468" s="1"/>
      <c r="AI468" s="1"/>
      <c r="AJ468" s="1"/>
      <c r="AK468" s="1"/>
      <c r="AL468" s="1"/>
      <c r="AM468" s="1"/>
      <c r="AN468" s="1"/>
    </row>
    <row r="469" spans="1:40" x14ac:dyDescent="0.2">
      <c r="A469" s="1" t="s">
        <v>133</v>
      </c>
      <c r="B469" s="1" t="s">
        <v>134</v>
      </c>
      <c r="C469" s="1" t="s">
        <v>91</v>
      </c>
      <c r="D469" s="1" t="s">
        <v>33</v>
      </c>
      <c r="E469" s="1" t="s">
        <v>34</v>
      </c>
      <c r="F469" s="1" t="s">
        <v>34</v>
      </c>
      <c r="G469" s="1" t="s">
        <v>137</v>
      </c>
      <c r="H469" s="1" t="s">
        <v>137</v>
      </c>
      <c r="I469" s="1" t="s">
        <v>85</v>
      </c>
      <c r="J469" s="1" t="s">
        <v>85</v>
      </c>
      <c r="K469" s="1"/>
      <c r="L469" s="26">
        <v>0.25</v>
      </c>
      <c r="M469" s="26">
        <v>0</v>
      </c>
      <c r="N469" s="26">
        <v>0.5</v>
      </c>
      <c r="O469" s="26"/>
      <c r="P469" s="26">
        <v>65.621619999999993</v>
      </c>
      <c r="Q469" s="26">
        <v>62.594589999999997</v>
      </c>
      <c r="R469" s="26">
        <v>68</v>
      </c>
      <c r="S469" s="1" t="b">
        <v>0</v>
      </c>
      <c r="T469" s="1"/>
      <c r="U469" s="1" t="s">
        <v>77</v>
      </c>
      <c r="V469" s="1"/>
      <c r="W469" s="1"/>
      <c r="X469" s="1"/>
      <c r="Y469" s="1"/>
      <c r="Z469" s="1">
        <v>1</v>
      </c>
      <c r="AA469" s="1" t="b">
        <v>0</v>
      </c>
      <c r="AB469" s="1"/>
      <c r="AC469" s="1"/>
      <c r="AD469" s="1"/>
      <c r="AE469" s="1">
        <v>3.0270299999999963</v>
      </c>
      <c r="AF469" s="1">
        <v>5.4054100000000034</v>
      </c>
      <c r="AG469" s="1"/>
      <c r="AH469" s="1"/>
      <c r="AI469" s="1"/>
      <c r="AJ469" s="1"/>
      <c r="AK469" s="1"/>
      <c r="AL469" s="1"/>
      <c r="AM469" s="1"/>
      <c r="AN469" s="1"/>
    </row>
    <row r="470" spans="1:40" x14ac:dyDescent="0.2">
      <c r="A470" s="1" t="s">
        <v>133</v>
      </c>
      <c r="B470" s="1" t="s">
        <v>134</v>
      </c>
      <c r="C470" s="1" t="s">
        <v>91</v>
      </c>
      <c r="D470" s="1" t="s">
        <v>33</v>
      </c>
      <c r="E470" s="1" t="s">
        <v>34</v>
      </c>
      <c r="F470" s="1" t="s">
        <v>34</v>
      </c>
      <c r="G470" s="1" t="s">
        <v>137</v>
      </c>
      <c r="H470" s="1" t="s">
        <v>137</v>
      </c>
      <c r="I470" s="1" t="s">
        <v>85</v>
      </c>
      <c r="J470" s="1" t="s">
        <v>85</v>
      </c>
      <c r="K470" s="1"/>
      <c r="L470" s="26">
        <v>0.75</v>
      </c>
      <c r="M470" s="26">
        <v>0.5</v>
      </c>
      <c r="N470" s="26">
        <v>1</v>
      </c>
      <c r="O470" s="26"/>
      <c r="P470" s="26">
        <v>65.83784</v>
      </c>
      <c r="Q470" s="26">
        <v>63.67568</v>
      </c>
      <c r="R470" s="26">
        <v>67.567570000000003</v>
      </c>
      <c r="S470" s="1" t="b">
        <v>1</v>
      </c>
      <c r="T470" s="1"/>
      <c r="U470" s="1" t="s">
        <v>77</v>
      </c>
      <c r="V470" s="1"/>
      <c r="W470" s="1"/>
      <c r="X470" s="1"/>
      <c r="Y470" s="1"/>
      <c r="Z470" s="1">
        <v>1</v>
      </c>
      <c r="AA470" s="1" t="b">
        <v>0</v>
      </c>
      <c r="AB470" s="1"/>
      <c r="AC470" s="1"/>
      <c r="AD470" s="1"/>
      <c r="AE470" s="1">
        <v>2.1621600000000001</v>
      </c>
      <c r="AF470" s="1">
        <v>3.8918900000000036</v>
      </c>
      <c r="AG470" s="1"/>
      <c r="AH470" s="1"/>
      <c r="AI470" s="1"/>
      <c r="AJ470" s="1"/>
      <c r="AK470" s="1"/>
      <c r="AL470" s="1"/>
      <c r="AM470" s="1"/>
      <c r="AN470" s="1"/>
    </row>
    <row r="471" spans="1:40" x14ac:dyDescent="0.2">
      <c r="A471" s="1" t="s">
        <v>133</v>
      </c>
      <c r="B471" s="1" t="s">
        <v>134</v>
      </c>
      <c r="C471" s="1" t="s">
        <v>91</v>
      </c>
      <c r="D471" s="1" t="s">
        <v>33</v>
      </c>
      <c r="E471" s="1" t="s">
        <v>34</v>
      </c>
      <c r="F471" s="1" t="s">
        <v>34</v>
      </c>
      <c r="G471" s="1" t="s">
        <v>137</v>
      </c>
      <c r="H471" s="1" t="s">
        <v>137</v>
      </c>
      <c r="I471" s="1" t="s">
        <v>85</v>
      </c>
      <c r="J471" s="1" t="s">
        <v>85</v>
      </c>
      <c r="K471" s="1"/>
      <c r="L471" s="26">
        <v>1.5</v>
      </c>
      <c r="M471" s="26">
        <v>1</v>
      </c>
      <c r="N471" s="26">
        <v>2</v>
      </c>
      <c r="O471" s="26"/>
      <c r="P471" s="26">
        <v>49.189190000000004</v>
      </c>
      <c r="Q471" s="26">
        <v>29.08108</v>
      </c>
      <c r="R471" s="26">
        <v>63.891889999999997</v>
      </c>
      <c r="S471" s="1" t="b">
        <v>1</v>
      </c>
      <c r="T471" s="1"/>
      <c r="U471" s="1" t="s">
        <v>77</v>
      </c>
      <c r="V471" s="1"/>
      <c r="W471" s="1"/>
      <c r="X471" s="1"/>
      <c r="Y471" s="1"/>
      <c r="Z471" s="1">
        <v>1</v>
      </c>
      <c r="AA471" s="1" t="b">
        <v>0</v>
      </c>
      <c r="AB471" s="1"/>
      <c r="AC471" s="1"/>
      <c r="AD471" s="1"/>
      <c r="AE471" s="1">
        <v>20.108110000000003</v>
      </c>
      <c r="AF471" s="1">
        <v>34.810809999999996</v>
      </c>
      <c r="AG471" s="1"/>
      <c r="AH471" s="1"/>
      <c r="AI471" s="1"/>
      <c r="AJ471" s="1"/>
      <c r="AK471" s="1"/>
      <c r="AL471" s="1"/>
      <c r="AM471" s="1"/>
      <c r="AN471" s="1"/>
    </row>
    <row r="472" spans="1:40" x14ac:dyDescent="0.2">
      <c r="A472" s="1" t="s">
        <v>133</v>
      </c>
      <c r="B472" s="1" t="s">
        <v>134</v>
      </c>
      <c r="C472" s="1" t="s">
        <v>91</v>
      </c>
      <c r="D472" s="1" t="s">
        <v>33</v>
      </c>
      <c r="E472" s="1" t="s">
        <v>34</v>
      </c>
      <c r="F472" s="1" t="s">
        <v>34</v>
      </c>
      <c r="G472" s="1" t="s">
        <v>137</v>
      </c>
      <c r="H472" s="1" t="s">
        <v>137</v>
      </c>
      <c r="I472" s="1" t="s">
        <v>85</v>
      </c>
      <c r="J472" s="1" t="s">
        <v>85</v>
      </c>
      <c r="K472" s="1"/>
      <c r="L472" s="26">
        <v>2.5</v>
      </c>
      <c r="M472" s="26">
        <v>2</v>
      </c>
      <c r="N472" s="26">
        <v>3.5</v>
      </c>
      <c r="O472" s="26"/>
      <c r="P472" s="26"/>
      <c r="Q472" s="26"/>
      <c r="R472" s="26"/>
      <c r="S472" s="1" t="b">
        <v>1</v>
      </c>
      <c r="T472" s="1"/>
      <c r="U472" s="1" t="s">
        <v>77</v>
      </c>
      <c r="V472" s="1"/>
      <c r="W472" s="1"/>
      <c r="X472" s="1"/>
      <c r="Y472" s="1"/>
      <c r="Z472" s="1">
        <v>1</v>
      </c>
      <c r="AA472" s="1" t="b">
        <v>0</v>
      </c>
      <c r="AB472" s="1"/>
      <c r="AC472" s="1"/>
      <c r="AD472" s="1"/>
      <c r="AE472" s="1">
        <v>0</v>
      </c>
      <c r="AF472" s="1">
        <v>0</v>
      </c>
      <c r="AG472" s="1"/>
      <c r="AH472" s="1"/>
      <c r="AI472" s="1"/>
      <c r="AJ472" s="1"/>
      <c r="AK472" s="1"/>
      <c r="AL472" s="1"/>
      <c r="AM472" s="1"/>
      <c r="AN472" s="1"/>
    </row>
    <row r="473" spans="1:40" x14ac:dyDescent="0.2">
      <c r="A473" s="1" t="s">
        <v>133</v>
      </c>
      <c r="B473" s="1" t="s">
        <v>134</v>
      </c>
      <c r="C473" s="1" t="s">
        <v>91</v>
      </c>
      <c r="D473" s="1" t="s">
        <v>33</v>
      </c>
      <c r="E473" s="1" t="s">
        <v>34</v>
      </c>
      <c r="F473" s="1" t="s">
        <v>34</v>
      </c>
      <c r="G473" s="1" t="s">
        <v>137</v>
      </c>
      <c r="H473" s="1" t="s">
        <v>137</v>
      </c>
      <c r="I473" s="1" t="s">
        <v>85</v>
      </c>
      <c r="J473" s="1" t="s">
        <v>85</v>
      </c>
      <c r="K473" s="1"/>
      <c r="L473" s="26">
        <v>3.5</v>
      </c>
      <c r="M473" s="26">
        <v>3.5</v>
      </c>
      <c r="N473" s="26">
        <v>100</v>
      </c>
      <c r="O473" s="26"/>
      <c r="P473" s="26"/>
      <c r="Q473" s="26"/>
      <c r="R473" s="26"/>
      <c r="S473" s="1" t="b">
        <v>1</v>
      </c>
      <c r="T473" s="1"/>
      <c r="U473" s="1" t="s">
        <v>77</v>
      </c>
      <c r="V473" s="1"/>
      <c r="W473" s="1"/>
      <c r="X473" s="1"/>
      <c r="Y473" s="1"/>
      <c r="Z473" s="1">
        <v>1</v>
      </c>
      <c r="AA473" s="1" t="b">
        <v>0</v>
      </c>
      <c r="AB473" s="1"/>
      <c r="AC473" s="1"/>
      <c r="AD473" s="1"/>
      <c r="AE473" s="1">
        <v>0</v>
      </c>
      <c r="AF473" s="1">
        <v>0</v>
      </c>
      <c r="AG473" s="1"/>
      <c r="AH473" s="1"/>
      <c r="AI473" s="1"/>
      <c r="AJ473" s="1"/>
      <c r="AK473" s="1"/>
      <c r="AL473" s="1"/>
      <c r="AM473" s="1"/>
      <c r="AN473" s="1"/>
    </row>
    <row r="474" spans="1:40" x14ac:dyDescent="0.2">
      <c r="A474" s="1" t="s">
        <v>133</v>
      </c>
      <c r="B474" s="1" t="s">
        <v>134</v>
      </c>
      <c r="C474" s="1" t="s">
        <v>91</v>
      </c>
      <c r="D474" s="1" t="s">
        <v>91</v>
      </c>
      <c r="E474" s="1" t="s">
        <v>34</v>
      </c>
      <c r="F474" s="1" t="s">
        <v>34</v>
      </c>
      <c r="G474" s="1" t="s">
        <v>137</v>
      </c>
      <c r="H474" s="1" t="s">
        <v>137</v>
      </c>
      <c r="I474" s="1" t="s">
        <v>85</v>
      </c>
      <c r="J474" s="1" t="s">
        <v>85</v>
      </c>
      <c r="K474" s="1"/>
      <c r="L474" s="26">
        <v>0.25</v>
      </c>
      <c r="M474" s="26">
        <v>0</v>
      </c>
      <c r="N474" s="26">
        <v>0.5</v>
      </c>
      <c r="O474" s="26"/>
      <c r="P474" s="26">
        <v>68.432429999999997</v>
      </c>
      <c r="Q474" s="26">
        <v>66.054050000000004</v>
      </c>
      <c r="R474" s="26">
        <v>70.810810000000004</v>
      </c>
      <c r="S474" s="1" t="b">
        <v>0</v>
      </c>
      <c r="T474" s="1"/>
      <c r="U474" s="1" t="s">
        <v>77</v>
      </c>
      <c r="V474" s="1"/>
      <c r="W474" s="1"/>
      <c r="X474" s="1"/>
      <c r="Y474" s="1"/>
      <c r="Z474" s="1">
        <v>1</v>
      </c>
      <c r="AA474" s="1" t="b">
        <v>0</v>
      </c>
      <c r="AB474" s="1"/>
      <c r="AC474" s="1"/>
      <c r="AD474" s="1"/>
      <c r="AE474" s="1">
        <v>2.3783799999999928</v>
      </c>
      <c r="AF474" s="1">
        <v>4.7567599999999999</v>
      </c>
      <c r="AG474" s="1"/>
      <c r="AH474" s="1"/>
      <c r="AI474" s="1"/>
      <c r="AJ474" s="1"/>
      <c r="AK474" s="1"/>
      <c r="AL474" s="1"/>
      <c r="AM474" s="1"/>
      <c r="AN474" s="1"/>
    </row>
    <row r="475" spans="1:40" x14ac:dyDescent="0.2">
      <c r="A475" s="1" t="s">
        <v>133</v>
      </c>
      <c r="B475" s="1" t="s">
        <v>134</v>
      </c>
      <c r="C475" s="1" t="s">
        <v>91</v>
      </c>
      <c r="D475" s="1" t="s">
        <v>91</v>
      </c>
      <c r="E475" s="1" t="s">
        <v>34</v>
      </c>
      <c r="F475" s="1" t="s">
        <v>34</v>
      </c>
      <c r="G475" s="1" t="s">
        <v>137</v>
      </c>
      <c r="H475" s="1" t="s">
        <v>137</v>
      </c>
      <c r="I475" s="1" t="s">
        <v>85</v>
      </c>
      <c r="J475" s="1" t="s">
        <v>85</v>
      </c>
      <c r="K475" s="1"/>
      <c r="L475" s="26">
        <v>0.75</v>
      </c>
      <c r="M475" s="26">
        <v>0.5</v>
      </c>
      <c r="N475" s="26">
        <v>1</v>
      </c>
      <c r="O475" s="26"/>
      <c r="P475" s="26">
        <v>67.783779999999993</v>
      </c>
      <c r="Q475" s="26">
        <v>65.189189999999996</v>
      </c>
      <c r="R475" s="26">
        <v>70.16216</v>
      </c>
      <c r="S475" s="1" t="b">
        <v>1</v>
      </c>
      <c r="T475" s="1"/>
      <c r="U475" s="1" t="s">
        <v>77</v>
      </c>
      <c r="V475" s="1"/>
      <c r="W475" s="1"/>
      <c r="X475" s="1"/>
      <c r="Y475" s="1"/>
      <c r="Z475" s="1">
        <v>1</v>
      </c>
      <c r="AA475" s="1" t="b">
        <v>0</v>
      </c>
      <c r="AB475" s="1"/>
      <c r="AC475" s="1"/>
      <c r="AD475" s="1"/>
      <c r="AE475" s="1">
        <v>2.5945899999999966</v>
      </c>
      <c r="AF475" s="1">
        <v>4.9729700000000037</v>
      </c>
      <c r="AG475" s="1"/>
      <c r="AH475" s="1"/>
      <c r="AI475" s="1"/>
      <c r="AJ475" s="1"/>
      <c r="AK475" s="1"/>
      <c r="AL475" s="1"/>
      <c r="AM475" s="1"/>
      <c r="AN475" s="1"/>
    </row>
    <row r="476" spans="1:40" x14ac:dyDescent="0.2">
      <c r="A476" s="1" t="s">
        <v>133</v>
      </c>
      <c r="B476" s="1" t="s">
        <v>134</v>
      </c>
      <c r="C476" s="1" t="s">
        <v>91</v>
      </c>
      <c r="D476" s="1" t="s">
        <v>91</v>
      </c>
      <c r="E476" s="1" t="s">
        <v>34</v>
      </c>
      <c r="F476" s="1" t="s">
        <v>34</v>
      </c>
      <c r="G476" s="1" t="s">
        <v>137</v>
      </c>
      <c r="H476" s="1" t="s">
        <v>137</v>
      </c>
      <c r="I476" s="1" t="s">
        <v>85</v>
      </c>
      <c r="J476" s="1" t="s">
        <v>85</v>
      </c>
      <c r="K476" s="1"/>
      <c r="L476" s="26">
        <v>1.5</v>
      </c>
      <c r="M476" s="26">
        <v>1</v>
      </c>
      <c r="N476" s="26">
        <v>2</v>
      </c>
      <c r="O476" s="26"/>
      <c r="P476" s="26">
        <v>56.54054</v>
      </c>
      <c r="Q476" s="26">
        <v>35.567570000000003</v>
      </c>
      <c r="R476" s="26">
        <v>71.24324</v>
      </c>
      <c r="S476" s="1" t="b">
        <v>1</v>
      </c>
      <c r="T476" s="1"/>
      <c r="U476" s="1" t="s">
        <v>77</v>
      </c>
      <c r="V476" s="1"/>
      <c r="W476" s="1"/>
      <c r="X476" s="1"/>
      <c r="Y476" s="1"/>
      <c r="Z476" s="1">
        <v>1</v>
      </c>
      <c r="AA476" s="1" t="b">
        <v>0</v>
      </c>
      <c r="AB476" s="1"/>
      <c r="AC476" s="1"/>
      <c r="AD476" s="1"/>
      <c r="AE476" s="1">
        <v>20.972969999999997</v>
      </c>
      <c r="AF476" s="1">
        <v>35.675669999999997</v>
      </c>
      <c r="AG476" s="1"/>
      <c r="AH476" s="1"/>
      <c r="AI476" s="1"/>
      <c r="AJ476" s="1"/>
      <c r="AK476" s="1"/>
      <c r="AL476" s="1"/>
      <c r="AM476" s="1"/>
      <c r="AN476" s="1"/>
    </row>
    <row r="477" spans="1:40" x14ac:dyDescent="0.2">
      <c r="A477" s="1" t="s">
        <v>133</v>
      </c>
      <c r="B477" s="1" t="s">
        <v>134</v>
      </c>
      <c r="C477" s="1" t="s">
        <v>91</v>
      </c>
      <c r="D477" s="1" t="s">
        <v>91</v>
      </c>
      <c r="E477" s="1" t="s">
        <v>34</v>
      </c>
      <c r="F477" s="1" t="s">
        <v>34</v>
      </c>
      <c r="G477" s="1" t="s">
        <v>137</v>
      </c>
      <c r="H477" s="1" t="s">
        <v>137</v>
      </c>
      <c r="I477" s="1" t="s">
        <v>85</v>
      </c>
      <c r="J477" s="1" t="s">
        <v>85</v>
      </c>
      <c r="K477" s="1"/>
      <c r="L477" s="26">
        <v>2.5</v>
      </c>
      <c r="M477" s="26">
        <v>3.5</v>
      </c>
      <c r="N477" s="26">
        <v>3.5</v>
      </c>
      <c r="O477" s="26"/>
      <c r="P477" s="26"/>
      <c r="Q477" s="26"/>
      <c r="R477" s="26"/>
      <c r="S477" s="1" t="b">
        <v>1</v>
      </c>
      <c r="T477" s="1"/>
      <c r="U477" s="1" t="s">
        <v>77</v>
      </c>
      <c r="V477" s="1"/>
      <c r="W477" s="1"/>
      <c r="X477" s="1"/>
      <c r="Y477" s="1"/>
      <c r="Z477" s="1">
        <v>1</v>
      </c>
      <c r="AA477" s="1" t="b">
        <v>1</v>
      </c>
      <c r="AB477" s="1"/>
      <c r="AC477" s="1"/>
      <c r="AD477" s="1"/>
      <c r="AE477" s="1">
        <v>0</v>
      </c>
      <c r="AF477" s="1">
        <v>0</v>
      </c>
      <c r="AG477" s="1"/>
      <c r="AH477" s="1"/>
      <c r="AI477" s="1"/>
      <c r="AJ477" s="1"/>
      <c r="AK477" s="1"/>
      <c r="AL477" s="1"/>
      <c r="AM477" s="1"/>
      <c r="AN477" s="1"/>
    </row>
    <row r="478" spans="1:40" x14ac:dyDescent="0.2">
      <c r="A478" s="1" t="s">
        <v>142</v>
      </c>
      <c r="B478" s="1" t="s">
        <v>143</v>
      </c>
      <c r="C478" s="1" t="s">
        <v>84</v>
      </c>
      <c r="D478" s="1" t="s">
        <v>135</v>
      </c>
      <c r="E478" s="1" t="s">
        <v>34</v>
      </c>
      <c r="F478" s="1" t="s">
        <v>34</v>
      </c>
      <c r="G478" s="1" t="s">
        <v>43</v>
      </c>
      <c r="H478" s="1" t="s">
        <v>43</v>
      </c>
      <c r="I478" s="1" t="s">
        <v>144</v>
      </c>
      <c r="J478" s="1" t="s">
        <v>119</v>
      </c>
      <c r="K478" s="1"/>
      <c r="L478" s="26">
        <v>1</v>
      </c>
      <c r="M478" s="26">
        <v>0</v>
      </c>
      <c r="N478" s="26">
        <v>2</v>
      </c>
      <c r="O478" s="26"/>
      <c r="P478" s="26">
        <v>92</v>
      </c>
      <c r="Q478" s="26">
        <v>91</v>
      </c>
      <c r="R478" s="26">
        <v>94</v>
      </c>
      <c r="S478" s="1" t="b">
        <v>1</v>
      </c>
      <c r="T478" s="1"/>
      <c r="U478" s="1" t="s">
        <v>77</v>
      </c>
      <c r="V478" s="1"/>
      <c r="W478" s="1"/>
      <c r="X478" s="1"/>
      <c r="Y478" s="1"/>
      <c r="Z478" s="1">
        <v>1</v>
      </c>
      <c r="AA478" s="1" t="b">
        <v>0</v>
      </c>
      <c r="AB478" s="1"/>
      <c r="AC478" s="1"/>
      <c r="AD478" s="1"/>
      <c r="AE478" s="1">
        <v>1</v>
      </c>
      <c r="AF478" s="1">
        <v>3</v>
      </c>
      <c r="AG478" s="1"/>
      <c r="AH478" s="1"/>
      <c r="AI478" s="1"/>
      <c r="AJ478" s="1"/>
      <c r="AK478" s="1"/>
      <c r="AL478" s="1"/>
      <c r="AM478" s="1"/>
      <c r="AN478" s="1"/>
    </row>
    <row r="479" spans="1:40" x14ac:dyDescent="0.2">
      <c r="A479" s="1" t="s">
        <v>142</v>
      </c>
      <c r="B479" s="1" t="s">
        <v>143</v>
      </c>
      <c r="C479" s="1" t="s">
        <v>84</v>
      </c>
      <c r="D479" s="1" t="s">
        <v>135</v>
      </c>
      <c r="E479" s="1" t="s">
        <v>34</v>
      </c>
      <c r="F479" s="1" t="s">
        <v>34</v>
      </c>
      <c r="G479" s="1" t="s">
        <v>43</v>
      </c>
      <c r="H479" s="1" t="s">
        <v>43</v>
      </c>
      <c r="I479" s="1" t="s">
        <v>144</v>
      </c>
      <c r="J479" s="1" t="s">
        <v>119</v>
      </c>
      <c r="K479" s="1"/>
      <c r="L479" s="26">
        <v>2.5</v>
      </c>
      <c r="M479" s="26">
        <v>2</v>
      </c>
      <c r="N479" s="26">
        <v>3</v>
      </c>
      <c r="O479" s="26"/>
      <c r="P479" s="26">
        <v>88</v>
      </c>
      <c r="Q479" s="26">
        <v>86</v>
      </c>
      <c r="R479" s="26">
        <v>89</v>
      </c>
      <c r="S479" s="1" t="b">
        <v>1</v>
      </c>
      <c r="T479" s="1"/>
      <c r="U479" s="1" t="s">
        <v>77</v>
      </c>
      <c r="V479" s="1"/>
      <c r="W479" s="1"/>
      <c r="X479" s="1"/>
      <c r="Y479" s="1"/>
      <c r="Z479" s="1">
        <v>1</v>
      </c>
      <c r="AA479" s="1" t="b">
        <v>0</v>
      </c>
      <c r="AB479" s="1"/>
      <c r="AC479" s="1"/>
      <c r="AD479" s="1"/>
      <c r="AE479" s="1">
        <v>2</v>
      </c>
      <c r="AF479" s="1">
        <v>3</v>
      </c>
      <c r="AG479" s="1"/>
      <c r="AH479" s="1"/>
      <c r="AI479" s="1"/>
      <c r="AJ479" s="1"/>
      <c r="AK479" s="1"/>
      <c r="AL479" s="1"/>
      <c r="AM479" s="1"/>
      <c r="AN479" s="1"/>
    </row>
    <row r="480" spans="1:40" x14ac:dyDescent="0.2">
      <c r="A480" s="1" t="s">
        <v>142</v>
      </c>
      <c r="B480" s="1" t="s">
        <v>143</v>
      </c>
      <c r="C480" s="1" t="s">
        <v>84</v>
      </c>
      <c r="D480" s="1" t="s">
        <v>135</v>
      </c>
      <c r="E480" s="1" t="s">
        <v>34</v>
      </c>
      <c r="F480" s="1" t="s">
        <v>34</v>
      </c>
      <c r="G480" s="1" t="s">
        <v>43</v>
      </c>
      <c r="H480" s="1" t="s">
        <v>43</v>
      </c>
      <c r="I480" s="1" t="s">
        <v>144</v>
      </c>
      <c r="J480" s="1" t="s">
        <v>119</v>
      </c>
      <c r="K480" s="1"/>
      <c r="L480" s="26">
        <v>4.5</v>
      </c>
      <c r="M480" s="26">
        <v>4</v>
      </c>
      <c r="N480" s="26">
        <v>5</v>
      </c>
      <c r="O480" s="26"/>
      <c r="P480" s="26">
        <v>85</v>
      </c>
      <c r="Q480" s="26">
        <v>83</v>
      </c>
      <c r="R480" s="26">
        <v>86</v>
      </c>
      <c r="S480" s="1" t="b">
        <v>1</v>
      </c>
      <c r="T480" s="1"/>
      <c r="U480" s="1" t="s">
        <v>77</v>
      </c>
      <c r="V480" s="1"/>
      <c r="W480" s="1"/>
      <c r="X480" s="1"/>
      <c r="Y480" s="1"/>
      <c r="Z480" s="1">
        <v>1</v>
      </c>
      <c r="AA480" s="1" t="b">
        <v>0</v>
      </c>
      <c r="AB480" s="1"/>
      <c r="AC480" s="1"/>
      <c r="AD480" s="1"/>
      <c r="AE480" s="1">
        <v>2</v>
      </c>
      <c r="AF480" s="1">
        <v>3</v>
      </c>
      <c r="AG480" s="1"/>
      <c r="AH480" s="1"/>
      <c r="AI480" s="1"/>
      <c r="AJ480" s="1"/>
      <c r="AK480" s="1"/>
      <c r="AL480" s="1"/>
      <c r="AM480" s="1"/>
      <c r="AN480" s="1"/>
    </row>
    <row r="481" spans="1:40" ht="85" x14ac:dyDescent="0.2">
      <c r="A481" s="1" t="s">
        <v>142</v>
      </c>
      <c r="B481" s="1" t="s">
        <v>143</v>
      </c>
      <c r="C481" s="1" t="s">
        <v>84</v>
      </c>
      <c r="D481" s="1" t="s">
        <v>135</v>
      </c>
      <c r="E481" s="1" t="s">
        <v>34</v>
      </c>
      <c r="F481" s="1" t="s">
        <v>34</v>
      </c>
      <c r="G481" s="1" t="s">
        <v>43</v>
      </c>
      <c r="H481" s="1" t="s">
        <v>43</v>
      </c>
      <c r="I481" s="1" t="s">
        <v>144</v>
      </c>
      <c r="J481" s="1" t="s">
        <v>119</v>
      </c>
      <c r="K481" s="1"/>
      <c r="L481" s="26">
        <v>5.5</v>
      </c>
      <c r="M481" s="26">
        <v>5</v>
      </c>
      <c r="N481" s="26">
        <v>100</v>
      </c>
      <c r="O481" s="26"/>
      <c r="P481" s="26">
        <v>77</v>
      </c>
      <c r="Q481" s="26">
        <v>76</v>
      </c>
      <c r="R481" s="26">
        <v>78</v>
      </c>
      <c r="S481" s="1" t="b">
        <v>1</v>
      </c>
      <c r="T481" s="20" t="s">
        <v>145</v>
      </c>
      <c r="U481" s="1" t="s">
        <v>77</v>
      </c>
      <c r="V481" s="1"/>
      <c r="W481" s="1"/>
      <c r="X481" s="1"/>
      <c r="Y481" s="1"/>
      <c r="Z481" s="1">
        <v>1</v>
      </c>
      <c r="AA481" s="1" t="b">
        <v>0</v>
      </c>
      <c r="AB481" s="1"/>
      <c r="AC481" s="1"/>
      <c r="AD481" s="1"/>
      <c r="AE481" s="1">
        <v>1</v>
      </c>
      <c r="AF481" s="1">
        <v>2</v>
      </c>
      <c r="AG481" s="1"/>
      <c r="AH481" s="1"/>
      <c r="AI481" s="1"/>
      <c r="AJ481" s="1"/>
      <c r="AK481" s="1"/>
      <c r="AL481" s="1"/>
      <c r="AM481" s="1"/>
      <c r="AN481" s="1"/>
    </row>
    <row r="482" spans="1:40" x14ac:dyDescent="0.2">
      <c r="A482" s="1" t="s">
        <v>142</v>
      </c>
      <c r="B482" s="1" t="s">
        <v>143</v>
      </c>
      <c r="C482" s="1" t="s">
        <v>84</v>
      </c>
      <c r="D482" s="1" t="s">
        <v>84</v>
      </c>
      <c r="E482" s="1" t="s">
        <v>34</v>
      </c>
      <c r="F482" s="1" t="s">
        <v>34</v>
      </c>
      <c r="G482" s="1" t="s">
        <v>43</v>
      </c>
      <c r="H482" s="1" t="s">
        <v>43</v>
      </c>
      <c r="I482" s="1" t="s">
        <v>144</v>
      </c>
      <c r="J482" s="1" t="s">
        <v>119</v>
      </c>
      <c r="K482" s="1"/>
      <c r="L482" s="26">
        <v>1</v>
      </c>
      <c r="M482" s="26">
        <v>0</v>
      </c>
      <c r="N482" s="26">
        <v>2</v>
      </c>
      <c r="O482" s="26"/>
      <c r="P482" s="26">
        <v>97</v>
      </c>
      <c r="Q482" s="26">
        <v>96</v>
      </c>
      <c r="R482" s="26">
        <v>97</v>
      </c>
      <c r="S482" s="1" t="b">
        <v>1</v>
      </c>
      <c r="T482" s="1"/>
      <c r="U482" s="1" t="s">
        <v>77</v>
      </c>
      <c r="V482" s="1"/>
      <c r="W482" s="1"/>
      <c r="X482" s="1"/>
      <c r="Y482" s="1"/>
      <c r="Z482" s="1">
        <v>1</v>
      </c>
      <c r="AA482" s="1" t="b">
        <v>0</v>
      </c>
      <c r="AB482" s="1"/>
      <c r="AC482" s="1"/>
      <c r="AD482" s="1"/>
      <c r="AE482" s="1">
        <v>1</v>
      </c>
      <c r="AF482" s="1">
        <v>1</v>
      </c>
      <c r="AG482" s="1"/>
      <c r="AH482" s="1"/>
      <c r="AI482" s="1"/>
      <c r="AJ482" s="1"/>
      <c r="AK482" s="1"/>
      <c r="AL482" s="1"/>
      <c r="AM482" s="1"/>
      <c r="AN482" s="1"/>
    </row>
    <row r="483" spans="1:40" x14ac:dyDescent="0.2">
      <c r="A483" s="1" t="s">
        <v>142</v>
      </c>
      <c r="B483" s="1" t="s">
        <v>143</v>
      </c>
      <c r="C483" s="1" t="s">
        <v>84</v>
      </c>
      <c r="D483" s="1" t="s">
        <v>84</v>
      </c>
      <c r="E483" s="1" t="s">
        <v>34</v>
      </c>
      <c r="F483" s="1" t="s">
        <v>34</v>
      </c>
      <c r="G483" s="1" t="s">
        <v>43</v>
      </c>
      <c r="H483" s="1" t="s">
        <v>43</v>
      </c>
      <c r="I483" s="1" t="s">
        <v>144</v>
      </c>
      <c r="J483" s="1" t="s">
        <v>119</v>
      </c>
      <c r="K483" s="1"/>
      <c r="L483" s="26">
        <v>2.5</v>
      </c>
      <c r="M483" s="26">
        <v>2</v>
      </c>
      <c r="N483" s="26">
        <v>3</v>
      </c>
      <c r="O483" s="26"/>
      <c r="P483" s="26">
        <v>93</v>
      </c>
      <c r="Q483" s="26">
        <v>92</v>
      </c>
      <c r="R483" s="26">
        <v>94</v>
      </c>
      <c r="S483" s="1" t="b">
        <v>1</v>
      </c>
      <c r="T483" s="1"/>
      <c r="U483" s="1" t="s">
        <v>77</v>
      </c>
      <c r="V483" s="1"/>
      <c r="W483" s="1"/>
      <c r="X483" s="1"/>
      <c r="Y483" s="1"/>
      <c r="Z483" s="1">
        <v>1</v>
      </c>
      <c r="AA483" s="1" t="b">
        <v>0</v>
      </c>
      <c r="AB483" s="1"/>
      <c r="AC483" s="1"/>
      <c r="AD483" s="1"/>
      <c r="AE483" s="1">
        <v>1</v>
      </c>
      <c r="AF483" s="1">
        <v>2</v>
      </c>
      <c r="AG483" s="1"/>
      <c r="AH483" s="1"/>
      <c r="AI483" s="1"/>
      <c r="AJ483" s="1"/>
      <c r="AK483" s="1"/>
      <c r="AL483" s="1"/>
      <c r="AM483" s="1"/>
      <c r="AN483" s="1"/>
    </row>
    <row r="484" spans="1:40" ht="102" x14ac:dyDescent="0.2">
      <c r="A484" s="1" t="s">
        <v>142</v>
      </c>
      <c r="B484" s="1" t="s">
        <v>143</v>
      </c>
      <c r="C484" s="1" t="s">
        <v>84</v>
      </c>
      <c r="D484" s="1" t="s">
        <v>84</v>
      </c>
      <c r="E484" s="1" t="s">
        <v>34</v>
      </c>
      <c r="F484" s="1" t="s">
        <v>34</v>
      </c>
      <c r="G484" s="1" t="s">
        <v>43</v>
      </c>
      <c r="H484" s="1" t="s">
        <v>43</v>
      </c>
      <c r="I484" s="1" t="s">
        <v>144</v>
      </c>
      <c r="J484" s="1" t="s">
        <v>119</v>
      </c>
      <c r="K484" s="1"/>
      <c r="L484" s="26">
        <v>4.5</v>
      </c>
      <c r="M484" s="26">
        <v>4</v>
      </c>
      <c r="N484" s="26">
        <v>100</v>
      </c>
      <c r="O484" s="26"/>
      <c r="P484" s="26">
        <v>89</v>
      </c>
      <c r="Q484" s="26">
        <v>64</v>
      </c>
      <c r="R484" s="26">
        <v>97</v>
      </c>
      <c r="S484" s="1" t="b">
        <v>1</v>
      </c>
      <c r="T484" s="20" t="s">
        <v>146</v>
      </c>
      <c r="U484" s="1" t="s">
        <v>77</v>
      </c>
      <c r="V484" s="1"/>
      <c r="W484" s="1"/>
      <c r="X484" s="1"/>
      <c r="Y484" s="1"/>
      <c r="Z484" s="1">
        <v>1</v>
      </c>
      <c r="AA484" s="1" t="b">
        <v>0</v>
      </c>
      <c r="AB484" s="1"/>
      <c r="AC484" s="1"/>
      <c r="AD484" s="1"/>
      <c r="AE484" s="1">
        <v>25</v>
      </c>
      <c r="AF484" s="1">
        <v>33</v>
      </c>
      <c r="AG484" s="1"/>
      <c r="AH484" s="1"/>
      <c r="AI484" s="1"/>
      <c r="AJ484" s="1"/>
      <c r="AK484" s="1"/>
      <c r="AL484" s="1"/>
      <c r="AM484" s="1"/>
      <c r="AN484" s="1"/>
    </row>
    <row r="485" spans="1:40" x14ac:dyDescent="0.2">
      <c r="A485" s="1" t="s">
        <v>142</v>
      </c>
      <c r="B485" s="1" t="s">
        <v>143</v>
      </c>
      <c r="C485" s="1" t="s">
        <v>84</v>
      </c>
      <c r="D485" s="1" t="s">
        <v>135</v>
      </c>
      <c r="E485" s="1" t="s">
        <v>34</v>
      </c>
      <c r="F485" s="1" t="s">
        <v>34</v>
      </c>
      <c r="G485" s="1" t="s">
        <v>137</v>
      </c>
      <c r="H485" s="1" t="s">
        <v>137</v>
      </c>
      <c r="I485" s="1" t="s">
        <v>144</v>
      </c>
      <c r="J485" s="1" t="s">
        <v>119</v>
      </c>
      <c r="K485" s="1"/>
      <c r="L485" s="26">
        <v>1</v>
      </c>
      <c r="M485" s="26">
        <v>0</v>
      </c>
      <c r="N485" s="26">
        <v>2</v>
      </c>
      <c r="O485" s="26"/>
      <c r="P485" s="26">
        <v>69</v>
      </c>
      <c r="Q485" s="26">
        <v>62</v>
      </c>
      <c r="R485" s="26">
        <v>75</v>
      </c>
      <c r="S485" s="1" t="b">
        <v>1</v>
      </c>
      <c r="T485" s="1"/>
      <c r="U485" s="1" t="s">
        <v>77</v>
      </c>
      <c r="V485" s="1"/>
      <c r="W485" s="1"/>
      <c r="X485" s="1"/>
      <c r="Y485" s="1"/>
      <c r="Z485" s="1">
        <v>1</v>
      </c>
      <c r="AA485" s="1" t="b">
        <v>0</v>
      </c>
      <c r="AB485" s="1"/>
      <c r="AC485" s="1"/>
      <c r="AD485" s="1"/>
      <c r="AE485" s="1">
        <v>7</v>
      </c>
      <c r="AF485" s="1">
        <v>13</v>
      </c>
      <c r="AG485" s="1"/>
      <c r="AH485" s="1"/>
      <c r="AI485" s="1"/>
      <c r="AJ485" s="1"/>
      <c r="AK485" s="1"/>
      <c r="AL485" s="1"/>
      <c r="AM485" s="1"/>
      <c r="AN485" s="1"/>
    </row>
    <row r="486" spans="1:40" x14ac:dyDescent="0.2">
      <c r="A486" s="1" t="s">
        <v>142</v>
      </c>
      <c r="B486" s="1" t="s">
        <v>143</v>
      </c>
      <c r="C486" s="1" t="s">
        <v>84</v>
      </c>
      <c r="D486" s="1" t="s">
        <v>135</v>
      </c>
      <c r="E486" s="1" t="s">
        <v>34</v>
      </c>
      <c r="F486" s="1" t="s">
        <v>34</v>
      </c>
      <c r="G486" s="1" t="s">
        <v>137</v>
      </c>
      <c r="H486" s="1" t="s">
        <v>137</v>
      </c>
      <c r="I486" s="1" t="s">
        <v>144</v>
      </c>
      <c r="J486" s="1" t="s">
        <v>119</v>
      </c>
      <c r="K486" s="1"/>
      <c r="L486" s="26">
        <v>2.5</v>
      </c>
      <c r="M486" s="26">
        <v>2</v>
      </c>
      <c r="N486" s="26">
        <v>3</v>
      </c>
      <c r="O486" s="26"/>
      <c r="P486" s="26">
        <v>50</v>
      </c>
      <c r="Q486" s="26">
        <v>45</v>
      </c>
      <c r="R486" s="26">
        <v>55</v>
      </c>
      <c r="S486" s="1" t="b">
        <v>1</v>
      </c>
      <c r="T486" s="1"/>
      <c r="U486" s="1" t="s">
        <v>77</v>
      </c>
      <c r="V486" s="1"/>
      <c r="W486" s="1"/>
      <c r="X486" s="1"/>
      <c r="Y486" s="1"/>
      <c r="Z486" s="1">
        <v>1</v>
      </c>
      <c r="AA486" s="1" t="b">
        <v>0</v>
      </c>
      <c r="AB486" s="1"/>
      <c r="AC486" s="1"/>
      <c r="AD486" s="1"/>
      <c r="AE486" s="1">
        <v>5</v>
      </c>
      <c r="AF486" s="1">
        <v>10</v>
      </c>
      <c r="AG486" s="1"/>
      <c r="AH486" s="1"/>
      <c r="AI486" s="1"/>
      <c r="AJ486" s="1"/>
      <c r="AK486" s="1"/>
      <c r="AL486" s="1"/>
      <c r="AM486" s="1"/>
      <c r="AN486" s="1"/>
    </row>
    <row r="487" spans="1:40" x14ac:dyDescent="0.2">
      <c r="A487" s="1" t="s">
        <v>142</v>
      </c>
      <c r="B487" s="1" t="s">
        <v>143</v>
      </c>
      <c r="C487" s="1" t="s">
        <v>84</v>
      </c>
      <c r="D487" s="1" t="s">
        <v>135</v>
      </c>
      <c r="E487" s="1" t="s">
        <v>34</v>
      </c>
      <c r="F487" s="1" t="s">
        <v>34</v>
      </c>
      <c r="G487" s="1" t="s">
        <v>137</v>
      </c>
      <c r="H487" s="1" t="s">
        <v>137</v>
      </c>
      <c r="I487" s="1" t="s">
        <v>144</v>
      </c>
      <c r="J487" s="1" t="s">
        <v>119</v>
      </c>
      <c r="K487" s="1"/>
      <c r="L487" s="26">
        <v>4.5</v>
      </c>
      <c r="M487" s="26">
        <v>4</v>
      </c>
      <c r="N487" s="26">
        <v>5</v>
      </c>
      <c r="O487" s="26"/>
      <c r="P487" s="26">
        <v>48</v>
      </c>
      <c r="Q487" s="26">
        <v>41</v>
      </c>
      <c r="R487" s="26">
        <v>54</v>
      </c>
      <c r="S487" s="1" t="b">
        <v>1</v>
      </c>
      <c r="T487" s="1"/>
      <c r="U487" s="1" t="s">
        <v>77</v>
      </c>
      <c r="V487" s="1"/>
      <c r="W487" s="1"/>
      <c r="X487" s="1"/>
      <c r="Y487" s="1"/>
      <c r="Z487" s="1">
        <v>1</v>
      </c>
      <c r="AA487" s="1" t="b">
        <v>0</v>
      </c>
      <c r="AB487" s="1"/>
      <c r="AC487" s="1"/>
      <c r="AD487" s="1"/>
      <c r="AE487" s="1">
        <v>7</v>
      </c>
      <c r="AF487" s="1">
        <v>13</v>
      </c>
      <c r="AG487" s="1"/>
      <c r="AH487" s="1"/>
      <c r="AI487" s="1"/>
      <c r="AJ487" s="1"/>
      <c r="AK487" s="1"/>
      <c r="AL487" s="1"/>
      <c r="AM487" s="1"/>
      <c r="AN487" s="1"/>
    </row>
    <row r="488" spans="1:40" x14ac:dyDescent="0.2">
      <c r="A488" s="1" t="s">
        <v>142</v>
      </c>
      <c r="B488" s="1" t="s">
        <v>143</v>
      </c>
      <c r="C488" s="1" t="s">
        <v>84</v>
      </c>
      <c r="D488" s="1" t="s">
        <v>135</v>
      </c>
      <c r="E488" s="1" t="s">
        <v>34</v>
      </c>
      <c r="F488" s="1" t="s">
        <v>34</v>
      </c>
      <c r="G488" s="1" t="s">
        <v>137</v>
      </c>
      <c r="H488" s="1" t="s">
        <v>137</v>
      </c>
      <c r="I488" s="1" t="s">
        <v>144</v>
      </c>
      <c r="J488" s="1" t="s">
        <v>119</v>
      </c>
      <c r="K488" s="1"/>
      <c r="L488" s="26">
        <v>5.5</v>
      </c>
      <c r="M488" s="26">
        <v>5</v>
      </c>
      <c r="N488" s="26">
        <v>100</v>
      </c>
      <c r="O488" s="26"/>
      <c r="P488" s="26">
        <v>37</v>
      </c>
      <c r="Q488" s="26">
        <v>34</v>
      </c>
      <c r="R488" s="26">
        <v>40</v>
      </c>
      <c r="S488" s="1" t="b">
        <v>1</v>
      </c>
      <c r="T488" s="1"/>
      <c r="U488" s="1" t="s">
        <v>77</v>
      </c>
      <c r="V488" s="1"/>
      <c r="W488" s="1"/>
      <c r="X488" s="1"/>
      <c r="Y488" s="1"/>
      <c r="Z488" s="1">
        <v>1</v>
      </c>
      <c r="AA488" s="1" t="b">
        <v>0</v>
      </c>
      <c r="AB488" s="1"/>
      <c r="AC488" s="1"/>
      <c r="AD488" s="1"/>
      <c r="AE488" s="1">
        <v>3</v>
      </c>
      <c r="AF488" s="1">
        <v>6</v>
      </c>
      <c r="AG488" s="1"/>
      <c r="AH488" s="1"/>
      <c r="AI488" s="1"/>
      <c r="AJ488" s="1"/>
      <c r="AK488" s="1"/>
      <c r="AL488" s="1"/>
      <c r="AM488" s="1"/>
      <c r="AN488" s="1"/>
    </row>
    <row r="489" spans="1:40" x14ac:dyDescent="0.2">
      <c r="A489" s="1" t="s">
        <v>142</v>
      </c>
      <c r="B489" s="1" t="s">
        <v>143</v>
      </c>
      <c r="C489" s="1" t="s">
        <v>84</v>
      </c>
      <c r="D489" s="1" t="s">
        <v>84</v>
      </c>
      <c r="E489" s="1" t="s">
        <v>34</v>
      </c>
      <c r="F489" s="1" t="s">
        <v>34</v>
      </c>
      <c r="G489" s="1" t="s">
        <v>137</v>
      </c>
      <c r="H489" s="1" t="s">
        <v>137</v>
      </c>
      <c r="I489" s="1" t="s">
        <v>144</v>
      </c>
      <c r="J489" s="1" t="s">
        <v>119</v>
      </c>
      <c r="K489" s="1"/>
      <c r="L489" s="26">
        <v>1</v>
      </c>
      <c r="M489" s="26">
        <v>0</v>
      </c>
      <c r="N489" s="26">
        <v>2</v>
      </c>
      <c r="O489" s="26"/>
      <c r="P489" s="26">
        <v>87</v>
      </c>
      <c r="Q489" s="26">
        <v>85</v>
      </c>
      <c r="R489" s="26">
        <v>88</v>
      </c>
      <c r="S489" s="1" t="b">
        <v>1</v>
      </c>
      <c r="T489" s="1"/>
      <c r="U489" s="1" t="s">
        <v>77</v>
      </c>
      <c r="V489" s="1"/>
      <c r="W489" s="1"/>
      <c r="X489" s="1"/>
      <c r="Y489" s="1"/>
      <c r="Z489" s="1">
        <v>1</v>
      </c>
      <c r="AA489" s="1" t="b">
        <v>0</v>
      </c>
      <c r="AB489" s="1"/>
      <c r="AC489" s="1"/>
      <c r="AD489" s="1"/>
      <c r="AE489" s="1">
        <v>2</v>
      </c>
      <c r="AF489" s="1">
        <v>3</v>
      </c>
      <c r="AG489" s="1"/>
      <c r="AH489" s="1"/>
      <c r="AI489" s="1"/>
      <c r="AJ489" s="1"/>
      <c r="AK489" s="1"/>
      <c r="AL489" s="1"/>
      <c r="AM489" s="1"/>
      <c r="AN489" s="1"/>
    </row>
    <row r="490" spans="1:40" x14ac:dyDescent="0.2">
      <c r="A490" s="1" t="s">
        <v>142</v>
      </c>
      <c r="B490" s="1" t="s">
        <v>143</v>
      </c>
      <c r="C490" s="1" t="s">
        <v>84</v>
      </c>
      <c r="D490" s="1" t="s">
        <v>84</v>
      </c>
      <c r="E490" s="1" t="s">
        <v>34</v>
      </c>
      <c r="F490" s="1" t="s">
        <v>34</v>
      </c>
      <c r="G490" s="1" t="s">
        <v>137</v>
      </c>
      <c r="H490" s="1" t="s">
        <v>137</v>
      </c>
      <c r="I490" s="1" t="s">
        <v>144</v>
      </c>
      <c r="J490" s="1" t="s">
        <v>119</v>
      </c>
      <c r="K490" s="1"/>
      <c r="L490" s="26">
        <v>2.5</v>
      </c>
      <c r="M490" s="26">
        <v>2</v>
      </c>
      <c r="N490" s="26">
        <v>3</v>
      </c>
      <c r="O490" s="26"/>
      <c r="P490" s="26">
        <v>81</v>
      </c>
      <c r="Q490" s="26">
        <v>79</v>
      </c>
      <c r="R490" s="26">
        <v>82</v>
      </c>
      <c r="S490" s="1" t="b">
        <v>1</v>
      </c>
      <c r="T490" s="1"/>
      <c r="U490" s="1" t="s">
        <v>77</v>
      </c>
      <c r="V490" s="1"/>
      <c r="W490" s="1"/>
      <c r="X490" s="1"/>
      <c r="Y490" s="1"/>
      <c r="Z490" s="1">
        <v>1</v>
      </c>
      <c r="AA490" s="1" t="b">
        <v>0</v>
      </c>
      <c r="AB490" s="1"/>
      <c r="AC490" s="1"/>
      <c r="AD490" s="1"/>
      <c r="AE490" s="1">
        <v>2</v>
      </c>
      <c r="AF490" s="1">
        <v>3</v>
      </c>
      <c r="AG490" s="1"/>
      <c r="AH490" s="1"/>
      <c r="AI490" s="1"/>
      <c r="AJ490" s="1"/>
      <c r="AK490" s="1"/>
      <c r="AL490" s="1"/>
      <c r="AM490" s="1"/>
      <c r="AN490" s="1"/>
    </row>
    <row r="491" spans="1:40" x14ac:dyDescent="0.2">
      <c r="A491" s="1" t="s">
        <v>142</v>
      </c>
      <c r="B491" s="1" t="s">
        <v>143</v>
      </c>
      <c r="C491" s="1" t="s">
        <v>84</v>
      </c>
      <c r="D491" s="1" t="s">
        <v>84</v>
      </c>
      <c r="E491" s="1" t="s">
        <v>34</v>
      </c>
      <c r="F491" s="1" t="s">
        <v>34</v>
      </c>
      <c r="G491" s="1" t="s">
        <v>137</v>
      </c>
      <c r="H491" s="1" t="s">
        <v>137</v>
      </c>
      <c r="I491" s="1" t="s">
        <v>144</v>
      </c>
      <c r="J491" s="1" t="s">
        <v>119</v>
      </c>
      <c r="K491" s="1"/>
      <c r="L491" s="26">
        <v>4.5</v>
      </c>
      <c r="M491" s="26">
        <v>4</v>
      </c>
      <c r="N491" s="26">
        <v>5</v>
      </c>
      <c r="O491" s="26"/>
      <c r="P491" s="26">
        <v>66</v>
      </c>
      <c r="Q491" s="26">
        <v>59</v>
      </c>
      <c r="R491" s="26">
        <v>71</v>
      </c>
      <c r="S491" s="1" t="b">
        <v>1</v>
      </c>
      <c r="T491" s="1"/>
      <c r="U491" s="1" t="s">
        <v>77</v>
      </c>
      <c r="V491" s="1"/>
      <c r="W491" s="1"/>
      <c r="X491" s="1"/>
      <c r="Y491" s="1"/>
      <c r="Z491" s="1">
        <v>1</v>
      </c>
      <c r="AA491" s="1" t="b">
        <v>0</v>
      </c>
      <c r="AB491" s="1"/>
      <c r="AC491" s="1"/>
      <c r="AD491" s="1"/>
      <c r="AE491" s="1">
        <v>7</v>
      </c>
      <c r="AF491" s="1">
        <v>12</v>
      </c>
      <c r="AG491" s="1"/>
      <c r="AH491" s="1"/>
      <c r="AI491" s="1"/>
      <c r="AJ491" s="1"/>
      <c r="AK491" s="1"/>
      <c r="AL491" s="1"/>
      <c r="AM491" s="1"/>
      <c r="AN491" s="1"/>
    </row>
    <row r="492" spans="1:40" x14ac:dyDescent="0.2">
      <c r="A492" s="1" t="s">
        <v>142</v>
      </c>
      <c r="B492" s="1" t="s">
        <v>143</v>
      </c>
      <c r="C492" s="1" t="s">
        <v>84</v>
      </c>
      <c r="D492" s="1" t="s">
        <v>84</v>
      </c>
      <c r="E492" s="1" t="s">
        <v>34</v>
      </c>
      <c r="F492" s="1" t="s">
        <v>34</v>
      </c>
      <c r="G492" s="1" t="s">
        <v>137</v>
      </c>
      <c r="H492" s="1" t="s">
        <v>137</v>
      </c>
      <c r="I492" s="1" t="s">
        <v>144</v>
      </c>
      <c r="J492" s="1" t="s">
        <v>119</v>
      </c>
      <c r="K492" s="1"/>
      <c r="L492" s="26">
        <v>5.5</v>
      </c>
      <c r="M492" s="26">
        <v>5</v>
      </c>
      <c r="N492" s="26">
        <v>100</v>
      </c>
      <c r="O492" s="26"/>
      <c r="P492" s="26">
        <v>31</v>
      </c>
      <c r="Q492" s="26">
        <v>-50</v>
      </c>
      <c r="R492" s="26">
        <v>68</v>
      </c>
      <c r="S492" s="1" t="b">
        <v>1</v>
      </c>
      <c r="T492" s="1"/>
      <c r="U492" s="1" t="s">
        <v>77</v>
      </c>
      <c r="V492" s="1"/>
      <c r="W492" s="1"/>
      <c r="X492" s="1"/>
      <c r="Y492" s="1"/>
      <c r="Z492" s="1">
        <v>1</v>
      </c>
      <c r="AA492" s="1" t="b">
        <v>0</v>
      </c>
      <c r="AB492" s="1"/>
      <c r="AC492" s="1"/>
      <c r="AD492" s="1"/>
      <c r="AE492" s="1">
        <v>81</v>
      </c>
      <c r="AF492" s="1">
        <v>118</v>
      </c>
      <c r="AG492" s="1"/>
      <c r="AH492" s="1"/>
      <c r="AI492" s="1"/>
      <c r="AJ492" s="1"/>
      <c r="AK492" s="1"/>
      <c r="AL492" s="1"/>
      <c r="AM492" s="1"/>
      <c r="AN492" s="1"/>
    </row>
    <row r="493" spans="1:40" x14ac:dyDescent="0.2">
      <c r="A493" s="1" t="s">
        <v>142</v>
      </c>
      <c r="B493" s="1" t="s">
        <v>143</v>
      </c>
      <c r="C493" s="1" t="s">
        <v>84</v>
      </c>
      <c r="D493" s="1" t="s">
        <v>135</v>
      </c>
      <c r="E493" s="1" t="s">
        <v>34</v>
      </c>
      <c r="F493" s="1" t="s">
        <v>34</v>
      </c>
      <c r="G493" s="1" t="s">
        <v>147</v>
      </c>
      <c r="H493" s="1" t="s">
        <v>111</v>
      </c>
      <c r="I493" s="1" t="s">
        <v>118</v>
      </c>
      <c r="J493" s="1" t="s">
        <v>119</v>
      </c>
      <c r="K493" s="1"/>
      <c r="L493" s="26">
        <v>1</v>
      </c>
      <c r="M493" s="26">
        <v>0</v>
      </c>
      <c r="N493" s="26">
        <v>2</v>
      </c>
      <c r="O493" s="26"/>
      <c r="P493" s="26">
        <v>93</v>
      </c>
      <c r="Q493" s="26">
        <v>91</v>
      </c>
      <c r="R493" s="26">
        <v>94</v>
      </c>
      <c r="S493" s="1" t="b">
        <v>1</v>
      </c>
      <c r="T493" s="1"/>
      <c r="U493" s="1" t="s">
        <v>77</v>
      </c>
      <c r="V493" s="1"/>
      <c r="W493" s="1"/>
      <c r="X493" s="1"/>
      <c r="Y493" s="1"/>
      <c r="Z493" s="1">
        <v>1</v>
      </c>
      <c r="AA493" s="1" t="b">
        <v>0</v>
      </c>
      <c r="AB493" s="1"/>
      <c r="AC493" s="1"/>
      <c r="AD493" s="1"/>
      <c r="AE493" s="1">
        <v>2</v>
      </c>
      <c r="AF493" s="1">
        <v>3</v>
      </c>
      <c r="AG493" s="1"/>
      <c r="AH493" s="1"/>
      <c r="AI493" s="1"/>
      <c r="AJ493" s="1"/>
      <c r="AK493" s="1"/>
      <c r="AL493" s="1"/>
      <c r="AM493" s="1"/>
      <c r="AN493" s="1"/>
    </row>
    <row r="494" spans="1:40" x14ac:dyDescent="0.2">
      <c r="A494" s="1" t="s">
        <v>142</v>
      </c>
      <c r="B494" s="1" t="s">
        <v>143</v>
      </c>
      <c r="C494" s="1" t="s">
        <v>84</v>
      </c>
      <c r="D494" s="1" t="s">
        <v>135</v>
      </c>
      <c r="E494" s="1" t="s">
        <v>34</v>
      </c>
      <c r="F494" s="1" t="s">
        <v>34</v>
      </c>
      <c r="G494" s="1" t="s">
        <v>147</v>
      </c>
      <c r="H494" s="1" t="s">
        <v>111</v>
      </c>
      <c r="I494" s="1" t="s">
        <v>118</v>
      </c>
      <c r="J494" s="1" t="s">
        <v>119</v>
      </c>
      <c r="K494" s="1"/>
      <c r="L494" s="26">
        <v>2.5</v>
      </c>
      <c r="M494" s="26">
        <v>2</v>
      </c>
      <c r="N494" s="26">
        <v>3</v>
      </c>
      <c r="O494" s="26"/>
      <c r="P494" s="26">
        <v>88</v>
      </c>
      <c r="Q494" s="26">
        <v>86</v>
      </c>
      <c r="R494" s="26">
        <v>90</v>
      </c>
      <c r="S494" s="1" t="b">
        <v>1</v>
      </c>
      <c r="T494" s="1"/>
      <c r="U494" s="1" t="s">
        <v>77</v>
      </c>
      <c r="V494" s="1"/>
      <c r="W494" s="1"/>
      <c r="X494" s="1"/>
      <c r="Y494" s="1"/>
      <c r="Z494" s="1">
        <v>1</v>
      </c>
      <c r="AA494" s="1" t="b">
        <v>0</v>
      </c>
      <c r="AB494" s="1"/>
      <c r="AC494" s="1"/>
      <c r="AD494" s="1"/>
      <c r="AE494" s="1">
        <v>2</v>
      </c>
      <c r="AF494" s="1">
        <v>4</v>
      </c>
      <c r="AG494" s="1"/>
      <c r="AH494" s="1"/>
      <c r="AI494" s="1"/>
      <c r="AJ494" s="1"/>
      <c r="AK494" s="1"/>
      <c r="AL494" s="1"/>
      <c r="AM494" s="1"/>
      <c r="AN494" s="1"/>
    </row>
    <row r="495" spans="1:40" x14ac:dyDescent="0.2">
      <c r="A495" s="1" t="s">
        <v>142</v>
      </c>
      <c r="B495" s="1" t="s">
        <v>143</v>
      </c>
      <c r="C495" s="1" t="s">
        <v>84</v>
      </c>
      <c r="D495" s="1" t="s">
        <v>135</v>
      </c>
      <c r="E495" s="1" t="s">
        <v>34</v>
      </c>
      <c r="F495" s="1" t="s">
        <v>34</v>
      </c>
      <c r="G495" s="1" t="s">
        <v>147</v>
      </c>
      <c r="H495" s="1" t="s">
        <v>111</v>
      </c>
      <c r="I495" s="1" t="s">
        <v>118</v>
      </c>
      <c r="J495" s="1" t="s">
        <v>119</v>
      </c>
      <c r="K495" s="1"/>
      <c r="L495" s="26">
        <v>4.5</v>
      </c>
      <c r="M495" s="26">
        <v>4</v>
      </c>
      <c r="N495" s="26">
        <v>5</v>
      </c>
      <c r="O495" s="26"/>
      <c r="P495" s="26">
        <v>89</v>
      </c>
      <c r="Q495" s="26">
        <v>87</v>
      </c>
      <c r="R495" s="26">
        <v>90</v>
      </c>
      <c r="S495" s="1" t="b">
        <v>1</v>
      </c>
      <c r="T495" s="1"/>
      <c r="U495" s="1" t="s">
        <v>77</v>
      </c>
      <c r="V495" s="1"/>
      <c r="W495" s="1"/>
      <c r="X495" s="1"/>
      <c r="Y495" s="1"/>
      <c r="Z495" s="1">
        <v>1</v>
      </c>
      <c r="AA495" s="1" t="b">
        <v>0</v>
      </c>
      <c r="AB495" s="1"/>
      <c r="AC495" s="1"/>
      <c r="AD495" s="1"/>
      <c r="AE495" s="1">
        <v>2</v>
      </c>
      <c r="AF495" s="1">
        <v>3</v>
      </c>
      <c r="AG495" s="1"/>
      <c r="AH495" s="1"/>
      <c r="AI495" s="1"/>
      <c r="AJ495" s="1"/>
      <c r="AK495" s="1"/>
      <c r="AL495" s="1"/>
      <c r="AM495" s="1"/>
      <c r="AN495" s="1"/>
    </row>
    <row r="496" spans="1:40" x14ac:dyDescent="0.2">
      <c r="A496" s="1" t="s">
        <v>142</v>
      </c>
      <c r="B496" s="1" t="s">
        <v>143</v>
      </c>
      <c r="C496" s="1" t="s">
        <v>84</v>
      </c>
      <c r="D496" s="1" t="s">
        <v>135</v>
      </c>
      <c r="E496" s="1" t="s">
        <v>34</v>
      </c>
      <c r="F496" s="1" t="s">
        <v>34</v>
      </c>
      <c r="G496" s="1" t="s">
        <v>147</v>
      </c>
      <c r="H496" s="1" t="s">
        <v>111</v>
      </c>
      <c r="I496" s="1" t="s">
        <v>118</v>
      </c>
      <c r="J496" s="1" t="s">
        <v>119</v>
      </c>
      <c r="K496" s="1"/>
      <c r="L496" s="26">
        <v>5.5</v>
      </c>
      <c r="M496" s="26">
        <v>5</v>
      </c>
      <c r="N496" s="26">
        <v>100</v>
      </c>
      <c r="O496" s="26"/>
      <c r="P496" s="26">
        <v>80</v>
      </c>
      <c r="Q496" s="26">
        <v>79</v>
      </c>
      <c r="R496" s="26">
        <v>81</v>
      </c>
      <c r="S496" s="1" t="b">
        <v>1</v>
      </c>
      <c r="T496" s="1"/>
      <c r="U496" s="1" t="s">
        <v>77</v>
      </c>
      <c r="V496" s="1"/>
      <c r="W496" s="1"/>
      <c r="X496" s="1"/>
      <c r="Y496" s="1"/>
      <c r="Z496" s="1">
        <v>1</v>
      </c>
      <c r="AA496" s="1" t="b">
        <v>0</v>
      </c>
      <c r="AB496" s="1"/>
      <c r="AC496" s="1"/>
      <c r="AD496" s="1"/>
      <c r="AE496" s="1">
        <v>1</v>
      </c>
      <c r="AF496" s="1">
        <v>2</v>
      </c>
      <c r="AG496" s="1"/>
      <c r="AH496" s="1"/>
      <c r="AI496" s="1"/>
      <c r="AJ496" s="1"/>
      <c r="AK496" s="1"/>
      <c r="AL496" s="1"/>
      <c r="AM496" s="1"/>
      <c r="AN496" s="1"/>
    </row>
    <row r="497" spans="1:40" x14ac:dyDescent="0.2">
      <c r="A497" s="1" t="s">
        <v>142</v>
      </c>
      <c r="B497" s="1" t="s">
        <v>143</v>
      </c>
      <c r="C497" s="1" t="s">
        <v>84</v>
      </c>
      <c r="D497" s="1" t="s">
        <v>84</v>
      </c>
      <c r="E497" s="1" t="s">
        <v>34</v>
      </c>
      <c r="F497" s="1" t="s">
        <v>34</v>
      </c>
      <c r="G497" s="1" t="s">
        <v>147</v>
      </c>
      <c r="H497" s="1" t="s">
        <v>111</v>
      </c>
      <c r="I497" s="1" t="s">
        <v>118</v>
      </c>
      <c r="J497" s="1" t="s">
        <v>119</v>
      </c>
      <c r="K497" s="1"/>
      <c r="L497" s="26">
        <v>1</v>
      </c>
      <c r="M497" s="26">
        <v>0</v>
      </c>
      <c r="N497" s="26">
        <v>2</v>
      </c>
      <c r="O497" s="26"/>
      <c r="P497" s="26">
        <v>95</v>
      </c>
      <c r="Q497" s="26">
        <v>94</v>
      </c>
      <c r="R497" s="26">
        <v>95</v>
      </c>
      <c r="S497" s="1" t="b">
        <v>1</v>
      </c>
      <c r="T497" s="1"/>
      <c r="U497" s="1" t="s">
        <v>77</v>
      </c>
      <c r="V497" s="1"/>
      <c r="W497" s="1"/>
      <c r="X497" s="1"/>
      <c r="Y497" s="1"/>
      <c r="Z497" s="1">
        <v>1</v>
      </c>
      <c r="AA497" s="1" t="b">
        <v>0</v>
      </c>
      <c r="AB497" s="1"/>
      <c r="AC497" s="1"/>
      <c r="AD497" s="1"/>
      <c r="AE497" s="1">
        <v>1</v>
      </c>
      <c r="AF497" s="1">
        <v>1</v>
      </c>
      <c r="AG497" s="1"/>
      <c r="AH497" s="1"/>
      <c r="AI497" s="1"/>
      <c r="AJ497" s="1"/>
      <c r="AK497" s="1"/>
      <c r="AL497" s="1"/>
      <c r="AM497" s="1"/>
      <c r="AN497" s="1"/>
    </row>
    <row r="498" spans="1:40" x14ac:dyDescent="0.2">
      <c r="A498" s="1" t="s">
        <v>142</v>
      </c>
      <c r="B498" s="1" t="s">
        <v>143</v>
      </c>
      <c r="C498" s="1" t="s">
        <v>84</v>
      </c>
      <c r="D498" s="1" t="s">
        <v>84</v>
      </c>
      <c r="E498" s="1" t="s">
        <v>34</v>
      </c>
      <c r="F498" s="1" t="s">
        <v>34</v>
      </c>
      <c r="G498" s="1" t="s">
        <v>147</v>
      </c>
      <c r="H498" s="1" t="s">
        <v>111</v>
      </c>
      <c r="I498" s="1" t="s">
        <v>118</v>
      </c>
      <c r="J498" s="1" t="s">
        <v>119</v>
      </c>
      <c r="K498" s="1"/>
      <c r="L498" s="26">
        <v>2.5</v>
      </c>
      <c r="M498" s="26">
        <v>2</v>
      </c>
      <c r="N498" s="26">
        <v>3</v>
      </c>
      <c r="O498" s="26"/>
      <c r="P498" s="26">
        <v>91</v>
      </c>
      <c r="Q498" s="26">
        <v>89</v>
      </c>
      <c r="R498" s="26">
        <v>92</v>
      </c>
      <c r="S498" s="1" t="b">
        <v>1</v>
      </c>
      <c r="T498" s="1"/>
      <c r="U498" s="1" t="s">
        <v>77</v>
      </c>
      <c r="V498" s="1"/>
      <c r="W498" s="1"/>
      <c r="X498" s="1"/>
      <c r="Y498" s="1"/>
      <c r="Z498" s="1">
        <v>1</v>
      </c>
      <c r="AA498" s="1" t="b">
        <v>0</v>
      </c>
      <c r="AB498" s="1"/>
      <c r="AC498" s="1"/>
      <c r="AD498" s="1"/>
      <c r="AE498" s="1">
        <v>2</v>
      </c>
      <c r="AF498" s="1">
        <v>3</v>
      </c>
      <c r="AG498" s="1"/>
      <c r="AH498" s="1"/>
      <c r="AI498" s="1"/>
      <c r="AJ498" s="1"/>
      <c r="AK498" s="1"/>
      <c r="AL498" s="1"/>
      <c r="AM498" s="1"/>
      <c r="AN498" s="1"/>
    </row>
    <row r="499" spans="1:40" x14ac:dyDescent="0.2">
      <c r="A499" s="1" t="s">
        <v>142</v>
      </c>
      <c r="B499" s="1" t="s">
        <v>143</v>
      </c>
      <c r="C499" s="1" t="s">
        <v>84</v>
      </c>
      <c r="D499" s="1" t="s">
        <v>84</v>
      </c>
      <c r="E499" s="1" t="s">
        <v>34</v>
      </c>
      <c r="F499" s="1" t="s">
        <v>34</v>
      </c>
      <c r="G499" s="1" t="s">
        <v>147</v>
      </c>
      <c r="H499" s="1" t="s">
        <v>111</v>
      </c>
      <c r="I499" s="1" t="s">
        <v>118</v>
      </c>
      <c r="J499" s="1" t="s">
        <v>119</v>
      </c>
      <c r="K499" s="1"/>
      <c r="L499" s="26">
        <v>4.5</v>
      </c>
      <c r="M499" s="26">
        <v>4</v>
      </c>
      <c r="N499" s="26">
        <v>100</v>
      </c>
      <c r="O499" s="26"/>
      <c r="P499" s="26">
        <v>81</v>
      </c>
      <c r="Q499" s="26">
        <v>72</v>
      </c>
      <c r="R499" s="26">
        <v>87</v>
      </c>
      <c r="S499" s="1" t="b">
        <v>1</v>
      </c>
      <c r="T499" s="1"/>
      <c r="U499" s="1" t="s">
        <v>77</v>
      </c>
      <c r="V499" s="1"/>
      <c r="W499" s="1"/>
      <c r="X499" s="1"/>
      <c r="Y499" s="1"/>
      <c r="Z499" s="1">
        <v>1</v>
      </c>
      <c r="AA499" s="1" t="b">
        <v>0</v>
      </c>
      <c r="AB499" s="1"/>
      <c r="AC499" s="1"/>
      <c r="AD499" s="1"/>
      <c r="AE499" s="1">
        <v>9</v>
      </c>
      <c r="AF499" s="1">
        <v>15</v>
      </c>
      <c r="AG499" s="1"/>
      <c r="AH499" s="1"/>
      <c r="AI499" s="1"/>
      <c r="AJ499" s="1"/>
      <c r="AK499" s="1"/>
      <c r="AL499" s="1"/>
      <c r="AM499" s="1"/>
      <c r="AN499" s="1"/>
    </row>
    <row r="500" spans="1:40" x14ac:dyDescent="0.2">
      <c r="A500" s="1" t="s">
        <v>142</v>
      </c>
      <c r="B500" s="1" t="s">
        <v>143</v>
      </c>
      <c r="C500" s="1" t="s">
        <v>84</v>
      </c>
      <c r="D500" s="1" t="s">
        <v>135</v>
      </c>
      <c r="E500" s="1" t="s">
        <v>34</v>
      </c>
      <c r="F500" s="1" t="s">
        <v>34</v>
      </c>
      <c r="G500" s="1" t="s">
        <v>43</v>
      </c>
      <c r="H500" s="1" t="s">
        <v>43</v>
      </c>
      <c r="I500" s="1" t="s">
        <v>118</v>
      </c>
      <c r="J500" s="1" t="s">
        <v>119</v>
      </c>
      <c r="K500" s="1"/>
      <c r="L500" s="26">
        <v>1</v>
      </c>
      <c r="M500" s="26">
        <v>0</v>
      </c>
      <c r="N500" s="26">
        <v>2</v>
      </c>
      <c r="O500" s="26"/>
      <c r="P500" s="26">
        <v>94</v>
      </c>
      <c r="Q500" s="26">
        <v>92</v>
      </c>
      <c r="R500" s="26">
        <v>96</v>
      </c>
      <c r="S500" s="1" t="b">
        <v>1</v>
      </c>
      <c r="T500" s="1"/>
      <c r="U500" s="1" t="s">
        <v>77</v>
      </c>
      <c r="V500" s="1"/>
      <c r="W500" s="1"/>
      <c r="X500" s="1"/>
      <c r="Y500" s="1"/>
      <c r="Z500" s="1">
        <v>1</v>
      </c>
      <c r="AA500" s="1" t="b">
        <v>0</v>
      </c>
      <c r="AB500" s="1"/>
      <c r="AC500" s="1"/>
      <c r="AD500" s="1"/>
      <c r="AE500" s="1">
        <v>2</v>
      </c>
      <c r="AF500" s="1">
        <v>4</v>
      </c>
      <c r="AG500" s="1"/>
      <c r="AH500" s="1"/>
      <c r="AI500" s="1"/>
      <c r="AJ500" s="1"/>
      <c r="AK500" s="1"/>
      <c r="AL500" s="1"/>
      <c r="AM500" s="1"/>
      <c r="AN500" s="1"/>
    </row>
    <row r="501" spans="1:40" x14ac:dyDescent="0.2">
      <c r="A501" s="1" t="s">
        <v>142</v>
      </c>
      <c r="B501" s="1" t="s">
        <v>143</v>
      </c>
      <c r="C501" s="1" t="s">
        <v>84</v>
      </c>
      <c r="D501" s="1" t="s">
        <v>135</v>
      </c>
      <c r="E501" s="1" t="s">
        <v>34</v>
      </c>
      <c r="F501" s="1" t="s">
        <v>34</v>
      </c>
      <c r="G501" s="1" t="s">
        <v>43</v>
      </c>
      <c r="H501" s="1" t="s">
        <v>43</v>
      </c>
      <c r="I501" s="1" t="s">
        <v>118</v>
      </c>
      <c r="J501" s="1" t="s">
        <v>119</v>
      </c>
      <c r="K501" s="1"/>
      <c r="L501" s="26">
        <v>2.5</v>
      </c>
      <c r="M501" s="26">
        <v>2</v>
      </c>
      <c r="N501" s="26">
        <v>3</v>
      </c>
      <c r="O501" s="26"/>
      <c r="P501" s="26">
        <v>91</v>
      </c>
      <c r="Q501" s="26">
        <v>89</v>
      </c>
      <c r="R501" s="26">
        <v>92</v>
      </c>
      <c r="S501" s="1" t="b">
        <v>1</v>
      </c>
      <c r="T501" s="1"/>
      <c r="U501" s="1" t="s">
        <v>77</v>
      </c>
      <c r="V501" s="1"/>
      <c r="W501" s="1"/>
      <c r="X501" s="1"/>
      <c r="Y501" s="1"/>
      <c r="Z501" s="1">
        <v>1</v>
      </c>
      <c r="AA501" s="1" t="b">
        <v>0</v>
      </c>
      <c r="AB501" s="1"/>
      <c r="AC501" s="1"/>
      <c r="AD501" s="1"/>
      <c r="AE501" s="1">
        <v>2</v>
      </c>
      <c r="AF501" s="1">
        <v>3</v>
      </c>
      <c r="AG501" s="1"/>
      <c r="AH501" s="1"/>
      <c r="AI501" s="1"/>
      <c r="AJ501" s="1"/>
      <c r="AK501" s="1"/>
      <c r="AL501" s="1"/>
      <c r="AM501" s="1"/>
      <c r="AN501" s="1"/>
    </row>
    <row r="502" spans="1:40" x14ac:dyDescent="0.2">
      <c r="A502" s="1" t="s">
        <v>142</v>
      </c>
      <c r="B502" s="1" t="s">
        <v>143</v>
      </c>
      <c r="C502" s="1" t="s">
        <v>84</v>
      </c>
      <c r="D502" s="1" t="s">
        <v>135</v>
      </c>
      <c r="E502" s="1" t="s">
        <v>34</v>
      </c>
      <c r="F502" s="1" t="s">
        <v>34</v>
      </c>
      <c r="G502" s="1" t="s">
        <v>43</v>
      </c>
      <c r="H502" s="1" t="s">
        <v>43</v>
      </c>
      <c r="I502" s="1" t="s">
        <v>118</v>
      </c>
      <c r="J502" s="1" t="s">
        <v>119</v>
      </c>
      <c r="K502" s="1"/>
      <c r="L502" s="26">
        <v>4.5</v>
      </c>
      <c r="M502" s="26">
        <v>4</v>
      </c>
      <c r="N502" s="26">
        <v>5</v>
      </c>
      <c r="O502" s="26"/>
      <c r="P502" s="26">
        <v>90</v>
      </c>
      <c r="Q502" s="26">
        <v>89</v>
      </c>
      <c r="R502" s="26">
        <v>92</v>
      </c>
      <c r="S502" s="1" t="b">
        <v>1</v>
      </c>
      <c r="T502" s="1"/>
      <c r="U502" s="1" t="s">
        <v>77</v>
      </c>
      <c r="V502" s="1"/>
      <c r="W502" s="1"/>
      <c r="X502" s="1"/>
      <c r="Y502" s="1"/>
      <c r="Z502" s="1">
        <v>1</v>
      </c>
      <c r="AA502" s="1" t="b">
        <v>0</v>
      </c>
      <c r="AB502" s="1"/>
      <c r="AC502" s="1"/>
      <c r="AD502" s="1"/>
      <c r="AE502" s="1">
        <v>1</v>
      </c>
      <c r="AF502" s="1">
        <v>3</v>
      </c>
      <c r="AG502" s="1"/>
      <c r="AH502" s="1"/>
      <c r="AI502" s="1"/>
      <c r="AJ502" s="1"/>
      <c r="AK502" s="1"/>
      <c r="AL502" s="1"/>
      <c r="AM502" s="1"/>
      <c r="AN502" s="1"/>
    </row>
    <row r="503" spans="1:40" x14ac:dyDescent="0.2">
      <c r="A503" s="1" t="s">
        <v>142</v>
      </c>
      <c r="B503" s="1" t="s">
        <v>143</v>
      </c>
      <c r="C503" s="1" t="s">
        <v>84</v>
      </c>
      <c r="D503" s="1" t="s">
        <v>135</v>
      </c>
      <c r="E503" s="1" t="s">
        <v>34</v>
      </c>
      <c r="F503" s="1" t="s">
        <v>34</v>
      </c>
      <c r="G503" s="1" t="s">
        <v>43</v>
      </c>
      <c r="H503" s="1" t="s">
        <v>43</v>
      </c>
      <c r="I503" s="1" t="s">
        <v>118</v>
      </c>
      <c r="J503" s="1" t="s">
        <v>119</v>
      </c>
      <c r="K503" s="1"/>
      <c r="L503" s="26">
        <v>5.5</v>
      </c>
      <c r="M503" s="26">
        <v>5</v>
      </c>
      <c r="N503" s="26">
        <v>100</v>
      </c>
      <c r="O503" s="26"/>
      <c r="P503" s="26">
        <v>82</v>
      </c>
      <c r="Q503" s="26">
        <v>82</v>
      </c>
      <c r="R503" s="26">
        <v>83</v>
      </c>
      <c r="S503" s="1" t="b">
        <v>1</v>
      </c>
      <c r="T503" s="1"/>
      <c r="U503" s="1" t="s">
        <v>77</v>
      </c>
      <c r="V503" s="1"/>
      <c r="W503" s="1"/>
      <c r="X503" s="1"/>
      <c r="Y503" s="1"/>
      <c r="Z503" s="1">
        <v>1</v>
      </c>
      <c r="AA503" s="1" t="b">
        <v>0</v>
      </c>
      <c r="AB503" s="1"/>
      <c r="AC503" s="1"/>
      <c r="AD503" s="1"/>
      <c r="AE503" s="1">
        <v>0</v>
      </c>
      <c r="AF503" s="1">
        <v>1</v>
      </c>
      <c r="AG503" s="1"/>
      <c r="AH503" s="1"/>
      <c r="AI503" s="1"/>
      <c r="AJ503" s="1"/>
      <c r="AK503" s="1"/>
      <c r="AL503" s="1"/>
      <c r="AM503" s="1"/>
      <c r="AN503" s="1"/>
    </row>
    <row r="504" spans="1:40" x14ac:dyDescent="0.2">
      <c r="A504" s="1" t="s">
        <v>142</v>
      </c>
      <c r="B504" s="1" t="s">
        <v>143</v>
      </c>
      <c r="C504" s="1" t="s">
        <v>84</v>
      </c>
      <c r="D504" s="1" t="s">
        <v>84</v>
      </c>
      <c r="E504" s="1" t="s">
        <v>34</v>
      </c>
      <c r="F504" s="1" t="s">
        <v>34</v>
      </c>
      <c r="G504" s="1" t="s">
        <v>43</v>
      </c>
      <c r="H504" s="1" t="s">
        <v>43</v>
      </c>
      <c r="I504" s="1" t="s">
        <v>118</v>
      </c>
      <c r="J504" s="1" t="s">
        <v>119</v>
      </c>
      <c r="K504" s="1"/>
      <c r="L504" s="26">
        <v>1</v>
      </c>
      <c r="M504" s="26">
        <v>0</v>
      </c>
      <c r="N504" s="26">
        <v>2</v>
      </c>
      <c r="O504" s="26"/>
      <c r="P504" s="26">
        <v>96</v>
      </c>
      <c r="Q504" s="26">
        <v>95</v>
      </c>
      <c r="R504" s="26">
        <v>97</v>
      </c>
      <c r="S504" s="1" t="b">
        <v>1</v>
      </c>
      <c r="T504" s="1"/>
      <c r="U504" s="1" t="s">
        <v>77</v>
      </c>
      <c r="V504" s="1"/>
      <c r="W504" s="1"/>
      <c r="X504" s="1"/>
      <c r="Y504" s="1"/>
      <c r="Z504" s="1">
        <v>1</v>
      </c>
      <c r="AA504" s="1" t="b">
        <v>0</v>
      </c>
      <c r="AB504" s="1"/>
      <c r="AC504" s="1"/>
      <c r="AD504" s="1"/>
      <c r="AE504" s="1">
        <v>1</v>
      </c>
      <c r="AF504" s="1">
        <v>2</v>
      </c>
      <c r="AG504" s="1"/>
      <c r="AH504" s="1"/>
      <c r="AI504" s="1"/>
      <c r="AJ504" s="1"/>
      <c r="AK504" s="1"/>
      <c r="AL504" s="1"/>
      <c r="AM504" s="1"/>
      <c r="AN504" s="1"/>
    </row>
    <row r="505" spans="1:40" x14ac:dyDescent="0.2">
      <c r="A505" s="1" t="s">
        <v>142</v>
      </c>
      <c r="B505" s="1" t="s">
        <v>143</v>
      </c>
      <c r="C505" s="1" t="s">
        <v>84</v>
      </c>
      <c r="D505" s="1" t="s">
        <v>84</v>
      </c>
      <c r="E505" s="1" t="s">
        <v>34</v>
      </c>
      <c r="F505" s="1" t="s">
        <v>34</v>
      </c>
      <c r="G505" s="1" t="s">
        <v>43</v>
      </c>
      <c r="H505" s="1" t="s">
        <v>43</v>
      </c>
      <c r="I505" s="1" t="s">
        <v>118</v>
      </c>
      <c r="J505" s="1" t="s">
        <v>119</v>
      </c>
      <c r="K505" s="1"/>
      <c r="L505" s="26">
        <v>2.5</v>
      </c>
      <c r="M505" s="26">
        <v>2</v>
      </c>
      <c r="N505" s="26">
        <v>3</v>
      </c>
      <c r="O505" s="26"/>
      <c r="P505" s="26">
        <v>93</v>
      </c>
      <c r="Q505" s="26">
        <v>91</v>
      </c>
      <c r="R505" s="26">
        <v>95</v>
      </c>
      <c r="S505" s="1" t="b">
        <v>1</v>
      </c>
      <c r="T505" s="1"/>
      <c r="U505" s="1" t="s">
        <v>77</v>
      </c>
      <c r="V505" s="1"/>
      <c r="W505" s="1"/>
      <c r="X505" s="1"/>
      <c r="Y505" s="1"/>
      <c r="Z505" s="1">
        <v>1</v>
      </c>
      <c r="AA505" s="1" t="b">
        <v>0</v>
      </c>
      <c r="AB505" s="1"/>
      <c r="AC505" s="1"/>
      <c r="AD505" s="1"/>
      <c r="AE505" s="1">
        <v>2</v>
      </c>
      <c r="AF505" s="1">
        <v>4</v>
      </c>
      <c r="AG505" s="1"/>
      <c r="AH505" s="1"/>
      <c r="AI505" s="1"/>
      <c r="AJ505" s="1"/>
      <c r="AK505" s="1"/>
      <c r="AL505" s="1"/>
      <c r="AM505" s="1"/>
      <c r="AN505" s="1"/>
    </row>
    <row r="506" spans="1:40" x14ac:dyDescent="0.2">
      <c r="A506" s="1" t="s">
        <v>142</v>
      </c>
      <c r="B506" s="1" t="s">
        <v>143</v>
      </c>
      <c r="C506" s="1" t="s">
        <v>84</v>
      </c>
      <c r="D506" s="1" t="s">
        <v>84</v>
      </c>
      <c r="E506" s="1" t="s">
        <v>34</v>
      </c>
      <c r="F506" s="1" t="s">
        <v>34</v>
      </c>
      <c r="G506" s="1" t="s">
        <v>43</v>
      </c>
      <c r="H506" s="1" t="s">
        <v>43</v>
      </c>
      <c r="I506" s="1" t="s">
        <v>118</v>
      </c>
      <c r="J506" s="1" t="s">
        <v>119</v>
      </c>
      <c r="K506" s="1"/>
      <c r="L506" s="26">
        <v>4.5</v>
      </c>
      <c r="M506" s="26">
        <v>4</v>
      </c>
      <c r="N506" s="26">
        <v>100</v>
      </c>
      <c r="O506" s="26"/>
      <c r="P506" s="26">
        <v>76</v>
      </c>
      <c r="Q506" s="26">
        <v>14</v>
      </c>
      <c r="R506" s="26">
        <v>93</v>
      </c>
      <c r="S506" s="1" t="b">
        <v>1</v>
      </c>
      <c r="T506" s="1"/>
      <c r="U506" s="1" t="s">
        <v>77</v>
      </c>
      <c r="V506" s="1"/>
      <c r="W506" s="1"/>
      <c r="X506" s="1"/>
      <c r="Y506" s="1"/>
      <c r="Z506" s="1">
        <v>1</v>
      </c>
      <c r="AA506" s="1" t="b">
        <v>0</v>
      </c>
      <c r="AB506" s="1"/>
      <c r="AC506" s="1"/>
      <c r="AD506" s="1"/>
      <c r="AE506" s="1">
        <v>62</v>
      </c>
      <c r="AF506" s="1">
        <v>79</v>
      </c>
      <c r="AG506" s="1"/>
      <c r="AH506" s="1"/>
      <c r="AI506" s="1"/>
      <c r="AJ506" s="1"/>
      <c r="AK506" s="1"/>
      <c r="AL506" s="1"/>
      <c r="AM506" s="1"/>
      <c r="AN506" s="1"/>
    </row>
    <row r="507" spans="1:40" x14ac:dyDescent="0.2">
      <c r="A507" s="1" t="s">
        <v>142</v>
      </c>
      <c r="B507" s="1" t="s">
        <v>143</v>
      </c>
      <c r="C507" s="1" t="s">
        <v>84</v>
      </c>
      <c r="D507" s="1" t="s">
        <v>135</v>
      </c>
      <c r="E507" s="1" t="s">
        <v>34</v>
      </c>
      <c r="F507" s="1" t="s">
        <v>34</v>
      </c>
      <c r="G507" s="1" t="s">
        <v>137</v>
      </c>
      <c r="H507" s="1" t="s">
        <v>137</v>
      </c>
      <c r="I507" s="1" t="s">
        <v>118</v>
      </c>
      <c r="J507" s="1" t="s">
        <v>119</v>
      </c>
      <c r="K507" s="1"/>
      <c r="L507" s="26">
        <v>1</v>
      </c>
      <c r="M507" s="26">
        <v>0</v>
      </c>
      <c r="N507" s="26">
        <v>2</v>
      </c>
      <c r="O507" s="26"/>
      <c r="P507" s="26">
        <v>71</v>
      </c>
      <c r="Q507" s="26">
        <v>51</v>
      </c>
      <c r="R507" s="26">
        <v>83</v>
      </c>
      <c r="S507" s="1" t="b">
        <v>1</v>
      </c>
      <c r="T507" s="1"/>
      <c r="U507" s="1" t="s">
        <v>77</v>
      </c>
      <c r="V507" s="1"/>
      <c r="W507" s="1"/>
      <c r="X507" s="1"/>
      <c r="Y507" s="1"/>
      <c r="Z507" s="1">
        <v>1</v>
      </c>
      <c r="AA507" s="1" t="b">
        <v>0</v>
      </c>
      <c r="AB507" s="1"/>
      <c r="AC507" s="1"/>
      <c r="AD507" s="1"/>
      <c r="AE507" s="1">
        <v>20</v>
      </c>
      <c r="AF507" s="1">
        <v>32</v>
      </c>
      <c r="AG507" s="1"/>
      <c r="AH507" s="1"/>
      <c r="AI507" s="1"/>
      <c r="AJ507" s="1"/>
      <c r="AK507" s="1"/>
      <c r="AL507" s="1"/>
      <c r="AM507" s="1"/>
      <c r="AN507" s="1"/>
    </row>
    <row r="508" spans="1:40" x14ac:dyDescent="0.2">
      <c r="A508" s="1" t="s">
        <v>142</v>
      </c>
      <c r="B508" s="1" t="s">
        <v>143</v>
      </c>
      <c r="C508" s="1" t="s">
        <v>84</v>
      </c>
      <c r="D508" s="1" t="s">
        <v>135</v>
      </c>
      <c r="E508" s="1" t="s">
        <v>34</v>
      </c>
      <c r="F508" s="1" t="s">
        <v>34</v>
      </c>
      <c r="G508" s="1" t="s">
        <v>137</v>
      </c>
      <c r="H508" s="1" t="s">
        <v>137</v>
      </c>
      <c r="I508" s="1" t="s">
        <v>118</v>
      </c>
      <c r="J508" s="1" t="s">
        <v>119</v>
      </c>
      <c r="K508" s="1"/>
      <c r="L508" s="26">
        <v>2.5</v>
      </c>
      <c r="M508" s="26">
        <v>2</v>
      </c>
      <c r="N508" s="26">
        <v>3</v>
      </c>
      <c r="O508" s="26"/>
      <c r="P508" s="26">
        <v>65</v>
      </c>
      <c r="Q508" s="26">
        <v>53</v>
      </c>
      <c r="R508" s="26">
        <v>74</v>
      </c>
      <c r="S508" s="1" t="b">
        <v>1</v>
      </c>
      <c r="T508" s="1"/>
      <c r="U508" s="1" t="s">
        <v>77</v>
      </c>
      <c r="V508" s="1"/>
      <c r="W508" s="1"/>
      <c r="X508" s="1"/>
      <c r="Y508" s="1"/>
      <c r="Z508" s="1">
        <v>1</v>
      </c>
      <c r="AA508" s="1" t="b">
        <v>0</v>
      </c>
      <c r="AB508" s="1"/>
      <c r="AC508" s="1"/>
      <c r="AD508" s="1"/>
      <c r="AE508" s="1">
        <v>12</v>
      </c>
      <c r="AF508" s="1">
        <v>21</v>
      </c>
      <c r="AG508" s="1"/>
      <c r="AH508" s="1"/>
      <c r="AI508" s="1"/>
      <c r="AJ508" s="1"/>
      <c r="AK508" s="1"/>
      <c r="AL508" s="1"/>
      <c r="AM508" s="1"/>
      <c r="AN508" s="1"/>
    </row>
    <row r="509" spans="1:40" x14ac:dyDescent="0.2">
      <c r="A509" s="1" t="s">
        <v>142</v>
      </c>
      <c r="B509" s="1" t="s">
        <v>143</v>
      </c>
      <c r="C509" s="1" t="s">
        <v>84</v>
      </c>
      <c r="D509" s="1" t="s">
        <v>135</v>
      </c>
      <c r="E509" s="1" t="s">
        <v>34</v>
      </c>
      <c r="F509" s="1" t="s">
        <v>34</v>
      </c>
      <c r="G509" s="1" t="s">
        <v>137</v>
      </c>
      <c r="H509" s="1" t="s">
        <v>137</v>
      </c>
      <c r="I509" s="1" t="s">
        <v>118</v>
      </c>
      <c r="J509" s="1" t="s">
        <v>119</v>
      </c>
      <c r="K509" s="1"/>
      <c r="L509" s="26">
        <v>4.5</v>
      </c>
      <c r="M509" s="26">
        <v>4</v>
      </c>
      <c r="N509" s="26">
        <v>5</v>
      </c>
      <c r="O509" s="26"/>
      <c r="P509" s="26">
        <v>58</v>
      </c>
      <c r="Q509" s="26">
        <v>38</v>
      </c>
      <c r="R509" s="26">
        <v>71</v>
      </c>
      <c r="S509" s="1" t="b">
        <v>1</v>
      </c>
      <c r="T509" s="1"/>
      <c r="U509" s="1" t="s">
        <v>77</v>
      </c>
      <c r="V509" s="1"/>
      <c r="W509" s="1"/>
      <c r="X509" s="1"/>
      <c r="Y509" s="1"/>
      <c r="Z509" s="1">
        <v>1</v>
      </c>
      <c r="AA509" s="1" t="b">
        <v>0</v>
      </c>
      <c r="AB509" s="1"/>
      <c r="AC509" s="1"/>
      <c r="AD509" s="1"/>
      <c r="AE509" s="1">
        <v>20</v>
      </c>
      <c r="AF509" s="1">
        <v>33</v>
      </c>
      <c r="AG509" s="1"/>
      <c r="AH509" s="1"/>
      <c r="AI509" s="1"/>
      <c r="AJ509" s="1"/>
      <c r="AK509" s="1"/>
      <c r="AL509" s="1"/>
      <c r="AM509" s="1"/>
      <c r="AN509" s="1"/>
    </row>
    <row r="510" spans="1:40" x14ac:dyDescent="0.2">
      <c r="A510" s="1" t="s">
        <v>142</v>
      </c>
      <c r="B510" s="1" t="s">
        <v>143</v>
      </c>
      <c r="C510" s="1" t="s">
        <v>84</v>
      </c>
      <c r="D510" s="1" t="s">
        <v>135</v>
      </c>
      <c r="E510" s="1" t="s">
        <v>34</v>
      </c>
      <c r="F510" s="1" t="s">
        <v>34</v>
      </c>
      <c r="G510" s="1" t="s">
        <v>137</v>
      </c>
      <c r="H510" s="1" t="s">
        <v>137</v>
      </c>
      <c r="I510" s="1" t="s">
        <v>118</v>
      </c>
      <c r="J510" s="1" t="s">
        <v>119</v>
      </c>
      <c r="K510" s="1"/>
      <c r="L510" s="26">
        <v>5.5</v>
      </c>
      <c r="M510" s="26">
        <v>5</v>
      </c>
      <c r="N510" s="26">
        <v>100</v>
      </c>
      <c r="O510" s="26"/>
      <c r="P510" s="26">
        <v>54</v>
      </c>
      <c r="Q510" s="26">
        <v>48</v>
      </c>
      <c r="R510" s="26">
        <v>59</v>
      </c>
      <c r="S510" s="1" t="b">
        <v>1</v>
      </c>
      <c r="T510" s="1"/>
      <c r="U510" s="1" t="s">
        <v>77</v>
      </c>
      <c r="V510" s="1"/>
      <c r="W510" s="1"/>
      <c r="X510" s="1"/>
      <c r="Y510" s="1"/>
      <c r="Z510" s="1">
        <v>1</v>
      </c>
      <c r="AA510" s="1" t="b">
        <v>0</v>
      </c>
      <c r="AB510" s="1"/>
      <c r="AC510" s="1"/>
      <c r="AD510" s="1"/>
      <c r="AE510" s="1">
        <v>6</v>
      </c>
      <c r="AF510" s="1">
        <v>11</v>
      </c>
      <c r="AG510" s="1"/>
      <c r="AH510" s="1"/>
      <c r="AI510" s="1"/>
      <c r="AJ510" s="1"/>
      <c r="AK510" s="1"/>
      <c r="AL510" s="1"/>
      <c r="AM510" s="1"/>
      <c r="AN510" s="1"/>
    </row>
    <row r="511" spans="1:40" x14ac:dyDescent="0.2">
      <c r="A511" s="1" t="s">
        <v>142</v>
      </c>
      <c r="B511" s="1" t="s">
        <v>143</v>
      </c>
      <c r="C511" s="1" t="s">
        <v>84</v>
      </c>
      <c r="D511" s="1" t="s">
        <v>84</v>
      </c>
      <c r="E511" s="1" t="s">
        <v>34</v>
      </c>
      <c r="F511" s="1" t="s">
        <v>34</v>
      </c>
      <c r="G511" s="1" t="s">
        <v>137</v>
      </c>
      <c r="H511" s="1" t="s">
        <v>137</v>
      </c>
      <c r="I511" s="1" t="s">
        <v>118</v>
      </c>
      <c r="J511" s="1" t="s">
        <v>119</v>
      </c>
      <c r="K511" s="1"/>
      <c r="L511" s="26">
        <v>1</v>
      </c>
      <c r="M511" s="26">
        <v>0</v>
      </c>
      <c r="N511" s="26">
        <v>2</v>
      </c>
      <c r="O511" s="26"/>
      <c r="P511" s="26">
        <v>91</v>
      </c>
      <c r="Q511" s="26">
        <v>88</v>
      </c>
      <c r="R511" s="26">
        <v>93</v>
      </c>
      <c r="S511" s="1" t="b">
        <v>1</v>
      </c>
      <c r="T511" s="1"/>
      <c r="U511" s="1" t="s">
        <v>77</v>
      </c>
      <c r="V511" s="1"/>
      <c r="W511" s="1"/>
      <c r="X511" s="1"/>
      <c r="Y511" s="1"/>
      <c r="Z511" s="1">
        <v>1</v>
      </c>
      <c r="AA511" s="1" t="b">
        <v>0</v>
      </c>
      <c r="AB511" s="1"/>
      <c r="AC511" s="1"/>
      <c r="AD511" s="1"/>
      <c r="AE511" s="1">
        <v>3</v>
      </c>
      <c r="AF511" s="1">
        <v>5</v>
      </c>
      <c r="AG511" s="1"/>
      <c r="AH511" s="1"/>
      <c r="AI511" s="1"/>
      <c r="AJ511" s="1"/>
      <c r="AK511" s="1"/>
      <c r="AL511" s="1"/>
      <c r="AM511" s="1"/>
      <c r="AN511" s="1"/>
    </row>
    <row r="512" spans="1:40" x14ac:dyDescent="0.2">
      <c r="A512" s="1" t="s">
        <v>142</v>
      </c>
      <c r="B512" s="1" t="s">
        <v>143</v>
      </c>
      <c r="C512" s="1" t="s">
        <v>84</v>
      </c>
      <c r="D512" s="1" t="s">
        <v>84</v>
      </c>
      <c r="E512" s="1" t="s">
        <v>34</v>
      </c>
      <c r="F512" s="1" t="s">
        <v>34</v>
      </c>
      <c r="G512" s="1" t="s">
        <v>137</v>
      </c>
      <c r="H512" s="1" t="s">
        <v>137</v>
      </c>
      <c r="I512" s="1" t="s">
        <v>118</v>
      </c>
      <c r="J512" s="1" t="s">
        <v>119</v>
      </c>
      <c r="K512" s="1"/>
      <c r="L512" s="26">
        <v>2.5</v>
      </c>
      <c r="M512" s="26">
        <v>2</v>
      </c>
      <c r="N512" s="26">
        <v>3</v>
      </c>
      <c r="O512" s="26"/>
      <c r="P512" s="26">
        <v>88</v>
      </c>
      <c r="Q512" s="26">
        <v>85</v>
      </c>
      <c r="R512" s="26">
        <v>90</v>
      </c>
      <c r="S512" s="1" t="b">
        <v>1</v>
      </c>
      <c r="T512" s="1"/>
      <c r="U512" s="1" t="s">
        <v>77</v>
      </c>
      <c r="V512" s="1"/>
      <c r="W512" s="1"/>
      <c r="X512" s="1"/>
      <c r="Y512" s="1"/>
      <c r="Z512" s="1">
        <v>1</v>
      </c>
      <c r="AA512" s="1" t="b">
        <v>0</v>
      </c>
      <c r="AB512" s="1"/>
      <c r="AC512" s="1"/>
      <c r="AD512" s="1"/>
      <c r="AE512" s="1">
        <v>3</v>
      </c>
      <c r="AF512" s="1">
        <v>5</v>
      </c>
      <c r="AG512" s="1"/>
      <c r="AH512" s="1"/>
      <c r="AI512" s="1"/>
      <c r="AJ512" s="1"/>
      <c r="AK512" s="1"/>
      <c r="AL512" s="1"/>
      <c r="AM512" s="1"/>
      <c r="AN512" s="1"/>
    </row>
    <row r="513" spans="1:40" x14ac:dyDescent="0.2">
      <c r="A513" s="1" t="s">
        <v>142</v>
      </c>
      <c r="B513" s="1" t="s">
        <v>143</v>
      </c>
      <c r="C513" s="1" t="s">
        <v>84</v>
      </c>
      <c r="D513" s="1" t="s">
        <v>84</v>
      </c>
      <c r="E513" s="1" t="s">
        <v>34</v>
      </c>
      <c r="F513" s="1" t="s">
        <v>34</v>
      </c>
      <c r="G513" s="1" t="s">
        <v>137</v>
      </c>
      <c r="H513" s="1" t="s">
        <v>137</v>
      </c>
      <c r="I513" s="1" t="s">
        <v>118</v>
      </c>
      <c r="J513" s="1" t="s">
        <v>119</v>
      </c>
      <c r="K513" s="1"/>
      <c r="L513" s="26">
        <v>4.5</v>
      </c>
      <c r="M513" s="26">
        <v>4</v>
      </c>
      <c r="N513" s="26">
        <v>100</v>
      </c>
      <c r="O513" s="26"/>
      <c r="P513" s="26">
        <v>78</v>
      </c>
      <c r="Q513" s="26">
        <v>67</v>
      </c>
      <c r="R513" s="26">
        <v>85</v>
      </c>
      <c r="S513" s="1" t="b">
        <v>1</v>
      </c>
      <c r="T513" s="1"/>
      <c r="U513" s="1" t="s">
        <v>77</v>
      </c>
      <c r="V513" s="1"/>
      <c r="W513" s="1"/>
      <c r="X513" s="1"/>
      <c r="Y513" s="1"/>
      <c r="Z513" s="1">
        <v>1</v>
      </c>
      <c r="AA513" s="1" t="b">
        <v>0</v>
      </c>
      <c r="AB513" s="1"/>
      <c r="AC513" s="1"/>
      <c r="AD513" s="1"/>
      <c r="AE513" s="1">
        <v>11</v>
      </c>
      <c r="AF513" s="1">
        <v>18</v>
      </c>
      <c r="AG513" s="1"/>
      <c r="AH513" s="1"/>
      <c r="AI513" s="1"/>
      <c r="AJ513" s="1"/>
      <c r="AK513" s="1"/>
      <c r="AL513" s="1"/>
      <c r="AM513" s="1"/>
      <c r="AN513" s="1"/>
    </row>
    <row r="514" spans="1:40" ht="16.5" customHeight="1" x14ac:dyDescent="0.2">
      <c r="A514" s="3" t="s">
        <v>75</v>
      </c>
      <c r="B514" s="1" t="s">
        <v>197</v>
      </c>
      <c r="C514" s="3" t="s">
        <v>33</v>
      </c>
      <c r="D514" s="3" t="s">
        <v>135</v>
      </c>
      <c r="E514" s="6" t="s">
        <v>34</v>
      </c>
      <c r="F514" s="1" t="s">
        <v>34</v>
      </c>
      <c r="G514" s="3" t="s">
        <v>76</v>
      </c>
      <c r="H514" s="1" t="s">
        <v>35</v>
      </c>
      <c r="I514" s="1" t="s">
        <v>148</v>
      </c>
      <c r="J514" s="1" t="s">
        <v>119</v>
      </c>
      <c r="K514" s="1"/>
      <c r="L514" s="26">
        <v>0.5</v>
      </c>
      <c r="M514" s="26">
        <v>0</v>
      </c>
      <c r="N514" s="26">
        <v>1</v>
      </c>
      <c r="O514" s="26"/>
      <c r="P514" s="26">
        <v>100</v>
      </c>
      <c r="Q514" s="26">
        <v>0</v>
      </c>
      <c r="R514" s="26">
        <v>100</v>
      </c>
      <c r="S514" s="1" t="b">
        <v>1</v>
      </c>
      <c r="T514" s="50" t="s">
        <v>149</v>
      </c>
      <c r="U514" s="1" t="s">
        <v>77</v>
      </c>
      <c r="V514" s="1"/>
      <c r="W514" s="1"/>
      <c r="X514" s="1"/>
      <c r="Y514" s="1"/>
      <c r="Z514" s="1">
        <v>0</v>
      </c>
      <c r="AA514" s="1" t="b">
        <v>0</v>
      </c>
      <c r="AB514" s="1"/>
      <c r="AC514" s="1"/>
      <c r="AD514" s="1"/>
      <c r="AE514" s="1">
        <v>100</v>
      </c>
      <c r="AF514" s="1">
        <v>100</v>
      </c>
      <c r="AG514" s="1"/>
      <c r="AH514" s="1"/>
      <c r="AI514" s="1"/>
      <c r="AJ514" s="1"/>
      <c r="AK514" s="1"/>
      <c r="AL514" s="1"/>
      <c r="AM514" s="1"/>
      <c r="AN514" s="1"/>
    </row>
    <row r="515" spans="1:40" x14ac:dyDescent="0.2">
      <c r="A515" s="3" t="s">
        <v>75</v>
      </c>
      <c r="B515" s="1" t="s">
        <v>197</v>
      </c>
      <c r="C515" s="3" t="s">
        <v>33</v>
      </c>
      <c r="D515" s="3" t="s">
        <v>135</v>
      </c>
      <c r="E515" s="6" t="s">
        <v>34</v>
      </c>
      <c r="F515" s="1" t="s">
        <v>34</v>
      </c>
      <c r="G515" s="3" t="s">
        <v>76</v>
      </c>
      <c r="H515" s="1" t="s">
        <v>35</v>
      </c>
      <c r="I515" s="1" t="s">
        <v>148</v>
      </c>
      <c r="J515" s="1" t="s">
        <v>119</v>
      </c>
      <c r="K515" s="1"/>
      <c r="L515" s="26">
        <v>1.5</v>
      </c>
      <c r="M515" s="26">
        <v>1</v>
      </c>
      <c r="N515" s="26">
        <v>2</v>
      </c>
      <c r="O515" s="26"/>
      <c r="P515" s="26">
        <v>100</v>
      </c>
      <c r="Q515" s="26">
        <v>0</v>
      </c>
      <c r="R515" s="26">
        <v>100</v>
      </c>
      <c r="S515" s="1" t="b">
        <v>1</v>
      </c>
      <c r="T515" s="50"/>
      <c r="U515" s="1" t="s">
        <v>77</v>
      </c>
      <c r="V515" s="1"/>
      <c r="W515" s="1"/>
      <c r="X515" s="1"/>
      <c r="Y515" s="1"/>
      <c r="Z515" s="1">
        <v>0</v>
      </c>
      <c r="AA515" s="1" t="b">
        <v>0</v>
      </c>
      <c r="AB515" s="1"/>
      <c r="AC515" s="1"/>
      <c r="AD515" s="1"/>
      <c r="AE515" s="1">
        <v>100</v>
      </c>
      <c r="AF515" s="1">
        <v>100</v>
      </c>
      <c r="AG515" s="1"/>
      <c r="AH515" s="1"/>
      <c r="AI515" s="1"/>
      <c r="AJ515" s="1"/>
      <c r="AK515" s="1"/>
      <c r="AL515" s="1"/>
      <c r="AM515" s="1"/>
      <c r="AN515" s="1"/>
    </row>
    <row r="516" spans="1:40" x14ac:dyDescent="0.2">
      <c r="A516" s="3" t="s">
        <v>75</v>
      </c>
      <c r="B516" s="1" t="s">
        <v>197</v>
      </c>
      <c r="C516" s="3" t="s">
        <v>33</v>
      </c>
      <c r="D516" s="3" t="s">
        <v>135</v>
      </c>
      <c r="E516" s="6" t="s">
        <v>34</v>
      </c>
      <c r="F516" s="1" t="s">
        <v>34</v>
      </c>
      <c r="G516" s="3" t="s">
        <v>76</v>
      </c>
      <c r="H516" s="1" t="s">
        <v>35</v>
      </c>
      <c r="I516" s="1" t="s">
        <v>148</v>
      </c>
      <c r="J516" s="1" t="s">
        <v>119</v>
      </c>
      <c r="K516" s="1"/>
      <c r="L516" s="26">
        <v>2.5</v>
      </c>
      <c r="M516" s="26">
        <v>2</v>
      </c>
      <c r="N516" s="26">
        <v>3</v>
      </c>
      <c r="O516" s="26"/>
      <c r="P516" s="26">
        <v>69.569999999999993</v>
      </c>
      <c r="Q516" s="26">
        <v>0</v>
      </c>
      <c r="R516" s="26">
        <v>99.4</v>
      </c>
      <c r="S516" s="1" t="b">
        <v>1</v>
      </c>
      <c r="T516" s="50"/>
      <c r="U516" s="1" t="s">
        <v>77</v>
      </c>
      <c r="V516" s="1"/>
      <c r="W516" s="1"/>
      <c r="X516" s="1"/>
      <c r="Y516" s="1"/>
      <c r="Z516" s="1">
        <v>0</v>
      </c>
      <c r="AA516" s="1" t="b">
        <v>0</v>
      </c>
      <c r="AB516" s="1"/>
      <c r="AC516" s="1"/>
      <c r="AD516" s="1"/>
      <c r="AE516" s="1">
        <v>69.569999999999993</v>
      </c>
      <c r="AF516" s="1">
        <v>99.4</v>
      </c>
      <c r="AG516" s="1"/>
      <c r="AH516" s="1"/>
      <c r="AI516" s="1"/>
      <c r="AJ516" s="1"/>
      <c r="AK516" s="1"/>
      <c r="AL516" s="1"/>
      <c r="AM516" s="1"/>
      <c r="AN516" s="1"/>
    </row>
    <row r="517" spans="1:40" x14ac:dyDescent="0.2">
      <c r="A517" s="3" t="s">
        <v>75</v>
      </c>
      <c r="B517" s="1" t="s">
        <v>197</v>
      </c>
      <c r="C517" s="3" t="s">
        <v>33</v>
      </c>
      <c r="D517" s="3" t="s">
        <v>135</v>
      </c>
      <c r="E517" s="6" t="s">
        <v>34</v>
      </c>
      <c r="F517" s="1" t="s">
        <v>34</v>
      </c>
      <c r="G517" s="3" t="s">
        <v>81</v>
      </c>
      <c r="H517" s="1" t="s">
        <v>35</v>
      </c>
      <c r="I517" s="1" t="s">
        <v>148</v>
      </c>
      <c r="J517" s="1" t="s">
        <v>119</v>
      </c>
      <c r="K517" s="1"/>
      <c r="L517" s="26">
        <v>0.5</v>
      </c>
      <c r="M517" s="26">
        <v>0</v>
      </c>
      <c r="N517" s="26">
        <v>1</v>
      </c>
      <c r="O517" s="26"/>
      <c r="P517" s="26">
        <v>97.01</v>
      </c>
      <c r="Q517" s="26">
        <v>80.900000000000006</v>
      </c>
      <c r="R517" s="26">
        <v>99.9</v>
      </c>
      <c r="S517" s="1" t="b">
        <v>0</v>
      </c>
      <c r="T517" s="50"/>
      <c r="U517" s="1" t="s">
        <v>77</v>
      </c>
      <c r="V517" s="1"/>
      <c r="W517" s="1"/>
      <c r="X517" s="1"/>
      <c r="Y517" s="1"/>
      <c r="Z517" s="1">
        <v>0</v>
      </c>
      <c r="AA517" s="1" t="b">
        <v>0</v>
      </c>
      <c r="AB517" s="1"/>
      <c r="AC517" s="1"/>
      <c r="AD517" s="1"/>
      <c r="AE517" s="1">
        <v>16.11</v>
      </c>
      <c r="AF517" s="1">
        <v>19</v>
      </c>
      <c r="AG517" s="1"/>
      <c r="AH517" s="1"/>
      <c r="AI517" s="1"/>
      <c r="AJ517" s="1"/>
      <c r="AK517" s="1"/>
      <c r="AL517" s="1"/>
      <c r="AM517" s="1"/>
      <c r="AN517" s="1"/>
    </row>
    <row r="518" spans="1:40" x14ac:dyDescent="0.2">
      <c r="A518" s="3" t="s">
        <v>75</v>
      </c>
      <c r="B518" s="1" t="s">
        <v>197</v>
      </c>
      <c r="C518" s="3" t="s">
        <v>33</v>
      </c>
      <c r="D518" s="3" t="s">
        <v>135</v>
      </c>
      <c r="E518" s="6" t="s">
        <v>34</v>
      </c>
      <c r="F518" s="1" t="s">
        <v>34</v>
      </c>
      <c r="G518" s="3" t="s">
        <v>81</v>
      </c>
      <c r="H518" s="1" t="s">
        <v>35</v>
      </c>
      <c r="I518" s="1" t="s">
        <v>148</v>
      </c>
      <c r="J518" s="1" t="s">
        <v>119</v>
      </c>
      <c r="K518" s="1"/>
      <c r="L518" s="26">
        <v>1.5</v>
      </c>
      <c r="M518" s="26">
        <v>1</v>
      </c>
      <c r="N518" s="26">
        <v>2</v>
      </c>
      <c r="O518" s="26"/>
      <c r="P518" s="26">
        <v>94.57</v>
      </c>
      <c r="Q518" s="26">
        <v>63.5</v>
      </c>
      <c r="R518" s="26">
        <v>99.9</v>
      </c>
      <c r="S518" s="1" t="b">
        <v>0</v>
      </c>
      <c r="T518" s="50"/>
      <c r="U518" s="1" t="s">
        <v>77</v>
      </c>
      <c r="V518" s="1"/>
      <c r="W518" s="1"/>
      <c r="X518" s="1"/>
      <c r="Y518" s="1"/>
      <c r="Z518" s="1">
        <v>0</v>
      </c>
      <c r="AA518" s="1" t="b">
        <v>0</v>
      </c>
      <c r="AB518" s="1"/>
      <c r="AC518" s="1"/>
      <c r="AD518" s="1"/>
      <c r="AE518" s="1">
        <v>31.069999999999993</v>
      </c>
      <c r="AF518" s="1">
        <v>36.400000000000006</v>
      </c>
      <c r="AG518" s="1"/>
      <c r="AH518" s="1"/>
      <c r="AI518" s="1"/>
      <c r="AJ518" s="1"/>
      <c r="AK518" s="1"/>
      <c r="AL518" s="1"/>
      <c r="AM518" s="1"/>
      <c r="AN518" s="1"/>
    </row>
    <row r="519" spans="1:40" x14ac:dyDescent="0.2">
      <c r="A519" s="3" t="s">
        <v>75</v>
      </c>
      <c r="B519" s="1" t="s">
        <v>197</v>
      </c>
      <c r="C519" s="3" t="s">
        <v>33</v>
      </c>
      <c r="D519" s="3" t="s">
        <v>135</v>
      </c>
      <c r="E519" s="6" t="s">
        <v>34</v>
      </c>
      <c r="F519" s="1" t="s">
        <v>34</v>
      </c>
      <c r="G519" s="3" t="s">
        <v>81</v>
      </c>
      <c r="H519" s="1" t="s">
        <v>35</v>
      </c>
      <c r="I519" s="1" t="s">
        <v>148</v>
      </c>
      <c r="J519" s="1" t="s">
        <v>119</v>
      </c>
      <c r="K519" s="1"/>
      <c r="L519" s="26">
        <v>2.5</v>
      </c>
      <c r="M519" s="26">
        <v>2</v>
      </c>
      <c r="N519" s="26">
        <v>3</v>
      </c>
      <c r="O519" s="26"/>
      <c r="P519" s="26">
        <v>86.49</v>
      </c>
      <c r="Q519" s="26">
        <v>0</v>
      </c>
      <c r="R519" s="26">
        <v>99.7</v>
      </c>
      <c r="S519" s="1" t="b">
        <v>0</v>
      </c>
      <c r="T519" s="50"/>
      <c r="U519" s="1" t="s">
        <v>77</v>
      </c>
      <c r="V519" s="1"/>
      <c r="W519" s="1"/>
      <c r="X519" s="1"/>
      <c r="Y519" s="1"/>
      <c r="Z519" s="1">
        <v>0</v>
      </c>
      <c r="AA519" s="1" t="b">
        <v>0</v>
      </c>
      <c r="AB519" s="1"/>
      <c r="AC519" s="1"/>
      <c r="AD519" s="1"/>
      <c r="AE519" s="1">
        <v>86.49</v>
      </c>
      <c r="AF519" s="1">
        <v>99.7</v>
      </c>
      <c r="AG519" s="1"/>
      <c r="AH519" s="1"/>
      <c r="AI519" s="1"/>
      <c r="AJ519" s="1"/>
      <c r="AK519" s="1"/>
      <c r="AL519" s="1"/>
      <c r="AM519" s="1"/>
      <c r="AN519" s="1"/>
    </row>
    <row r="520" spans="1:40" x14ac:dyDescent="0.2">
      <c r="A520" s="3" t="s">
        <v>75</v>
      </c>
      <c r="B520" s="1" t="s">
        <v>197</v>
      </c>
      <c r="C520" s="3" t="s">
        <v>33</v>
      </c>
      <c r="D520" s="3" t="s">
        <v>135</v>
      </c>
      <c r="E520" s="6" t="s">
        <v>34</v>
      </c>
      <c r="F520" s="1" t="s">
        <v>34</v>
      </c>
      <c r="G520" s="3" t="s">
        <v>81</v>
      </c>
      <c r="H520" s="1" t="s">
        <v>35</v>
      </c>
      <c r="I520" s="1" t="s">
        <v>148</v>
      </c>
      <c r="J520" s="1" t="s">
        <v>119</v>
      </c>
      <c r="K520" s="1"/>
      <c r="L520" s="26">
        <v>3.5</v>
      </c>
      <c r="M520" s="26">
        <v>3</v>
      </c>
      <c r="N520" s="26">
        <v>4</v>
      </c>
      <c r="O520" s="26"/>
      <c r="P520" s="26">
        <v>100</v>
      </c>
      <c r="Q520" s="26">
        <v>0</v>
      </c>
      <c r="R520" s="26">
        <v>100</v>
      </c>
      <c r="S520" s="1" t="b">
        <v>0</v>
      </c>
      <c r="T520" s="50"/>
      <c r="U520" s="1" t="s">
        <v>77</v>
      </c>
      <c r="V520" s="1"/>
      <c r="W520" s="1"/>
      <c r="X520" s="1"/>
      <c r="Y520" s="1"/>
      <c r="Z520" s="1">
        <v>0</v>
      </c>
      <c r="AA520" s="1" t="b">
        <v>0</v>
      </c>
      <c r="AB520" s="1"/>
      <c r="AC520" s="1"/>
      <c r="AD520" s="1"/>
      <c r="AE520" s="1">
        <v>100</v>
      </c>
      <c r="AF520" s="1">
        <v>100</v>
      </c>
      <c r="AG520" s="1"/>
      <c r="AH520" s="1"/>
      <c r="AI520" s="1"/>
      <c r="AJ520" s="1"/>
      <c r="AK520" s="1"/>
      <c r="AL520" s="1"/>
      <c r="AM520" s="1"/>
      <c r="AN520" s="1"/>
    </row>
    <row r="521" spans="1:40" x14ac:dyDescent="0.2">
      <c r="A521" s="3" t="s">
        <v>75</v>
      </c>
      <c r="B521" s="1" t="s">
        <v>197</v>
      </c>
      <c r="C521" s="3" t="s">
        <v>33</v>
      </c>
      <c r="D521" s="3" t="s">
        <v>135</v>
      </c>
      <c r="E521" s="6" t="s">
        <v>34</v>
      </c>
      <c r="F521" s="1" t="s">
        <v>34</v>
      </c>
      <c r="G521" s="3" t="s">
        <v>81</v>
      </c>
      <c r="H521" s="1" t="s">
        <v>35</v>
      </c>
      <c r="I521" s="1" t="s">
        <v>148</v>
      </c>
      <c r="J521" s="1" t="s">
        <v>119</v>
      </c>
      <c r="K521" s="1"/>
      <c r="L521" s="26">
        <v>4.5</v>
      </c>
      <c r="M521" s="26">
        <v>4</v>
      </c>
      <c r="N521" s="26">
        <v>5</v>
      </c>
      <c r="O521" s="26"/>
      <c r="P521" s="26">
        <v>100</v>
      </c>
      <c r="Q521" s="26">
        <v>0</v>
      </c>
      <c r="R521" s="26">
        <v>100</v>
      </c>
      <c r="S521" s="1" t="b">
        <v>0</v>
      </c>
      <c r="T521" s="50"/>
      <c r="U521" s="1" t="s">
        <v>77</v>
      </c>
      <c r="V521" s="1"/>
      <c r="W521" s="1"/>
      <c r="X521" s="1"/>
      <c r="Y521" s="1"/>
      <c r="Z521" s="1">
        <v>0</v>
      </c>
      <c r="AA521" s="1" t="b">
        <v>0</v>
      </c>
      <c r="AB521" s="1"/>
      <c r="AC521" s="1"/>
      <c r="AD521" s="1"/>
      <c r="AE521" s="1">
        <v>100</v>
      </c>
      <c r="AF521" s="1">
        <v>100</v>
      </c>
      <c r="AG521" s="1"/>
      <c r="AH521" s="1"/>
      <c r="AI521" s="1"/>
      <c r="AJ521" s="1"/>
      <c r="AK521" s="1"/>
      <c r="AL521" s="1"/>
      <c r="AM521" s="1"/>
      <c r="AN521" s="1"/>
    </row>
    <row r="522" spans="1:40" x14ac:dyDescent="0.2">
      <c r="A522" s="3" t="s">
        <v>75</v>
      </c>
      <c r="B522" s="1" t="s">
        <v>197</v>
      </c>
      <c r="C522" s="3" t="s">
        <v>33</v>
      </c>
      <c r="D522" s="3" t="s">
        <v>135</v>
      </c>
      <c r="E522" s="6" t="s">
        <v>34</v>
      </c>
      <c r="F522" s="1" t="s">
        <v>34</v>
      </c>
      <c r="G522" s="3" t="s">
        <v>81</v>
      </c>
      <c r="H522" s="1" t="s">
        <v>35</v>
      </c>
      <c r="I522" s="1" t="s">
        <v>148</v>
      </c>
      <c r="J522" s="1" t="s">
        <v>119</v>
      </c>
      <c r="K522" s="1"/>
      <c r="L522" s="26">
        <v>6</v>
      </c>
      <c r="M522" s="26">
        <v>5</v>
      </c>
      <c r="N522" s="26">
        <v>100</v>
      </c>
      <c r="O522" s="26"/>
      <c r="P522" s="26">
        <v>100</v>
      </c>
      <c r="Q522" s="26">
        <v>0</v>
      </c>
      <c r="R522" s="26">
        <v>100</v>
      </c>
      <c r="S522" s="1" t="b">
        <v>0</v>
      </c>
      <c r="T522" s="50"/>
      <c r="U522" s="1" t="s">
        <v>77</v>
      </c>
      <c r="V522" s="1"/>
      <c r="W522" s="1"/>
      <c r="X522" s="1"/>
      <c r="Y522" s="1"/>
      <c r="Z522" s="1">
        <v>0</v>
      </c>
      <c r="AA522" s="1" t="b">
        <v>0</v>
      </c>
      <c r="AB522" s="1"/>
      <c r="AC522" s="1"/>
      <c r="AD522" s="1"/>
      <c r="AE522" s="1">
        <v>100</v>
      </c>
      <c r="AF522" s="1">
        <v>100</v>
      </c>
      <c r="AG522" s="1"/>
      <c r="AH522" s="1"/>
      <c r="AI522" s="1"/>
      <c r="AJ522" s="1"/>
      <c r="AK522" s="1"/>
      <c r="AL522" s="1"/>
      <c r="AM522" s="1"/>
      <c r="AN522" s="1"/>
    </row>
    <row r="523" spans="1:40" x14ac:dyDescent="0.2">
      <c r="A523" s="3" t="s">
        <v>75</v>
      </c>
      <c r="B523" s="1" t="s">
        <v>197</v>
      </c>
      <c r="C523" s="3" t="s">
        <v>33</v>
      </c>
      <c r="D523" s="3" t="s">
        <v>135</v>
      </c>
      <c r="E523" s="6" t="s">
        <v>34</v>
      </c>
      <c r="F523" s="1" t="s">
        <v>34</v>
      </c>
      <c r="G523" s="3" t="s">
        <v>43</v>
      </c>
      <c r="H523" s="1" t="s">
        <v>43</v>
      </c>
      <c r="I523" s="1" t="s">
        <v>148</v>
      </c>
      <c r="J523" s="1" t="s">
        <v>119</v>
      </c>
      <c r="K523" s="1"/>
      <c r="L523" s="26">
        <v>0.5</v>
      </c>
      <c r="M523" s="26">
        <v>0</v>
      </c>
      <c r="N523" s="26">
        <v>1</v>
      </c>
      <c r="O523" s="26"/>
      <c r="P523" s="26">
        <v>100</v>
      </c>
      <c r="Q523" s="26">
        <v>0</v>
      </c>
      <c r="R523" s="26">
        <v>100</v>
      </c>
      <c r="S523" s="1" t="b">
        <v>1</v>
      </c>
      <c r="T523" s="50"/>
      <c r="U523" s="1" t="s">
        <v>77</v>
      </c>
      <c r="V523" s="1"/>
      <c r="W523" s="1"/>
      <c r="X523" s="1"/>
      <c r="Y523" s="1"/>
      <c r="Z523" s="1">
        <v>0</v>
      </c>
      <c r="AA523" s="1" t="b">
        <v>0</v>
      </c>
      <c r="AB523" s="1"/>
      <c r="AC523" s="1"/>
      <c r="AD523" s="1" t="s">
        <v>42</v>
      </c>
      <c r="AE523" s="1">
        <v>100</v>
      </c>
      <c r="AF523" s="1">
        <v>100</v>
      </c>
      <c r="AG523" s="1"/>
      <c r="AH523" s="1"/>
      <c r="AI523" s="1"/>
      <c r="AJ523" s="1"/>
      <c r="AK523" s="1"/>
      <c r="AL523" s="1"/>
      <c r="AM523" s="1"/>
      <c r="AN523" s="1"/>
    </row>
    <row r="524" spans="1:40" x14ac:dyDescent="0.2">
      <c r="A524" s="3" t="s">
        <v>75</v>
      </c>
      <c r="B524" s="1" t="s">
        <v>197</v>
      </c>
      <c r="C524" s="3" t="s">
        <v>33</v>
      </c>
      <c r="D524" s="3" t="s">
        <v>135</v>
      </c>
      <c r="E524" s="6" t="s">
        <v>34</v>
      </c>
      <c r="F524" s="1" t="s">
        <v>34</v>
      </c>
      <c r="G524" s="3" t="s">
        <v>43</v>
      </c>
      <c r="H524" s="1" t="s">
        <v>43</v>
      </c>
      <c r="I524" s="1" t="s">
        <v>148</v>
      </c>
      <c r="J524" s="1" t="s">
        <v>119</v>
      </c>
      <c r="K524" s="1"/>
      <c r="L524" s="26">
        <v>1.5</v>
      </c>
      <c r="M524" s="26">
        <v>1</v>
      </c>
      <c r="N524" s="26">
        <v>2</v>
      </c>
      <c r="O524" s="26"/>
      <c r="P524" s="26">
        <v>100</v>
      </c>
      <c r="Q524" s="26">
        <v>74.3</v>
      </c>
      <c r="R524" s="26">
        <v>100</v>
      </c>
      <c r="S524" s="1" t="b">
        <v>1</v>
      </c>
      <c r="T524" s="50"/>
      <c r="U524" s="1" t="s">
        <v>77</v>
      </c>
      <c r="V524" s="1"/>
      <c r="W524" s="1"/>
      <c r="X524" s="1"/>
      <c r="Y524" s="1"/>
      <c r="Z524" s="1">
        <v>0</v>
      </c>
      <c r="AA524" s="1" t="b">
        <v>0</v>
      </c>
      <c r="AB524" s="1"/>
      <c r="AC524" s="1"/>
      <c r="AD524" s="1" t="s">
        <v>42</v>
      </c>
      <c r="AE524" s="1">
        <v>25.700000000000003</v>
      </c>
      <c r="AF524" s="1">
        <v>25.700000000000003</v>
      </c>
      <c r="AG524" s="1"/>
      <c r="AH524" s="1"/>
      <c r="AI524" s="1"/>
      <c r="AJ524" s="1"/>
      <c r="AK524" s="1"/>
      <c r="AL524" s="1"/>
      <c r="AM524" s="1"/>
      <c r="AN524" s="1"/>
    </row>
    <row r="525" spans="1:40" x14ac:dyDescent="0.2">
      <c r="A525" s="3" t="s">
        <v>75</v>
      </c>
      <c r="B525" s="1" t="s">
        <v>197</v>
      </c>
      <c r="C525" s="3" t="s">
        <v>33</v>
      </c>
      <c r="D525" s="3" t="s">
        <v>135</v>
      </c>
      <c r="E525" s="6" t="s">
        <v>34</v>
      </c>
      <c r="F525" s="1" t="s">
        <v>34</v>
      </c>
      <c r="G525" s="3" t="s">
        <v>43</v>
      </c>
      <c r="H525" s="1" t="s">
        <v>43</v>
      </c>
      <c r="I525" s="1" t="s">
        <v>148</v>
      </c>
      <c r="J525" s="1" t="s">
        <v>119</v>
      </c>
      <c r="K525" s="1"/>
      <c r="L525" s="26">
        <v>2.5</v>
      </c>
      <c r="M525" s="26">
        <v>2</v>
      </c>
      <c r="N525" s="26">
        <v>3</v>
      </c>
      <c r="O525" s="26"/>
      <c r="P525" s="26">
        <v>81.63</v>
      </c>
      <c r="Q525" s="26">
        <v>0</v>
      </c>
      <c r="R525" s="26">
        <v>99.6</v>
      </c>
      <c r="S525" s="1" t="b">
        <v>1</v>
      </c>
      <c r="T525" s="50"/>
      <c r="U525" s="1" t="s">
        <v>77</v>
      </c>
      <c r="V525" s="1"/>
      <c r="W525" s="1"/>
      <c r="X525" s="1"/>
      <c r="Y525" s="1"/>
      <c r="Z525" s="1">
        <v>0</v>
      </c>
      <c r="AA525" s="1" t="b">
        <v>0</v>
      </c>
      <c r="AB525" s="1"/>
      <c r="AC525" s="1"/>
      <c r="AD525" s="1" t="s">
        <v>42</v>
      </c>
      <c r="AE525" s="1">
        <v>81.63</v>
      </c>
      <c r="AF525" s="1">
        <v>99.6</v>
      </c>
      <c r="AG525" s="1"/>
      <c r="AH525" s="1"/>
      <c r="AI525" s="1"/>
      <c r="AJ525" s="1"/>
      <c r="AK525" s="1"/>
      <c r="AL525" s="1"/>
      <c r="AM525" s="1"/>
      <c r="AN525" s="1"/>
    </row>
    <row r="526" spans="1:40" x14ac:dyDescent="0.2">
      <c r="A526" s="3" t="s">
        <v>75</v>
      </c>
      <c r="B526" s="1" t="s">
        <v>197</v>
      </c>
      <c r="C526" s="3" t="s">
        <v>33</v>
      </c>
      <c r="D526" s="3" t="s">
        <v>135</v>
      </c>
      <c r="E526" s="6" t="s">
        <v>34</v>
      </c>
      <c r="F526" s="1" t="s">
        <v>34</v>
      </c>
      <c r="G526" s="3" t="s">
        <v>43</v>
      </c>
      <c r="H526" s="1" t="s">
        <v>43</v>
      </c>
      <c r="I526" s="1" t="s">
        <v>148</v>
      </c>
      <c r="J526" s="1" t="s">
        <v>119</v>
      </c>
      <c r="K526" s="1"/>
      <c r="L526" s="26">
        <v>3.5</v>
      </c>
      <c r="M526" s="26">
        <v>3</v>
      </c>
      <c r="N526" s="26">
        <v>4</v>
      </c>
      <c r="O526" s="26"/>
      <c r="P526" s="26">
        <v>100</v>
      </c>
      <c r="Q526" s="26">
        <v>0</v>
      </c>
      <c r="R526" s="26">
        <v>100</v>
      </c>
      <c r="S526" s="1" t="b">
        <v>1</v>
      </c>
      <c r="T526" s="50"/>
      <c r="U526" s="1" t="s">
        <v>77</v>
      </c>
      <c r="V526" s="1"/>
      <c r="W526" s="1"/>
      <c r="X526" s="1"/>
      <c r="Y526" s="1"/>
      <c r="Z526" s="1">
        <v>0</v>
      </c>
      <c r="AA526" s="1" t="b">
        <v>0</v>
      </c>
      <c r="AB526" s="1"/>
      <c r="AC526" s="1"/>
      <c r="AD526" s="1" t="s">
        <v>42</v>
      </c>
      <c r="AE526" s="1">
        <v>100</v>
      </c>
      <c r="AF526" s="1">
        <v>100</v>
      </c>
      <c r="AG526" s="1"/>
      <c r="AH526" s="1"/>
      <c r="AI526" s="1"/>
      <c r="AJ526" s="1"/>
      <c r="AK526" s="1"/>
      <c r="AL526" s="1"/>
      <c r="AM526" s="1"/>
      <c r="AN526" s="1"/>
    </row>
    <row r="527" spans="1:40" x14ac:dyDescent="0.2">
      <c r="A527" s="3" t="s">
        <v>75</v>
      </c>
      <c r="B527" s="1" t="s">
        <v>197</v>
      </c>
      <c r="C527" s="3" t="s">
        <v>33</v>
      </c>
      <c r="D527" s="3" t="s">
        <v>135</v>
      </c>
      <c r="E527" s="6" t="s">
        <v>34</v>
      </c>
      <c r="F527" s="1" t="s">
        <v>34</v>
      </c>
      <c r="G527" s="3" t="s">
        <v>43</v>
      </c>
      <c r="H527" s="1" t="s">
        <v>43</v>
      </c>
      <c r="I527" s="1" t="s">
        <v>148</v>
      </c>
      <c r="J527" s="1" t="s">
        <v>119</v>
      </c>
      <c r="K527" s="1"/>
      <c r="L527" s="26">
        <v>4.5</v>
      </c>
      <c r="M527" s="26">
        <v>4</v>
      </c>
      <c r="N527" s="26">
        <v>5</v>
      </c>
      <c r="O527" s="26"/>
      <c r="P527" s="26">
        <v>81.599999999999994</v>
      </c>
      <c r="Q527" s="26">
        <v>0</v>
      </c>
      <c r="R527" s="26">
        <v>99.6</v>
      </c>
      <c r="S527" s="1" t="b">
        <v>1</v>
      </c>
      <c r="T527" s="50"/>
      <c r="U527" s="1" t="s">
        <v>77</v>
      </c>
      <c r="V527" s="1"/>
      <c r="W527" s="1"/>
      <c r="X527" s="1"/>
      <c r="Y527" s="1"/>
      <c r="Z527" s="1">
        <v>0</v>
      </c>
      <c r="AA527" s="1" t="b">
        <v>0</v>
      </c>
      <c r="AB527" s="1"/>
      <c r="AC527" s="1"/>
      <c r="AD527" s="1" t="s">
        <v>42</v>
      </c>
      <c r="AE527" s="1">
        <v>81.599999999999994</v>
      </c>
      <c r="AF527" s="1">
        <v>99.6</v>
      </c>
      <c r="AG527" s="1"/>
      <c r="AH527" s="1"/>
      <c r="AI527" s="1"/>
      <c r="AJ527" s="1"/>
      <c r="AK527" s="1"/>
      <c r="AL527" s="1"/>
      <c r="AM527" s="1"/>
      <c r="AN527" s="1"/>
    </row>
    <row r="528" spans="1:40" x14ac:dyDescent="0.2">
      <c r="A528" s="3" t="s">
        <v>75</v>
      </c>
      <c r="B528" s="1" t="s">
        <v>197</v>
      </c>
      <c r="C528" s="3" t="s">
        <v>33</v>
      </c>
      <c r="D528" s="3" t="s">
        <v>135</v>
      </c>
      <c r="E528" s="6" t="s">
        <v>34</v>
      </c>
      <c r="F528" s="1" t="s">
        <v>34</v>
      </c>
      <c r="G528" s="3" t="s">
        <v>43</v>
      </c>
      <c r="H528" s="1" t="s">
        <v>43</v>
      </c>
      <c r="I528" s="1" t="s">
        <v>148</v>
      </c>
      <c r="J528" s="1" t="s">
        <v>119</v>
      </c>
      <c r="K528" s="1"/>
      <c r="L528" s="26">
        <v>6</v>
      </c>
      <c r="M528" s="26">
        <v>5</v>
      </c>
      <c r="N528" s="26">
        <v>100</v>
      </c>
      <c r="O528" s="26"/>
      <c r="P528" s="26">
        <v>67.95</v>
      </c>
      <c r="Q528" s="26">
        <v>0</v>
      </c>
      <c r="R528" s="26">
        <v>99.4</v>
      </c>
      <c r="S528" s="1" t="b">
        <v>1</v>
      </c>
      <c r="T528" s="50"/>
      <c r="U528" s="1" t="s">
        <v>77</v>
      </c>
      <c r="V528" s="1"/>
      <c r="W528" s="1"/>
      <c r="X528" s="1"/>
      <c r="Y528" s="1"/>
      <c r="Z528" s="1">
        <v>0</v>
      </c>
      <c r="AA528" s="1" t="b">
        <v>0</v>
      </c>
      <c r="AB528" s="1"/>
      <c r="AC528" s="1"/>
      <c r="AD528" s="1" t="s">
        <v>42</v>
      </c>
      <c r="AE528" s="1">
        <v>67.95</v>
      </c>
      <c r="AF528" s="1">
        <v>99.4</v>
      </c>
      <c r="AG528" s="1"/>
      <c r="AH528" s="1"/>
      <c r="AI528" s="1"/>
      <c r="AJ528" s="1"/>
      <c r="AK528" s="1"/>
      <c r="AL528" s="1"/>
      <c r="AM528" s="1"/>
      <c r="AN528" s="1"/>
    </row>
    <row r="529" spans="1:40" x14ac:dyDescent="0.2">
      <c r="A529" s="3" t="s">
        <v>150</v>
      </c>
      <c r="B529" s="1" t="s">
        <v>247</v>
      </c>
      <c r="C529" s="3" t="s">
        <v>91</v>
      </c>
      <c r="D529" s="3" t="s">
        <v>135</v>
      </c>
      <c r="E529" s="6" t="s">
        <v>34</v>
      </c>
      <c r="F529" s="6" t="s">
        <v>34</v>
      </c>
      <c r="G529" s="1" t="s">
        <v>43</v>
      </c>
      <c r="H529" s="1" t="s">
        <v>43</v>
      </c>
      <c r="I529" s="1" t="s">
        <v>36</v>
      </c>
      <c r="J529" s="1" t="s">
        <v>36</v>
      </c>
      <c r="K529" s="1"/>
      <c r="L529" s="26">
        <v>1.25</v>
      </c>
      <c r="M529" s="26">
        <v>0.5</v>
      </c>
      <c r="N529" s="26">
        <v>2</v>
      </c>
      <c r="O529" s="26"/>
      <c r="P529" s="26">
        <v>94.25</v>
      </c>
      <c r="Q529" s="26">
        <v>90.606999999999999</v>
      </c>
      <c r="R529" s="26">
        <v>96.606999999999999</v>
      </c>
      <c r="S529" s="1" t="b">
        <v>1</v>
      </c>
      <c r="T529" s="1"/>
      <c r="U529" s="1" t="s">
        <v>77</v>
      </c>
      <c r="V529" s="1"/>
      <c r="W529" s="1"/>
      <c r="X529" s="1"/>
      <c r="Y529" s="1"/>
      <c r="Z529" s="1"/>
      <c r="AA529" s="1" t="b">
        <v>0</v>
      </c>
      <c r="AB529" s="1"/>
      <c r="AC529" s="1"/>
      <c r="AD529" s="1"/>
      <c r="AE529" s="1">
        <v>3.6430000000000007</v>
      </c>
      <c r="AF529" s="1">
        <v>6</v>
      </c>
      <c r="AG529" s="1"/>
      <c r="AH529" s="1"/>
      <c r="AI529" s="1"/>
      <c r="AJ529" s="1"/>
      <c r="AK529" s="1"/>
      <c r="AL529" s="1"/>
      <c r="AM529" s="1"/>
      <c r="AN529" s="1"/>
    </row>
    <row r="530" spans="1:40" x14ac:dyDescent="0.2">
      <c r="A530" s="3" t="s">
        <v>150</v>
      </c>
      <c r="B530" s="1" t="s">
        <v>247</v>
      </c>
      <c r="C530" s="3" t="s">
        <v>91</v>
      </c>
      <c r="D530" s="3" t="s">
        <v>135</v>
      </c>
      <c r="E530" s="6" t="s">
        <v>34</v>
      </c>
      <c r="F530" s="6" t="s">
        <v>34</v>
      </c>
      <c r="G530" s="1" t="s">
        <v>43</v>
      </c>
      <c r="H530" s="1" t="s">
        <v>43</v>
      </c>
      <c r="I530" s="1" t="s">
        <v>36</v>
      </c>
      <c r="J530" s="1" t="s">
        <v>36</v>
      </c>
      <c r="K530" s="1"/>
      <c r="L530" s="26">
        <v>2.5</v>
      </c>
      <c r="M530" s="26">
        <v>2</v>
      </c>
      <c r="N530" s="26">
        <v>3</v>
      </c>
      <c r="O530" s="26"/>
      <c r="P530" s="26">
        <v>88.679000000000002</v>
      </c>
      <c r="Q530" s="26">
        <v>85.25</v>
      </c>
      <c r="R530" s="26">
        <v>91.893000000000001</v>
      </c>
      <c r="S530" s="1" t="b">
        <v>1</v>
      </c>
      <c r="T530" s="1"/>
      <c r="U530" s="1" t="s">
        <v>77</v>
      </c>
      <c r="V530" s="1"/>
      <c r="W530" s="1"/>
      <c r="X530" s="1"/>
      <c r="Y530" s="1"/>
      <c r="Z530" s="1"/>
      <c r="AA530" s="1" t="b">
        <v>0</v>
      </c>
      <c r="AB530" s="1"/>
      <c r="AC530" s="1"/>
      <c r="AD530" s="1"/>
      <c r="AE530" s="1">
        <v>3.429000000000002</v>
      </c>
      <c r="AF530" s="1">
        <v>6.6430000000000007</v>
      </c>
      <c r="AG530" s="1"/>
      <c r="AH530" s="1"/>
      <c r="AI530" s="1"/>
      <c r="AJ530" s="1"/>
      <c r="AK530" s="1"/>
      <c r="AL530" s="1"/>
      <c r="AM530" s="1"/>
      <c r="AN530" s="1"/>
    </row>
    <row r="531" spans="1:40" x14ac:dyDescent="0.2">
      <c r="A531" s="3" t="s">
        <v>150</v>
      </c>
      <c r="B531" s="1" t="s">
        <v>247</v>
      </c>
      <c r="C531" s="3" t="s">
        <v>91</v>
      </c>
      <c r="D531" s="3" t="s">
        <v>135</v>
      </c>
      <c r="E531" s="6" t="s">
        <v>34</v>
      </c>
      <c r="F531" s="6" t="s">
        <v>34</v>
      </c>
      <c r="G531" s="1" t="s">
        <v>43</v>
      </c>
      <c r="H531" s="1" t="s">
        <v>43</v>
      </c>
      <c r="I531" s="1" t="s">
        <v>36</v>
      </c>
      <c r="J531" s="1" t="s">
        <v>36</v>
      </c>
      <c r="K531" s="1"/>
      <c r="L531" s="26">
        <v>3.5</v>
      </c>
      <c r="M531" s="26">
        <v>3</v>
      </c>
      <c r="N531" s="26">
        <v>4</v>
      </c>
      <c r="O531" s="26"/>
      <c r="P531" s="26">
        <v>86.106999999999999</v>
      </c>
      <c r="Q531" s="26">
        <v>81.179000000000002</v>
      </c>
      <c r="R531" s="26">
        <v>89.75</v>
      </c>
      <c r="S531" s="1" t="b">
        <v>1</v>
      </c>
      <c r="T531" s="1"/>
      <c r="U531" s="1" t="s">
        <v>77</v>
      </c>
      <c r="V531" s="1"/>
      <c r="W531" s="1"/>
      <c r="X531" s="1"/>
      <c r="Y531" s="1"/>
      <c r="Z531" s="1"/>
      <c r="AA531" s="1" t="b">
        <v>0</v>
      </c>
      <c r="AB531" s="1"/>
      <c r="AC531" s="1"/>
      <c r="AD531" s="1"/>
      <c r="AE531" s="1">
        <v>4.9279999999999973</v>
      </c>
      <c r="AF531" s="1">
        <v>8.570999999999998</v>
      </c>
      <c r="AG531" s="1"/>
      <c r="AH531" s="1"/>
      <c r="AI531" s="1"/>
      <c r="AJ531" s="1"/>
      <c r="AK531" s="1"/>
      <c r="AL531" s="1"/>
      <c r="AM531" s="1"/>
      <c r="AN531" s="1"/>
    </row>
    <row r="532" spans="1:40" x14ac:dyDescent="0.2">
      <c r="A532" s="3" t="s">
        <v>150</v>
      </c>
      <c r="B532" s="1" t="s">
        <v>247</v>
      </c>
      <c r="C532" s="3" t="s">
        <v>91</v>
      </c>
      <c r="D532" s="3" t="s">
        <v>135</v>
      </c>
      <c r="E532" s="6" t="s">
        <v>34</v>
      </c>
      <c r="F532" s="6" t="s">
        <v>34</v>
      </c>
      <c r="G532" s="1" t="s">
        <v>43</v>
      </c>
      <c r="H532" s="1" t="s">
        <v>43</v>
      </c>
      <c r="I532" s="1" t="s">
        <v>36</v>
      </c>
      <c r="J532" s="1" t="s">
        <v>36</v>
      </c>
      <c r="K532" s="1"/>
      <c r="L532" s="26">
        <v>4.5</v>
      </c>
      <c r="M532" s="26">
        <v>4</v>
      </c>
      <c r="N532" s="26">
        <v>5</v>
      </c>
      <c r="O532" s="26"/>
      <c r="P532" s="26">
        <v>77.106999999999999</v>
      </c>
      <c r="Q532" s="26">
        <v>69.393000000000001</v>
      </c>
      <c r="R532" s="26">
        <v>83.106999999999999</v>
      </c>
      <c r="S532" s="1" t="b">
        <v>1</v>
      </c>
      <c r="T532" s="1"/>
      <c r="U532" s="1" t="s">
        <v>77</v>
      </c>
      <c r="V532" s="1"/>
      <c r="W532" s="1"/>
      <c r="X532" s="1"/>
      <c r="Y532" s="1"/>
      <c r="Z532" s="1"/>
      <c r="AA532" s="1" t="b">
        <v>0</v>
      </c>
      <c r="AB532" s="1"/>
      <c r="AC532" s="1"/>
      <c r="AD532" s="1"/>
      <c r="AE532" s="1">
        <v>7.7139999999999986</v>
      </c>
      <c r="AF532" s="1">
        <v>13.713999999999999</v>
      </c>
      <c r="AG532" s="1"/>
      <c r="AH532" s="1"/>
      <c r="AI532" s="1"/>
      <c r="AJ532" s="1"/>
      <c r="AK532" s="1"/>
      <c r="AL532" s="1"/>
      <c r="AM532" s="1"/>
      <c r="AN532" s="1"/>
    </row>
    <row r="533" spans="1:40" x14ac:dyDescent="0.2">
      <c r="A533" s="3" t="s">
        <v>150</v>
      </c>
      <c r="B533" s="1" t="s">
        <v>247</v>
      </c>
      <c r="C533" s="3" t="s">
        <v>91</v>
      </c>
      <c r="D533" s="3" t="s">
        <v>135</v>
      </c>
      <c r="E533" s="6" t="s">
        <v>34</v>
      </c>
      <c r="F533" s="6" t="s">
        <v>34</v>
      </c>
      <c r="G533" s="1" t="s">
        <v>43</v>
      </c>
      <c r="H533" s="1" t="s">
        <v>43</v>
      </c>
      <c r="I533" s="1" t="s">
        <v>36</v>
      </c>
      <c r="J533" s="1" t="s">
        <v>36</v>
      </c>
      <c r="K533" s="1"/>
      <c r="L533" s="26">
        <v>5.5</v>
      </c>
      <c r="M533" s="26">
        <v>5</v>
      </c>
      <c r="N533" s="26">
        <v>6</v>
      </c>
      <c r="O533" s="26"/>
      <c r="P533" s="26">
        <v>80.106999999999999</v>
      </c>
      <c r="Q533" s="26">
        <v>70.463999999999999</v>
      </c>
      <c r="R533" s="26">
        <v>86.75</v>
      </c>
      <c r="S533" s="1" t="b">
        <v>1</v>
      </c>
      <c r="T533" s="1"/>
      <c r="U533" s="1" t="s">
        <v>77</v>
      </c>
      <c r="V533" s="1"/>
      <c r="W533" s="1"/>
      <c r="X533" s="1"/>
      <c r="Y533" s="1"/>
      <c r="Z533" s="1"/>
      <c r="AA533" s="1" t="b">
        <v>0</v>
      </c>
      <c r="AB533" s="1"/>
      <c r="AC533" s="1"/>
      <c r="AD533" s="1"/>
      <c r="AE533" s="1">
        <v>9.6430000000000007</v>
      </c>
      <c r="AF533" s="1">
        <v>16.286000000000001</v>
      </c>
      <c r="AG533" s="1"/>
      <c r="AH533" s="1"/>
      <c r="AI533" s="1"/>
      <c r="AJ533" s="1"/>
      <c r="AK533" s="1"/>
      <c r="AL533" s="1"/>
      <c r="AM533" s="1"/>
      <c r="AN533" s="1"/>
    </row>
    <row r="534" spans="1:40" x14ac:dyDescent="0.2">
      <c r="A534" s="3" t="s">
        <v>150</v>
      </c>
      <c r="B534" s="1" t="s">
        <v>247</v>
      </c>
      <c r="C534" s="3" t="s">
        <v>91</v>
      </c>
      <c r="D534" s="3" t="s">
        <v>135</v>
      </c>
      <c r="E534" s="6" t="s">
        <v>34</v>
      </c>
      <c r="F534" s="6" t="s">
        <v>34</v>
      </c>
      <c r="G534" s="1" t="s">
        <v>35</v>
      </c>
      <c r="H534" s="1" t="s">
        <v>35</v>
      </c>
      <c r="I534" s="1" t="s">
        <v>36</v>
      </c>
      <c r="J534" s="1" t="s">
        <v>36</v>
      </c>
      <c r="K534" s="1"/>
      <c r="L534" s="26">
        <v>1.25</v>
      </c>
      <c r="M534" s="26">
        <v>0.5</v>
      </c>
      <c r="N534" s="26">
        <v>2</v>
      </c>
      <c r="O534" s="26"/>
      <c r="P534" s="26">
        <v>98.760559999999998</v>
      </c>
      <c r="Q534" s="26">
        <v>97.239440000000002</v>
      </c>
      <c r="R534" s="26">
        <v>100</v>
      </c>
      <c r="S534" s="1" t="b">
        <v>1</v>
      </c>
      <c r="T534" s="1"/>
      <c r="U534" s="1" t="s">
        <v>77</v>
      </c>
      <c r="V534" s="1"/>
      <c r="W534" s="1"/>
      <c r="X534" s="1"/>
      <c r="Y534" s="1"/>
      <c r="Z534" s="1"/>
      <c r="AA534" s="1" t="b">
        <v>0</v>
      </c>
      <c r="AB534" s="1"/>
      <c r="AC534" s="1"/>
      <c r="AD534" s="1"/>
      <c r="AE534" s="1">
        <v>1.5211199999999963</v>
      </c>
      <c r="AF534" s="1">
        <v>2.7605599999999981</v>
      </c>
      <c r="AG534" s="1"/>
      <c r="AH534" s="1"/>
      <c r="AI534" s="1"/>
      <c r="AJ534" s="1"/>
      <c r="AK534" s="1"/>
      <c r="AL534" s="1"/>
      <c r="AM534" s="1"/>
      <c r="AN534" s="1"/>
    </row>
    <row r="535" spans="1:40" x14ac:dyDescent="0.2">
      <c r="A535" s="3" t="s">
        <v>150</v>
      </c>
      <c r="B535" s="1" t="s">
        <v>247</v>
      </c>
      <c r="C535" s="3" t="s">
        <v>91</v>
      </c>
      <c r="D535" s="3" t="s">
        <v>135</v>
      </c>
      <c r="E535" s="6" t="s">
        <v>34</v>
      </c>
      <c r="F535" s="6" t="s">
        <v>34</v>
      </c>
      <c r="G535" s="1" t="s">
        <v>35</v>
      </c>
      <c r="H535" s="1" t="s">
        <v>35</v>
      </c>
      <c r="I535" s="1" t="s">
        <v>36</v>
      </c>
      <c r="J535" s="1" t="s">
        <v>36</v>
      </c>
      <c r="K535" s="1"/>
      <c r="L535" s="26">
        <v>2.5</v>
      </c>
      <c r="M535" s="26">
        <v>2</v>
      </c>
      <c r="N535" s="26">
        <v>3</v>
      </c>
      <c r="O535" s="26"/>
      <c r="P535" s="26">
        <v>97.070419999999999</v>
      </c>
      <c r="Q535" s="26">
        <v>93.85915</v>
      </c>
      <c r="R535" s="26">
        <v>98.760559999999998</v>
      </c>
      <c r="S535" s="1" t="b">
        <v>1</v>
      </c>
      <c r="T535" s="1"/>
      <c r="U535" s="1" t="s">
        <v>77</v>
      </c>
      <c r="V535" s="1"/>
      <c r="W535" s="1"/>
      <c r="X535" s="1"/>
      <c r="Y535" s="1"/>
      <c r="Z535" s="1"/>
      <c r="AA535" s="1" t="b">
        <v>0</v>
      </c>
      <c r="AB535" s="1"/>
      <c r="AC535" s="1"/>
      <c r="AD535" s="1"/>
      <c r="AE535" s="1">
        <v>3.211269999999999</v>
      </c>
      <c r="AF535" s="1">
        <v>4.9014099999999985</v>
      </c>
      <c r="AG535" s="1"/>
      <c r="AH535" s="1"/>
      <c r="AI535" s="1"/>
      <c r="AJ535" s="1"/>
      <c r="AK535" s="1"/>
      <c r="AL535" s="1"/>
      <c r="AM535" s="1"/>
      <c r="AN535" s="1"/>
    </row>
    <row r="536" spans="1:40" x14ac:dyDescent="0.2">
      <c r="A536" s="3" t="s">
        <v>150</v>
      </c>
      <c r="B536" s="1" t="s">
        <v>247</v>
      </c>
      <c r="C536" s="3" t="s">
        <v>91</v>
      </c>
      <c r="D536" s="3" t="s">
        <v>135</v>
      </c>
      <c r="E536" s="6" t="s">
        <v>34</v>
      </c>
      <c r="F536" s="6" t="s">
        <v>34</v>
      </c>
      <c r="G536" s="1" t="s">
        <v>35</v>
      </c>
      <c r="H536" s="1" t="s">
        <v>35</v>
      </c>
      <c r="I536" s="1" t="s">
        <v>36</v>
      </c>
      <c r="J536" s="1" t="s">
        <v>36</v>
      </c>
      <c r="K536" s="1"/>
      <c r="L536" s="26">
        <v>3.5</v>
      </c>
      <c r="M536" s="26">
        <v>3</v>
      </c>
      <c r="N536" s="26">
        <v>4</v>
      </c>
      <c r="O536" s="26"/>
      <c r="P536" s="26">
        <v>91.661969999999997</v>
      </c>
      <c r="Q536" s="26">
        <v>84.225350000000006</v>
      </c>
      <c r="R536" s="26">
        <v>95.718310000000002</v>
      </c>
      <c r="S536" s="1" t="b">
        <v>1</v>
      </c>
      <c r="T536" s="1"/>
      <c r="U536" s="1" t="s">
        <v>77</v>
      </c>
      <c r="V536" s="1"/>
      <c r="W536" s="1"/>
      <c r="X536" s="1"/>
      <c r="Y536" s="1"/>
      <c r="Z536" s="1"/>
      <c r="AA536" s="1" t="b">
        <v>0</v>
      </c>
      <c r="AB536" s="1"/>
      <c r="AC536" s="1"/>
      <c r="AD536" s="1"/>
      <c r="AE536" s="1">
        <v>7.4366199999999907</v>
      </c>
      <c r="AF536" s="1">
        <v>11.492959999999997</v>
      </c>
      <c r="AG536" s="1"/>
      <c r="AH536" s="1"/>
      <c r="AI536" s="1"/>
      <c r="AJ536" s="1"/>
      <c r="AK536" s="1"/>
      <c r="AL536" s="1"/>
      <c r="AM536" s="1"/>
      <c r="AN536" s="1"/>
    </row>
    <row r="537" spans="1:40" x14ac:dyDescent="0.2">
      <c r="A537" s="3" t="s">
        <v>150</v>
      </c>
      <c r="B537" s="1" t="s">
        <v>247</v>
      </c>
      <c r="C537" s="3" t="s">
        <v>91</v>
      </c>
      <c r="D537" s="3" t="s">
        <v>135</v>
      </c>
      <c r="E537" s="6" t="s">
        <v>34</v>
      </c>
      <c r="F537" s="6" t="s">
        <v>34</v>
      </c>
      <c r="G537" s="1" t="s">
        <v>35</v>
      </c>
      <c r="H537" s="1" t="s">
        <v>35</v>
      </c>
      <c r="I537" s="1" t="s">
        <v>36</v>
      </c>
      <c r="J537" s="1" t="s">
        <v>36</v>
      </c>
      <c r="K537" s="1"/>
      <c r="L537" s="26">
        <v>4.5</v>
      </c>
      <c r="M537" s="26">
        <v>4</v>
      </c>
      <c r="N537" s="26">
        <v>5</v>
      </c>
      <c r="O537" s="26"/>
      <c r="P537" s="26">
        <v>88.788730000000001</v>
      </c>
      <c r="Q537" s="26">
        <v>72.985919999999993</v>
      </c>
      <c r="R537" s="26">
        <v>95.380279999999999</v>
      </c>
      <c r="S537" s="1" t="b">
        <v>1</v>
      </c>
      <c r="T537" s="1"/>
      <c r="U537" s="1" t="s">
        <v>77</v>
      </c>
      <c r="V537" s="1"/>
      <c r="W537" s="1"/>
      <c r="X537" s="1"/>
      <c r="Y537" s="1"/>
      <c r="Z537" s="1"/>
      <c r="AA537" s="1" t="b">
        <v>0</v>
      </c>
      <c r="AB537" s="1"/>
      <c r="AC537" s="1"/>
      <c r="AD537" s="1"/>
      <c r="AE537" s="1">
        <v>15.802810000000008</v>
      </c>
      <c r="AF537" s="1">
        <v>22.394360000000006</v>
      </c>
      <c r="AG537" s="1"/>
      <c r="AH537" s="1"/>
      <c r="AI537" s="1"/>
      <c r="AJ537" s="1"/>
      <c r="AK537" s="1"/>
      <c r="AL537" s="1"/>
      <c r="AM537" s="1"/>
      <c r="AN537" s="1"/>
    </row>
    <row r="538" spans="1:40" x14ac:dyDescent="0.2">
      <c r="A538" s="3" t="s">
        <v>151</v>
      </c>
      <c r="B538" s="1" t="s">
        <v>252</v>
      </c>
      <c r="C538" s="1" t="s">
        <v>84</v>
      </c>
      <c r="D538" s="3" t="s">
        <v>135</v>
      </c>
      <c r="E538" s="1" t="s">
        <v>34</v>
      </c>
      <c r="F538" s="1" t="s">
        <v>34</v>
      </c>
      <c r="G538" s="1" t="s">
        <v>93</v>
      </c>
      <c r="H538" s="1" t="s">
        <v>35</v>
      </c>
      <c r="I538" s="1" t="s">
        <v>36</v>
      </c>
      <c r="J538" s="1" t="s">
        <v>36</v>
      </c>
      <c r="K538" s="1"/>
      <c r="L538" s="26">
        <v>1.75</v>
      </c>
      <c r="M538" s="26">
        <v>0.5</v>
      </c>
      <c r="N538" s="26">
        <v>3</v>
      </c>
      <c r="O538" s="26"/>
      <c r="P538" s="26">
        <v>77</v>
      </c>
      <c r="Q538" s="26">
        <v>71</v>
      </c>
      <c r="R538" s="26">
        <v>82</v>
      </c>
      <c r="S538" s="1" t="b">
        <v>1</v>
      </c>
      <c r="T538" s="1"/>
      <c r="U538" s="1" t="s">
        <v>39</v>
      </c>
      <c r="V538" s="1"/>
      <c r="W538" s="1"/>
      <c r="X538" s="1"/>
      <c r="Y538" s="1"/>
      <c r="Z538" s="1"/>
      <c r="AA538" s="1" t="b">
        <v>0</v>
      </c>
      <c r="AB538" s="1"/>
      <c r="AC538" s="1"/>
      <c r="AD538" s="1"/>
      <c r="AE538" s="1">
        <v>6</v>
      </c>
      <c r="AF538" s="1">
        <v>11</v>
      </c>
      <c r="AG538" s="1"/>
      <c r="AH538" s="1"/>
      <c r="AI538" s="1"/>
      <c r="AJ538" s="1"/>
      <c r="AK538" s="1"/>
      <c r="AL538" s="1"/>
      <c r="AM538" s="1"/>
      <c r="AN538" s="1"/>
    </row>
    <row r="539" spans="1:40" x14ac:dyDescent="0.2">
      <c r="A539" s="3" t="s">
        <v>151</v>
      </c>
      <c r="B539" s="1" t="s">
        <v>252</v>
      </c>
      <c r="C539" s="1" t="s">
        <v>84</v>
      </c>
      <c r="D539" s="3" t="s">
        <v>135</v>
      </c>
      <c r="E539" s="1" t="s">
        <v>34</v>
      </c>
      <c r="F539" s="1" t="s">
        <v>34</v>
      </c>
      <c r="G539" s="1" t="s">
        <v>93</v>
      </c>
      <c r="H539" s="1" t="s">
        <v>35</v>
      </c>
      <c r="I539" s="1" t="s">
        <v>36</v>
      </c>
      <c r="J539" s="1" t="s">
        <v>36</v>
      </c>
      <c r="K539" s="1"/>
      <c r="L539" s="26">
        <v>4.5</v>
      </c>
      <c r="M539" s="26">
        <v>3</v>
      </c>
      <c r="N539" s="26">
        <v>6</v>
      </c>
      <c r="O539" s="26"/>
      <c r="P539" s="26">
        <v>55</v>
      </c>
      <c r="Q539" s="26">
        <v>34</v>
      </c>
      <c r="R539" s="26">
        <v>69</v>
      </c>
      <c r="S539" s="1" t="b">
        <v>1</v>
      </c>
      <c r="T539" s="1"/>
      <c r="U539" s="1" t="s">
        <v>39</v>
      </c>
      <c r="V539" s="1"/>
      <c r="W539" s="1"/>
      <c r="X539" s="1"/>
      <c r="Y539" s="1"/>
      <c r="Z539" s="1"/>
      <c r="AA539" s="1" t="b">
        <v>0</v>
      </c>
      <c r="AB539" s="1"/>
      <c r="AC539" s="1"/>
      <c r="AD539" s="1"/>
      <c r="AE539" s="1">
        <v>21</v>
      </c>
      <c r="AF539" s="1">
        <v>35</v>
      </c>
      <c r="AG539" s="1"/>
      <c r="AH539" s="1"/>
      <c r="AI539" s="1"/>
      <c r="AJ539" s="1"/>
      <c r="AK539" s="1"/>
      <c r="AL539" s="1"/>
      <c r="AM539" s="1"/>
      <c r="AN539" s="1"/>
    </row>
    <row r="540" spans="1:40" x14ac:dyDescent="0.2">
      <c r="A540" s="3" t="s">
        <v>151</v>
      </c>
      <c r="B540" s="1" t="s">
        <v>252</v>
      </c>
      <c r="C540" s="1" t="s">
        <v>84</v>
      </c>
      <c r="D540" s="3" t="s">
        <v>135</v>
      </c>
      <c r="E540" s="1" t="s">
        <v>34</v>
      </c>
      <c r="F540" s="1" t="s">
        <v>34</v>
      </c>
      <c r="G540" s="1" t="s">
        <v>43</v>
      </c>
      <c r="H540" s="1" t="s">
        <v>43</v>
      </c>
      <c r="I540" s="1" t="s">
        <v>36</v>
      </c>
      <c r="J540" s="1" t="s">
        <v>36</v>
      </c>
      <c r="K540" s="1"/>
      <c r="L540" s="26">
        <v>1.75</v>
      </c>
      <c r="M540" s="26">
        <v>0.5</v>
      </c>
      <c r="N540" s="26">
        <v>3</v>
      </c>
      <c r="O540" s="26"/>
      <c r="P540" s="26">
        <v>85</v>
      </c>
      <c r="Q540" s="26">
        <v>81</v>
      </c>
      <c r="R540" s="26">
        <v>88</v>
      </c>
      <c r="S540" s="1" t="b">
        <v>1</v>
      </c>
      <c r="T540" s="1"/>
      <c r="U540" s="1" t="s">
        <v>39</v>
      </c>
      <c r="V540" s="1"/>
      <c r="W540" s="1"/>
      <c r="X540" s="1"/>
      <c r="Y540" s="1"/>
      <c r="Z540" s="1"/>
      <c r="AA540" s="1" t="b">
        <v>0</v>
      </c>
      <c r="AB540" s="1"/>
      <c r="AC540" s="1"/>
      <c r="AD540" s="1"/>
      <c r="AE540" s="1">
        <v>4</v>
      </c>
      <c r="AF540" s="1">
        <v>7</v>
      </c>
      <c r="AG540" s="1"/>
      <c r="AH540" s="1"/>
      <c r="AI540" s="1"/>
      <c r="AJ540" s="1"/>
      <c r="AK540" s="1"/>
      <c r="AL540" s="1"/>
      <c r="AM540" s="1"/>
      <c r="AN540" s="1"/>
    </row>
    <row r="541" spans="1:40" x14ac:dyDescent="0.2">
      <c r="A541" s="3" t="s">
        <v>151</v>
      </c>
      <c r="B541" s="1" t="s">
        <v>252</v>
      </c>
      <c r="C541" s="1" t="s">
        <v>84</v>
      </c>
      <c r="D541" s="3" t="s">
        <v>135</v>
      </c>
      <c r="E541" s="1" t="s">
        <v>34</v>
      </c>
      <c r="F541" s="1" t="s">
        <v>34</v>
      </c>
      <c r="G541" s="1" t="s">
        <v>43</v>
      </c>
      <c r="H541" s="1" t="s">
        <v>43</v>
      </c>
      <c r="I541" s="1" t="s">
        <v>36</v>
      </c>
      <c r="J541" s="1" t="s">
        <v>36</v>
      </c>
      <c r="K541" s="1"/>
      <c r="L541" s="26">
        <v>4.5</v>
      </c>
      <c r="M541" s="26">
        <v>3</v>
      </c>
      <c r="N541" s="26">
        <v>6</v>
      </c>
      <c r="O541" s="26"/>
      <c r="P541" s="26">
        <v>65</v>
      </c>
      <c r="Q541" s="26">
        <v>58</v>
      </c>
      <c r="R541" s="26">
        <v>71</v>
      </c>
      <c r="S541" s="1" t="b">
        <v>1</v>
      </c>
      <c r="T541" s="1"/>
      <c r="U541" s="1" t="s">
        <v>39</v>
      </c>
      <c r="V541" s="1"/>
      <c r="W541" s="1"/>
      <c r="X541" s="1"/>
      <c r="Y541" s="1"/>
      <c r="Z541" s="1"/>
      <c r="AA541" s="1" t="b">
        <v>0</v>
      </c>
      <c r="AB541" s="1"/>
      <c r="AC541" s="1"/>
      <c r="AD541" s="1"/>
      <c r="AE541" s="1">
        <v>7</v>
      </c>
      <c r="AF541" s="1">
        <v>13</v>
      </c>
      <c r="AG541" s="1"/>
      <c r="AH541" s="1"/>
      <c r="AI541" s="1"/>
      <c r="AJ541" s="1"/>
      <c r="AK541" s="1"/>
      <c r="AL541" s="1"/>
      <c r="AM541" s="1"/>
      <c r="AN541" s="1"/>
    </row>
    <row r="542" spans="1:40" x14ac:dyDescent="0.2">
      <c r="A542" s="3" t="s">
        <v>151</v>
      </c>
      <c r="B542" s="1" t="s">
        <v>252</v>
      </c>
      <c r="C542" s="1" t="s">
        <v>84</v>
      </c>
      <c r="D542" s="3" t="s">
        <v>135</v>
      </c>
      <c r="E542" s="1" t="s">
        <v>34</v>
      </c>
      <c r="F542" s="1" t="s">
        <v>34</v>
      </c>
      <c r="G542" s="1" t="s">
        <v>43</v>
      </c>
      <c r="H542" s="1" t="s">
        <v>43</v>
      </c>
      <c r="I542" s="1" t="s">
        <v>36</v>
      </c>
      <c r="J542" s="1" t="s">
        <v>36</v>
      </c>
      <c r="K542" s="1"/>
      <c r="L542" s="26">
        <v>7</v>
      </c>
      <c r="M542" s="26">
        <v>6</v>
      </c>
      <c r="N542" s="26">
        <v>100</v>
      </c>
      <c r="O542" s="26"/>
      <c r="P542" s="26">
        <v>56</v>
      </c>
      <c r="Q542" s="26">
        <v>46</v>
      </c>
      <c r="R542" s="26">
        <v>65</v>
      </c>
      <c r="S542" s="1" t="b">
        <v>1</v>
      </c>
      <c r="T542" s="1" t="s">
        <v>152</v>
      </c>
      <c r="U542" s="1" t="s">
        <v>39</v>
      </c>
      <c r="V542" s="1"/>
      <c r="W542" s="1"/>
      <c r="X542" s="1"/>
      <c r="Y542" s="1"/>
      <c r="Z542" s="1"/>
      <c r="AA542" s="1" t="b">
        <v>0</v>
      </c>
      <c r="AB542" s="1"/>
      <c r="AC542" s="1"/>
      <c r="AD542" s="1"/>
      <c r="AE542" s="1">
        <v>10</v>
      </c>
      <c r="AF542" s="1">
        <v>19</v>
      </c>
      <c r="AG542" s="1"/>
      <c r="AH542" s="1"/>
      <c r="AI542" s="1"/>
      <c r="AJ542" s="1"/>
      <c r="AK542" s="1"/>
      <c r="AL542" s="1"/>
      <c r="AM542" s="1"/>
      <c r="AN542" s="1"/>
    </row>
    <row r="543" spans="1:40" x14ac:dyDescent="0.2">
      <c r="A543" s="3" t="s">
        <v>151</v>
      </c>
      <c r="B543" s="1" t="s">
        <v>252</v>
      </c>
      <c r="C543" s="1" t="s">
        <v>89</v>
      </c>
      <c r="D543" s="3" t="s">
        <v>135</v>
      </c>
      <c r="E543" s="1" t="s">
        <v>34</v>
      </c>
      <c r="F543" s="1" t="s">
        <v>34</v>
      </c>
      <c r="G543" s="1" t="s">
        <v>43</v>
      </c>
      <c r="H543" s="1" t="s">
        <v>43</v>
      </c>
      <c r="I543" s="1" t="s">
        <v>36</v>
      </c>
      <c r="J543" s="1" t="s">
        <v>36</v>
      </c>
      <c r="K543" s="1"/>
      <c r="L543" s="26">
        <v>0.25</v>
      </c>
      <c r="M543" s="26">
        <v>0</v>
      </c>
      <c r="N543" s="26">
        <v>0.5</v>
      </c>
      <c r="O543" s="26"/>
      <c r="P543" s="26">
        <v>79</v>
      </c>
      <c r="Q543" s="26">
        <v>-51</v>
      </c>
      <c r="R543" s="26">
        <v>97</v>
      </c>
      <c r="S543" s="1" t="b">
        <v>1</v>
      </c>
      <c r="T543" s="1"/>
      <c r="U543" s="1" t="s">
        <v>39</v>
      </c>
      <c r="V543" s="1"/>
      <c r="W543" s="1"/>
      <c r="X543" s="1"/>
      <c r="Y543" s="1"/>
      <c r="Z543" s="1"/>
      <c r="AA543" s="1" t="b">
        <v>0</v>
      </c>
      <c r="AB543" s="1"/>
      <c r="AC543" s="1"/>
      <c r="AD543" s="1"/>
      <c r="AE543" s="1">
        <v>130</v>
      </c>
      <c r="AF543" s="1">
        <v>148</v>
      </c>
      <c r="AG543" s="1"/>
      <c r="AH543" s="1"/>
      <c r="AI543" s="1"/>
      <c r="AJ543" s="1"/>
      <c r="AK543" s="1"/>
      <c r="AL543" s="1"/>
      <c r="AM543" s="1"/>
      <c r="AN543" s="1"/>
    </row>
    <row r="544" spans="1:40" x14ac:dyDescent="0.2">
      <c r="A544" s="3" t="s">
        <v>151</v>
      </c>
      <c r="B544" s="1" t="s">
        <v>252</v>
      </c>
      <c r="C544" s="1" t="s">
        <v>89</v>
      </c>
      <c r="D544" s="3" t="s">
        <v>135</v>
      </c>
      <c r="E544" s="1" t="s">
        <v>34</v>
      </c>
      <c r="F544" s="1" t="s">
        <v>34</v>
      </c>
      <c r="G544" s="1" t="s">
        <v>43</v>
      </c>
      <c r="H544" s="1" t="s">
        <v>43</v>
      </c>
      <c r="I544" s="1" t="s">
        <v>36</v>
      </c>
      <c r="J544" s="1" t="s">
        <v>36</v>
      </c>
      <c r="K544" s="1"/>
      <c r="L544" s="26">
        <v>1.75</v>
      </c>
      <c r="M544" s="26">
        <v>0.5</v>
      </c>
      <c r="N544" s="26">
        <v>3</v>
      </c>
      <c r="O544" s="26"/>
      <c r="P544" s="26">
        <v>88</v>
      </c>
      <c r="Q544" s="26">
        <v>71</v>
      </c>
      <c r="R544" s="26">
        <v>95</v>
      </c>
      <c r="S544" s="1" t="b">
        <v>1</v>
      </c>
      <c r="T544" s="1"/>
      <c r="U544" s="1" t="s">
        <v>39</v>
      </c>
      <c r="V544" s="1"/>
      <c r="W544" s="1"/>
      <c r="X544" s="1"/>
      <c r="Y544" s="1"/>
      <c r="Z544" s="1"/>
      <c r="AA544" s="1" t="b">
        <v>0</v>
      </c>
      <c r="AB544" s="1"/>
      <c r="AC544" s="1"/>
      <c r="AD544" s="1"/>
      <c r="AE544" s="1">
        <v>17</v>
      </c>
      <c r="AF544" s="1">
        <v>24</v>
      </c>
      <c r="AG544" s="1"/>
      <c r="AH544" s="1"/>
      <c r="AI544" s="1"/>
      <c r="AJ544" s="1"/>
      <c r="AK544" s="1"/>
      <c r="AL544" s="1"/>
      <c r="AM544" s="1"/>
      <c r="AN544" s="1"/>
    </row>
    <row r="545" spans="1:40" x14ac:dyDescent="0.2">
      <c r="A545" s="3" t="s">
        <v>151</v>
      </c>
      <c r="B545" s="1" t="s">
        <v>252</v>
      </c>
      <c r="C545" s="1" t="s">
        <v>89</v>
      </c>
      <c r="D545" s="3" t="s">
        <v>135</v>
      </c>
      <c r="E545" s="1" t="s">
        <v>34</v>
      </c>
      <c r="F545" s="1" t="s">
        <v>34</v>
      </c>
      <c r="G545" s="1" t="s">
        <v>43</v>
      </c>
      <c r="H545" s="1" t="s">
        <v>43</v>
      </c>
      <c r="I545" s="1" t="s">
        <v>36</v>
      </c>
      <c r="J545" s="1" t="s">
        <v>36</v>
      </c>
      <c r="K545" s="1"/>
      <c r="L545" s="26">
        <v>4.5</v>
      </c>
      <c r="M545" s="26">
        <v>3</v>
      </c>
      <c r="N545" s="26">
        <v>6</v>
      </c>
      <c r="O545" s="26"/>
      <c r="P545" s="26">
        <v>62</v>
      </c>
      <c r="Q545" s="26">
        <v>-177</v>
      </c>
      <c r="R545" s="26">
        <v>95</v>
      </c>
      <c r="S545" s="1" t="b">
        <v>1</v>
      </c>
      <c r="T545" s="1"/>
      <c r="U545" s="1" t="s">
        <v>39</v>
      </c>
      <c r="V545" s="1"/>
      <c r="W545" s="1"/>
      <c r="X545" s="1"/>
      <c r="Y545" s="1"/>
      <c r="Z545" s="1"/>
      <c r="AA545" s="1" t="b">
        <v>0</v>
      </c>
      <c r="AB545" s="1"/>
      <c r="AC545" s="1"/>
      <c r="AD545" s="1"/>
      <c r="AE545" s="1">
        <v>239</v>
      </c>
      <c r="AF545" s="1">
        <v>272</v>
      </c>
      <c r="AG545" s="1"/>
      <c r="AH545" s="1"/>
      <c r="AI545" s="1"/>
      <c r="AJ545" s="1"/>
      <c r="AK545" s="1"/>
      <c r="AL545" s="1"/>
      <c r="AM545" s="1"/>
      <c r="AN545" s="1"/>
    </row>
    <row r="546" spans="1:40" x14ac:dyDescent="0.2">
      <c r="A546" s="3" t="s">
        <v>151</v>
      </c>
      <c r="B546" s="1" t="s">
        <v>252</v>
      </c>
      <c r="C546" s="1" t="s">
        <v>84</v>
      </c>
      <c r="D546" s="3" t="s">
        <v>135</v>
      </c>
      <c r="E546" s="1" t="s">
        <v>34</v>
      </c>
      <c r="F546" s="1" t="s">
        <v>34</v>
      </c>
      <c r="G546" s="1" t="s">
        <v>93</v>
      </c>
      <c r="H546" s="1" t="s">
        <v>35</v>
      </c>
      <c r="I546" s="1" t="s">
        <v>118</v>
      </c>
      <c r="J546" s="1" t="s">
        <v>119</v>
      </c>
      <c r="K546" s="1"/>
      <c r="L546" s="26">
        <v>1.75</v>
      </c>
      <c r="M546" s="26">
        <v>0.5</v>
      </c>
      <c r="N546" s="26">
        <v>3</v>
      </c>
      <c r="O546" s="26"/>
      <c r="P546" s="26">
        <v>95</v>
      </c>
      <c r="Q546" s="26">
        <v>64</v>
      </c>
      <c r="R546" s="26">
        <v>99</v>
      </c>
      <c r="S546" s="1" t="b">
        <v>1</v>
      </c>
      <c r="T546" s="1"/>
      <c r="U546" s="1" t="s">
        <v>39</v>
      </c>
      <c r="V546" s="1"/>
      <c r="W546" s="1"/>
      <c r="X546" s="1"/>
      <c r="Y546" s="1"/>
      <c r="Z546" s="1"/>
      <c r="AA546" s="1" t="b">
        <v>0</v>
      </c>
      <c r="AB546" s="1"/>
      <c r="AC546" s="1"/>
      <c r="AD546" s="1"/>
      <c r="AE546" s="1">
        <v>31</v>
      </c>
      <c r="AF546" s="1">
        <v>35</v>
      </c>
      <c r="AG546" s="1"/>
      <c r="AH546" s="1"/>
      <c r="AI546" s="1"/>
      <c r="AJ546" s="1"/>
      <c r="AK546" s="1"/>
      <c r="AL546" s="1"/>
      <c r="AM546" s="1"/>
      <c r="AN546" s="1"/>
    </row>
    <row r="547" spans="1:40" x14ac:dyDescent="0.2">
      <c r="A547" s="3" t="s">
        <v>151</v>
      </c>
      <c r="B547" s="1" t="s">
        <v>252</v>
      </c>
      <c r="C547" s="1" t="s">
        <v>84</v>
      </c>
      <c r="D547" s="3" t="s">
        <v>135</v>
      </c>
      <c r="E547" s="1" t="s">
        <v>34</v>
      </c>
      <c r="F547" s="1" t="s">
        <v>34</v>
      </c>
      <c r="G547" s="1" t="s">
        <v>43</v>
      </c>
      <c r="H547" s="1" t="s">
        <v>43</v>
      </c>
      <c r="I547" s="1" t="s">
        <v>118</v>
      </c>
      <c r="J547" s="1" t="s">
        <v>119</v>
      </c>
      <c r="K547" s="1"/>
      <c r="L547" s="26">
        <v>1.75</v>
      </c>
      <c r="M547" s="26">
        <v>0.5</v>
      </c>
      <c r="N547" s="26">
        <v>3</v>
      </c>
      <c r="O547" s="26"/>
      <c r="P547" s="26">
        <v>100</v>
      </c>
      <c r="Q547" s="26">
        <v>97</v>
      </c>
      <c r="R547" s="26">
        <v>100</v>
      </c>
      <c r="S547" s="1" t="b">
        <v>1</v>
      </c>
      <c r="T547" s="1"/>
      <c r="U547" s="1" t="s">
        <v>39</v>
      </c>
      <c r="V547" s="1"/>
      <c r="W547" s="1"/>
      <c r="X547" s="1"/>
      <c r="Y547" s="1"/>
      <c r="Z547" s="1"/>
      <c r="AA547" s="1" t="b">
        <v>0</v>
      </c>
      <c r="AB547" s="1"/>
      <c r="AC547" s="1"/>
      <c r="AD547" s="1"/>
      <c r="AE547" s="1">
        <v>3</v>
      </c>
      <c r="AF547" s="1">
        <v>3</v>
      </c>
      <c r="AG547" s="1"/>
      <c r="AH547" s="1"/>
      <c r="AI547" s="1"/>
      <c r="AJ547" s="1"/>
      <c r="AK547" s="1"/>
      <c r="AL547" s="1"/>
      <c r="AM547" s="1"/>
      <c r="AN547" s="1"/>
    </row>
    <row r="548" spans="1:40" x14ac:dyDescent="0.2">
      <c r="A548" s="3" t="s">
        <v>151</v>
      </c>
      <c r="B548" s="1" t="s">
        <v>252</v>
      </c>
      <c r="C548" s="1" t="s">
        <v>84</v>
      </c>
      <c r="D548" s="3" t="s">
        <v>135</v>
      </c>
      <c r="E548" s="1" t="s">
        <v>34</v>
      </c>
      <c r="F548" s="1" t="s">
        <v>34</v>
      </c>
      <c r="G548" s="1" t="s">
        <v>43</v>
      </c>
      <c r="H548" s="1" t="s">
        <v>43</v>
      </c>
      <c r="I548" s="1" t="s">
        <v>118</v>
      </c>
      <c r="J548" s="1" t="s">
        <v>119</v>
      </c>
      <c r="K548" s="1"/>
      <c r="L548" s="26">
        <v>4.5</v>
      </c>
      <c r="M548" s="26">
        <v>3</v>
      </c>
      <c r="N548" s="26">
        <v>6</v>
      </c>
      <c r="O548" s="26"/>
      <c r="P548" s="26">
        <v>98</v>
      </c>
      <c r="Q548" s="26">
        <v>90</v>
      </c>
      <c r="R548" s="26">
        <v>99</v>
      </c>
      <c r="S548" s="1" t="b">
        <v>1</v>
      </c>
      <c r="T548" s="1"/>
      <c r="U548" s="1" t="s">
        <v>39</v>
      </c>
      <c r="V548" s="1"/>
      <c r="W548" s="1"/>
      <c r="X548" s="1"/>
      <c r="Y548" s="1"/>
      <c r="Z548" s="1"/>
      <c r="AA548" s="1" t="b">
        <v>0</v>
      </c>
      <c r="AB548" s="1"/>
      <c r="AC548" s="1"/>
      <c r="AD548" s="1"/>
      <c r="AE548" s="1">
        <v>8</v>
      </c>
      <c r="AF548" s="1">
        <v>9</v>
      </c>
      <c r="AG548" s="1"/>
      <c r="AH548" s="1"/>
      <c r="AI548" s="1"/>
      <c r="AJ548" s="1"/>
      <c r="AK548" s="1"/>
      <c r="AL548" s="1"/>
      <c r="AM548" s="1"/>
      <c r="AN548" s="1"/>
    </row>
    <row r="549" spans="1:40" x14ac:dyDescent="0.2">
      <c r="A549" s="3" t="s">
        <v>151</v>
      </c>
      <c r="B549" s="1" t="s">
        <v>252</v>
      </c>
      <c r="C549" s="1" t="s">
        <v>84</v>
      </c>
      <c r="D549" s="3" t="s">
        <v>135</v>
      </c>
      <c r="E549" s="1" t="s">
        <v>34</v>
      </c>
      <c r="F549" s="1" t="s">
        <v>34</v>
      </c>
      <c r="G549" s="1" t="s">
        <v>43</v>
      </c>
      <c r="H549" s="1" t="s">
        <v>43</v>
      </c>
      <c r="I549" s="1" t="s">
        <v>118</v>
      </c>
      <c r="J549" s="1" t="s">
        <v>119</v>
      </c>
      <c r="K549" s="1"/>
      <c r="L549" s="26">
        <v>7</v>
      </c>
      <c r="M549" s="26">
        <v>6</v>
      </c>
      <c r="N549" s="26">
        <v>100</v>
      </c>
      <c r="O549" s="26"/>
      <c r="P549" s="26">
        <v>98</v>
      </c>
      <c r="Q549" s="26">
        <v>88</v>
      </c>
      <c r="R549" s="26">
        <v>100</v>
      </c>
      <c r="S549" s="1" t="b">
        <v>1</v>
      </c>
      <c r="T549" s="1"/>
      <c r="U549" s="1" t="s">
        <v>39</v>
      </c>
      <c r="V549" s="1"/>
      <c r="W549" s="1"/>
      <c r="X549" s="1"/>
      <c r="Y549" s="1"/>
      <c r="Z549" s="1"/>
      <c r="AA549" s="1" t="b">
        <v>0</v>
      </c>
      <c r="AB549" s="1"/>
      <c r="AC549" s="1"/>
      <c r="AD549" s="1"/>
      <c r="AE549" s="1">
        <v>10</v>
      </c>
      <c r="AF549" s="1">
        <v>12</v>
      </c>
      <c r="AG549" s="1"/>
      <c r="AH549" s="1"/>
      <c r="AI549" s="1"/>
      <c r="AJ549" s="1"/>
      <c r="AK549" s="1"/>
      <c r="AL549" s="1"/>
      <c r="AM549" s="1"/>
      <c r="AN549" s="1"/>
    </row>
    <row r="550" spans="1:40" x14ac:dyDescent="0.2">
      <c r="A550" s="3" t="s">
        <v>151</v>
      </c>
      <c r="B550" s="1" t="s">
        <v>252</v>
      </c>
      <c r="C550" s="1" t="s">
        <v>89</v>
      </c>
      <c r="D550" s="3" t="s">
        <v>135</v>
      </c>
      <c r="E550" s="1" t="s">
        <v>34</v>
      </c>
      <c r="F550" s="1" t="s">
        <v>34</v>
      </c>
      <c r="G550" s="1" t="s">
        <v>43</v>
      </c>
      <c r="H550" s="1" t="s">
        <v>43</v>
      </c>
      <c r="I550" s="1" t="s">
        <v>118</v>
      </c>
      <c r="J550" s="1" t="s">
        <v>119</v>
      </c>
      <c r="K550" s="1"/>
      <c r="L550" s="26">
        <v>4.5</v>
      </c>
      <c r="M550" s="26">
        <v>3</v>
      </c>
      <c r="N550" s="26">
        <v>6</v>
      </c>
      <c r="O550" s="26"/>
      <c r="P550" s="26">
        <v>81</v>
      </c>
      <c r="Q550" s="26">
        <v>9</v>
      </c>
      <c r="R550" s="26">
        <v>96</v>
      </c>
      <c r="S550" s="1" t="b">
        <v>1</v>
      </c>
      <c r="T550" s="1"/>
      <c r="U550" s="1" t="s">
        <v>39</v>
      </c>
      <c r="V550" s="1"/>
      <c r="W550" s="1"/>
      <c r="X550" s="1"/>
      <c r="Y550" s="1"/>
      <c r="Z550" s="1"/>
      <c r="AA550" s="1" t="b">
        <v>0</v>
      </c>
      <c r="AB550" s="1"/>
      <c r="AC550" s="1"/>
      <c r="AD550" s="1"/>
      <c r="AE550" s="1">
        <v>72</v>
      </c>
      <c r="AF550" s="1">
        <v>87</v>
      </c>
      <c r="AG550" s="1"/>
      <c r="AH550" s="1"/>
      <c r="AI550" s="1"/>
      <c r="AJ550" s="1"/>
      <c r="AK550" s="1"/>
      <c r="AL550" s="1"/>
      <c r="AM550" s="1"/>
      <c r="AN550" s="1"/>
    </row>
    <row r="551" spans="1:40" x14ac:dyDescent="0.2">
      <c r="A551" s="3" t="s">
        <v>153</v>
      </c>
      <c r="B551" s="1" t="s">
        <v>262</v>
      </c>
      <c r="C551" s="22" t="s">
        <v>84</v>
      </c>
      <c r="D551" s="1" t="s">
        <v>135</v>
      </c>
      <c r="E551" s="1" t="s">
        <v>34</v>
      </c>
      <c r="F551" s="1" t="s">
        <v>34</v>
      </c>
      <c r="G551" s="1" t="s">
        <v>43</v>
      </c>
      <c r="H551" s="1" t="s">
        <v>43</v>
      </c>
      <c r="I551" s="1" t="s">
        <v>118</v>
      </c>
      <c r="J551" s="1" t="s">
        <v>119</v>
      </c>
      <c r="K551" s="1"/>
      <c r="L551" s="26">
        <v>3.25</v>
      </c>
      <c r="M551" s="26">
        <v>0.5</v>
      </c>
      <c r="N551" s="26">
        <v>6</v>
      </c>
      <c r="O551" s="26"/>
      <c r="P551" s="26">
        <v>90</v>
      </c>
      <c r="Q551" s="26">
        <v>89</v>
      </c>
      <c r="R551" s="26">
        <v>90</v>
      </c>
      <c r="S551" s="1" t="b">
        <v>1</v>
      </c>
      <c r="T551" s="1"/>
      <c r="U551" s="1" t="s">
        <v>77</v>
      </c>
      <c r="V551" s="1"/>
      <c r="W551" s="1"/>
      <c r="X551" s="1"/>
      <c r="Y551" s="1"/>
      <c r="Z551" s="1"/>
      <c r="AA551" s="1" t="b">
        <v>0</v>
      </c>
      <c r="AB551" s="1"/>
      <c r="AC551" s="1"/>
      <c r="AD551" s="1"/>
      <c r="AE551" s="1">
        <v>1</v>
      </c>
      <c r="AF551" s="1">
        <v>1</v>
      </c>
      <c r="AG551" s="1"/>
      <c r="AH551" s="1"/>
      <c r="AI551" s="1"/>
      <c r="AJ551" s="1"/>
      <c r="AK551" s="1"/>
      <c r="AL551" s="1"/>
      <c r="AM551" s="1"/>
      <c r="AN551" s="1"/>
    </row>
    <row r="552" spans="1:40" x14ac:dyDescent="0.2">
      <c r="A552" s="3" t="s">
        <v>153</v>
      </c>
      <c r="B552" s="1" t="s">
        <v>262</v>
      </c>
      <c r="C552" s="1" t="s">
        <v>84</v>
      </c>
      <c r="D552" s="1" t="s">
        <v>135</v>
      </c>
      <c r="E552" s="1" t="s">
        <v>34</v>
      </c>
      <c r="F552" s="1" t="s">
        <v>34</v>
      </c>
      <c r="G552" s="1" t="s">
        <v>43</v>
      </c>
      <c r="H552" s="1" t="s">
        <v>43</v>
      </c>
      <c r="I552" s="1" t="s">
        <v>118</v>
      </c>
      <c r="J552" s="1" t="s">
        <v>119</v>
      </c>
      <c r="K552" s="1"/>
      <c r="L552" s="26">
        <v>7</v>
      </c>
      <c r="M552" s="26">
        <v>6</v>
      </c>
      <c r="N552" s="26">
        <v>100</v>
      </c>
      <c r="O552" s="26"/>
      <c r="P552" s="26">
        <v>81</v>
      </c>
      <c r="Q552" s="26">
        <v>80</v>
      </c>
      <c r="R552" s="26">
        <v>82</v>
      </c>
      <c r="S552" s="1" t="b">
        <v>1</v>
      </c>
      <c r="T552" s="1" t="s">
        <v>154</v>
      </c>
      <c r="U552" s="1" t="s">
        <v>77</v>
      </c>
      <c r="V552" s="1"/>
      <c r="W552" s="1"/>
      <c r="X552" s="1"/>
      <c r="Y552" s="1"/>
      <c r="Z552" s="1"/>
      <c r="AA552" s="1" t="b">
        <v>0</v>
      </c>
      <c r="AB552" s="1"/>
      <c r="AC552" s="1"/>
      <c r="AD552" s="1"/>
      <c r="AE552" s="1">
        <v>1</v>
      </c>
      <c r="AF552" s="1">
        <v>2</v>
      </c>
      <c r="AG552" s="1"/>
      <c r="AH552" s="1"/>
      <c r="AI552" s="1"/>
      <c r="AJ552" s="1"/>
      <c r="AK552" s="1"/>
      <c r="AL552" s="1"/>
      <c r="AM552" s="1"/>
      <c r="AN552" s="1"/>
    </row>
    <row r="553" spans="1:40" x14ac:dyDescent="0.2">
      <c r="A553" s="3" t="s">
        <v>153</v>
      </c>
      <c r="B553" s="1" t="s">
        <v>262</v>
      </c>
      <c r="C553" s="1" t="s">
        <v>84</v>
      </c>
      <c r="D553" s="1" t="s">
        <v>84</v>
      </c>
      <c r="E553" s="1" t="s">
        <v>34</v>
      </c>
      <c r="F553" s="1" t="s">
        <v>34</v>
      </c>
      <c r="G553" s="1" t="s">
        <v>43</v>
      </c>
      <c r="H553" s="1" t="s">
        <v>43</v>
      </c>
      <c r="I553" s="1" t="s">
        <v>118</v>
      </c>
      <c r="J553" s="1" t="s">
        <v>119</v>
      </c>
      <c r="K553" s="1"/>
      <c r="L553" s="26">
        <v>2.25</v>
      </c>
      <c r="M553" s="26">
        <v>0.5</v>
      </c>
      <c r="N553" s="26">
        <v>4</v>
      </c>
      <c r="O553" s="26"/>
      <c r="P553" s="26">
        <v>94</v>
      </c>
      <c r="Q553" s="26">
        <v>93</v>
      </c>
      <c r="R553" s="26">
        <v>95</v>
      </c>
      <c r="S553" s="1" t="b">
        <v>1</v>
      </c>
      <c r="T553" s="1"/>
      <c r="U553" s="1" t="s">
        <v>77</v>
      </c>
      <c r="V553" s="1"/>
      <c r="W553" s="1"/>
      <c r="X553" s="1"/>
      <c r="Y553" s="1"/>
      <c r="Z553" s="1"/>
      <c r="AA553" s="1" t="b">
        <v>0</v>
      </c>
      <c r="AB553" s="1"/>
      <c r="AC553" s="1"/>
      <c r="AD553" s="1"/>
      <c r="AE553" s="1">
        <v>1</v>
      </c>
      <c r="AF553" s="1">
        <v>2</v>
      </c>
      <c r="AG553" s="1"/>
      <c r="AH553" s="1"/>
      <c r="AI553" s="1"/>
      <c r="AJ553" s="1"/>
      <c r="AK553" s="1"/>
      <c r="AL553" s="1"/>
      <c r="AM553" s="1"/>
      <c r="AN553" s="1"/>
    </row>
    <row r="554" spans="1:40" x14ac:dyDescent="0.2">
      <c r="A554" s="3" t="s">
        <v>153</v>
      </c>
      <c r="B554" s="1" t="s">
        <v>262</v>
      </c>
      <c r="C554" s="1" t="s">
        <v>84</v>
      </c>
      <c r="D554" s="1" t="s">
        <v>135</v>
      </c>
      <c r="E554" s="1" t="s">
        <v>34</v>
      </c>
      <c r="F554" s="1" t="s">
        <v>34</v>
      </c>
      <c r="G554" s="1" t="s">
        <v>137</v>
      </c>
      <c r="H554" s="1" t="s">
        <v>137</v>
      </c>
      <c r="I554" s="1" t="s">
        <v>118</v>
      </c>
      <c r="J554" s="1" t="s">
        <v>119</v>
      </c>
      <c r="K554" s="1"/>
      <c r="L554" s="26">
        <v>3.25</v>
      </c>
      <c r="M554" s="26">
        <v>0.5</v>
      </c>
      <c r="N554" s="26">
        <v>6</v>
      </c>
      <c r="O554" s="26"/>
      <c r="P554" s="26">
        <v>81</v>
      </c>
      <c r="Q554" s="26">
        <v>65</v>
      </c>
      <c r="R554" s="26">
        <v>90</v>
      </c>
      <c r="S554" s="1" t="b">
        <v>1</v>
      </c>
      <c r="T554" s="1"/>
      <c r="U554" s="1" t="s">
        <v>77</v>
      </c>
      <c r="V554" s="1"/>
      <c r="W554" s="1"/>
      <c r="X554" s="1"/>
      <c r="Y554" s="1"/>
      <c r="Z554" s="1"/>
      <c r="AA554" s="1" t="b">
        <v>0</v>
      </c>
      <c r="AB554" s="1"/>
      <c r="AC554" s="1"/>
      <c r="AD554" s="1"/>
      <c r="AE554" s="1">
        <v>16</v>
      </c>
      <c r="AF554" s="1">
        <v>25</v>
      </c>
      <c r="AG554" s="1"/>
      <c r="AH554" s="1"/>
      <c r="AI554" s="1"/>
      <c r="AJ554" s="1"/>
      <c r="AK554" s="1"/>
      <c r="AL554" s="1"/>
      <c r="AM554" s="1"/>
      <c r="AN554" s="1"/>
    </row>
    <row r="555" spans="1:40" x14ac:dyDescent="0.2">
      <c r="A555" s="3" t="s">
        <v>153</v>
      </c>
      <c r="B555" s="1" t="s">
        <v>262</v>
      </c>
      <c r="C555" s="1" t="s">
        <v>84</v>
      </c>
      <c r="D555" s="1" t="s">
        <v>135</v>
      </c>
      <c r="E555" s="1" t="s">
        <v>34</v>
      </c>
      <c r="F555" s="1" t="s">
        <v>34</v>
      </c>
      <c r="G555" s="1" t="s">
        <v>137</v>
      </c>
      <c r="H555" s="1" t="s">
        <v>137</v>
      </c>
      <c r="I555" s="1" t="s">
        <v>118</v>
      </c>
      <c r="J555" s="1" t="s">
        <v>119</v>
      </c>
      <c r="K555" s="1"/>
      <c r="L555" s="26">
        <v>7</v>
      </c>
      <c r="M555" s="26">
        <v>6</v>
      </c>
      <c r="N555" s="26">
        <v>100</v>
      </c>
      <c r="O555" s="26"/>
      <c r="P555" s="26">
        <v>57</v>
      </c>
      <c r="Q555" s="26">
        <v>39</v>
      </c>
      <c r="R555" s="26">
        <v>70</v>
      </c>
      <c r="S555" s="1" t="b">
        <v>1</v>
      </c>
      <c r="T555" s="1"/>
      <c r="U555" s="1" t="s">
        <v>77</v>
      </c>
      <c r="V555" s="1"/>
      <c r="W555" s="1"/>
      <c r="X555" s="1"/>
      <c r="Y555" s="1"/>
      <c r="Z555" s="1"/>
      <c r="AA555" s="1" t="b">
        <v>0</v>
      </c>
      <c r="AB555" s="1"/>
      <c r="AC555" s="1"/>
      <c r="AD555" s="1"/>
      <c r="AE555" s="1">
        <v>18</v>
      </c>
      <c r="AF555" s="1">
        <v>31</v>
      </c>
      <c r="AG555" s="1"/>
      <c r="AH555" s="1"/>
      <c r="AI555" s="1"/>
      <c r="AJ555" s="1"/>
      <c r="AK555" s="1"/>
      <c r="AL555" s="1"/>
      <c r="AM555" s="1"/>
      <c r="AN555" s="1"/>
    </row>
    <row r="556" spans="1:40" x14ac:dyDescent="0.2">
      <c r="A556" s="3" t="s">
        <v>153</v>
      </c>
      <c r="B556" s="1" t="s">
        <v>262</v>
      </c>
      <c r="C556" s="1" t="s">
        <v>84</v>
      </c>
      <c r="D556" s="1" t="s">
        <v>84</v>
      </c>
      <c r="E556" s="1" t="s">
        <v>34</v>
      </c>
      <c r="F556" s="1" t="s">
        <v>34</v>
      </c>
      <c r="G556" s="1" t="s">
        <v>137</v>
      </c>
      <c r="H556" s="1" t="s">
        <v>137</v>
      </c>
      <c r="I556" s="1" t="s">
        <v>118</v>
      </c>
      <c r="J556" s="1" t="s">
        <v>119</v>
      </c>
      <c r="K556" s="1"/>
      <c r="L556" s="26">
        <v>2.25</v>
      </c>
      <c r="M556" s="26">
        <v>0.5</v>
      </c>
      <c r="N556" s="26">
        <v>4</v>
      </c>
      <c r="O556" s="26"/>
      <c r="P556" s="26">
        <v>90</v>
      </c>
      <c r="Q556" s="26">
        <v>80</v>
      </c>
      <c r="R556" s="26">
        <v>94</v>
      </c>
      <c r="S556" s="1" t="b">
        <v>1</v>
      </c>
      <c r="T556" s="1"/>
      <c r="U556" s="1" t="s">
        <v>77</v>
      </c>
      <c r="V556" s="1"/>
      <c r="W556" s="1"/>
      <c r="X556" s="1"/>
      <c r="Y556" s="1"/>
      <c r="Z556" s="1"/>
      <c r="AA556" s="1" t="b">
        <v>0</v>
      </c>
      <c r="AB556" s="1"/>
      <c r="AC556" s="1"/>
      <c r="AD556" s="1"/>
      <c r="AE556" s="1">
        <v>10</v>
      </c>
      <c r="AF556" s="1">
        <v>14</v>
      </c>
      <c r="AG556" s="1"/>
      <c r="AH556" s="1"/>
      <c r="AI556" s="1"/>
      <c r="AJ556" s="1"/>
      <c r="AK556" s="1"/>
      <c r="AL556" s="1"/>
      <c r="AM556" s="1"/>
      <c r="AN556" s="1"/>
    </row>
    <row r="557" spans="1:40" x14ac:dyDescent="0.2">
      <c r="A557" s="3" t="s">
        <v>155</v>
      </c>
      <c r="B557" s="1" t="s">
        <v>248</v>
      </c>
      <c r="C557" s="1" t="s">
        <v>91</v>
      </c>
      <c r="D557" s="1" t="s">
        <v>135</v>
      </c>
      <c r="E557" s="1" t="s">
        <v>34</v>
      </c>
      <c r="F557" s="1" t="s">
        <v>34</v>
      </c>
      <c r="G557" s="1" t="s">
        <v>43</v>
      </c>
      <c r="H557" s="1" t="s">
        <v>43</v>
      </c>
      <c r="I557" s="1" t="s">
        <v>85</v>
      </c>
      <c r="J557" s="1" t="s">
        <v>85</v>
      </c>
      <c r="K557" s="1"/>
      <c r="L557" s="26">
        <v>1.75</v>
      </c>
      <c r="M557" s="26">
        <v>0.5</v>
      </c>
      <c r="N557" s="26">
        <v>3</v>
      </c>
      <c r="O557" s="26"/>
      <c r="P557" s="26">
        <v>80.2</v>
      </c>
      <c r="Q557" s="26">
        <v>68.2</v>
      </c>
      <c r="R557" s="26">
        <v>87.7</v>
      </c>
      <c r="S557" s="1" t="b">
        <v>1</v>
      </c>
      <c r="T557" s="1"/>
      <c r="U557" s="1" t="s">
        <v>77</v>
      </c>
      <c r="V557" s="1"/>
      <c r="W557" s="1"/>
      <c r="X557" s="1"/>
      <c r="Y557" s="1"/>
      <c r="Z557" s="1"/>
      <c r="AA557" s="1" t="b">
        <v>0</v>
      </c>
      <c r="AB557" s="1"/>
      <c r="AC557" s="1"/>
      <c r="AD557" s="1"/>
      <c r="AE557" s="1">
        <v>12</v>
      </c>
      <c r="AF557" s="1">
        <v>19.5</v>
      </c>
      <c r="AG557" s="1"/>
      <c r="AH557" s="1"/>
      <c r="AI557" s="1"/>
      <c r="AJ557" s="1"/>
      <c r="AK557" s="1"/>
      <c r="AL557" s="1"/>
      <c r="AM557" s="1"/>
      <c r="AN557" s="1"/>
    </row>
    <row r="558" spans="1:40" x14ac:dyDescent="0.2">
      <c r="A558" s="3" t="s">
        <v>155</v>
      </c>
      <c r="B558" s="1" t="s">
        <v>248</v>
      </c>
      <c r="C558" s="1" t="s">
        <v>91</v>
      </c>
      <c r="D558" s="1" t="s">
        <v>135</v>
      </c>
      <c r="E558" s="1" t="s">
        <v>34</v>
      </c>
      <c r="F558" s="1" t="s">
        <v>34</v>
      </c>
      <c r="G558" s="1" t="s">
        <v>43</v>
      </c>
      <c r="H558" s="1" t="s">
        <v>43</v>
      </c>
      <c r="I558" s="1" t="s">
        <v>85</v>
      </c>
      <c r="J558" s="1" t="s">
        <v>85</v>
      </c>
      <c r="K558" s="1"/>
      <c r="L558" s="26">
        <v>4.5</v>
      </c>
      <c r="M558" s="26">
        <v>3</v>
      </c>
      <c r="N558" s="26">
        <v>6</v>
      </c>
      <c r="O558" s="26"/>
      <c r="P558" s="26">
        <v>68.900000000000006</v>
      </c>
      <c r="Q558" s="26">
        <v>60.1</v>
      </c>
      <c r="R558" s="26">
        <v>75.8</v>
      </c>
      <c r="S558" s="1" t="b">
        <v>1</v>
      </c>
      <c r="T558" s="1"/>
      <c r="U558" s="1" t="s">
        <v>77</v>
      </c>
      <c r="V558" s="1"/>
      <c r="W558" s="1"/>
      <c r="X558" s="1"/>
      <c r="Y558" s="1"/>
      <c r="Z558" s="1"/>
      <c r="AA558" s="1" t="b">
        <v>0</v>
      </c>
      <c r="AB558" s="1"/>
      <c r="AC558" s="1"/>
      <c r="AD558" s="1"/>
      <c r="AE558" s="1">
        <v>8.8000000000000043</v>
      </c>
      <c r="AF558" s="1">
        <v>15.699999999999996</v>
      </c>
      <c r="AG558" s="1"/>
      <c r="AH558" s="1"/>
      <c r="AI558" s="1"/>
      <c r="AJ558" s="1"/>
      <c r="AK558" s="1"/>
      <c r="AL558" s="1"/>
      <c r="AM558" s="1"/>
      <c r="AN558" s="1"/>
    </row>
    <row r="559" spans="1:40" x14ac:dyDescent="0.2">
      <c r="A559" s="3" t="s">
        <v>155</v>
      </c>
      <c r="B559" s="1" t="s">
        <v>248</v>
      </c>
      <c r="C559" s="1" t="s">
        <v>91</v>
      </c>
      <c r="D559" s="1" t="s">
        <v>135</v>
      </c>
      <c r="E559" s="1" t="s">
        <v>34</v>
      </c>
      <c r="F559" s="1" t="s">
        <v>34</v>
      </c>
      <c r="G559" s="1" t="s">
        <v>43</v>
      </c>
      <c r="H559" s="1" t="s">
        <v>43</v>
      </c>
      <c r="I559" s="1" t="s">
        <v>85</v>
      </c>
      <c r="J559" s="1" t="s">
        <v>85</v>
      </c>
      <c r="K559" s="1"/>
      <c r="L559" s="26">
        <v>7.5</v>
      </c>
      <c r="M559" s="26">
        <v>6</v>
      </c>
      <c r="N559" s="26">
        <v>9</v>
      </c>
      <c r="O559" s="26"/>
      <c r="P559" s="26">
        <v>63.7</v>
      </c>
      <c r="Q559" s="26">
        <v>59.8</v>
      </c>
      <c r="R559" s="26">
        <v>67.2</v>
      </c>
      <c r="S559" s="1" t="b">
        <v>1</v>
      </c>
      <c r="T559" s="1"/>
      <c r="U559" s="1" t="s">
        <v>77</v>
      </c>
      <c r="V559" s="1"/>
      <c r="W559" s="1"/>
      <c r="X559" s="1"/>
      <c r="Y559" s="1"/>
      <c r="Z559" s="1"/>
      <c r="AA559" s="1" t="b">
        <v>0</v>
      </c>
      <c r="AB559" s="1"/>
      <c r="AC559" s="1"/>
      <c r="AD559" s="1"/>
      <c r="AE559" s="1">
        <v>3.9000000000000057</v>
      </c>
      <c r="AF559" s="1">
        <v>7.4000000000000057</v>
      </c>
      <c r="AG559" s="1"/>
      <c r="AH559" s="1"/>
      <c r="AI559" s="1"/>
      <c r="AJ559" s="1"/>
      <c r="AK559" s="1"/>
      <c r="AL559" s="1"/>
      <c r="AM559" s="1"/>
      <c r="AN559" s="1"/>
    </row>
    <row r="560" spans="1:40" ht="68" x14ac:dyDescent="0.2">
      <c r="A560" s="3" t="s">
        <v>155</v>
      </c>
      <c r="B560" s="1" t="s">
        <v>248</v>
      </c>
      <c r="C560" s="1" t="s">
        <v>91</v>
      </c>
      <c r="D560" s="1" t="s">
        <v>135</v>
      </c>
      <c r="E560" s="1" t="s">
        <v>34</v>
      </c>
      <c r="F560" s="1" t="s">
        <v>34</v>
      </c>
      <c r="G560" s="1" t="s">
        <v>43</v>
      </c>
      <c r="H560" s="1" t="s">
        <v>43</v>
      </c>
      <c r="I560" s="1" t="s">
        <v>85</v>
      </c>
      <c r="J560" s="1" t="s">
        <v>85</v>
      </c>
      <c r="K560" s="1"/>
      <c r="L560" s="26">
        <v>10.5</v>
      </c>
      <c r="M560" s="26">
        <v>9</v>
      </c>
      <c r="N560" s="26">
        <v>12</v>
      </c>
      <c r="O560" s="26"/>
      <c r="P560" s="26">
        <v>61.3</v>
      </c>
      <c r="Q560" s="26">
        <v>55</v>
      </c>
      <c r="R560" s="26">
        <v>66.7</v>
      </c>
      <c r="S560" s="1" t="b">
        <v>1</v>
      </c>
      <c r="T560" s="20" t="s">
        <v>156</v>
      </c>
      <c r="U560" s="1" t="s">
        <v>77</v>
      </c>
      <c r="V560" s="1"/>
      <c r="W560" s="1"/>
      <c r="X560" s="1"/>
      <c r="Y560" s="1"/>
      <c r="Z560" s="1"/>
      <c r="AA560" s="1" t="b">
        <v>0</v>
      </c>
      <c r="AB560" s="1"/>
      <c r="AC560" s="1"/>
      <c r="AD560" s="1"/>
      <c r="AE560" s="1">
        <v>6.2999999999999972</v>
      </c>
      <c r="AF560" s="1">
        <v>11.700000000000003</v>
      </c>
      <c r="AG560" s="1"/>
      <c r="AH560" s="1"/>
      <c r="AI560" s="1"/>
      <c r="AJ560" s="1"/>
      <c r="AK560" s="1"/>
      <c r="AL560" s="1"/>
      <c r="AM560" s="1"/>
      <c r="AN560" s="1"/>
    </row>
    <row r="561" spans="1:40" x14ac:dyDescent="0.2">
      <c r="A561" s="3" t="s">
        <v>155</v>
      </c>
      <c r="B561" s="1" t="s">
        <v>248</v>
      </c>
      <c r="C561" s="1" t="s">
        <v>91</v>
      </c>
      <c r="D561" s="1" t="s">
        <v>135</v>
      </c>
      <c r="E561" s="1" t="s">
        <v>34</v>
      </c>
      <c r="F561" s="1" t="s">
        <v>34</v>
      </c>
      <c r="G561" s="1" t="s">
        <v>137</v>
      </c>
      <c r="H561" s="1" t="s">
        <v>137</v>
      </c>
      <c r="I561" s="1" t="s">
        <v>85</v>
      </c>
      <c r="J561" s="1" t="s">
        <v>85</v>
      </c>
      <c r="K561" s="1"/>
      <c r="L561" s="26">
        <v>1.75</v>
      </c>
      <c r="M561" s="26">
        <v>0.5</v>
      </c>
      <c r="N561" s="26">
        <v>3</v>
      </c>
      <c r="O561" s="26"/>
      <c r="P561" s="26">
        <v>44</v>
      </c>
      <c r="Q561" s="26">
        <v>35.1</v>
      </c>
      <c r="R561" s="26">
        <v>51.6</v>
      </c>
      <c r="S561" s="1" t="b">
        <v>1</v>
      </c>
      <c r="T561" s="1"/>
      <c r="U561" s="1" t="s">
        <v>77</v>
      </c>
      <c r="V561" s="1"/>
      <c r="W561" s="1"/>
      <c r="X561" s="1"/>
      <c r="Y561" s="1"/>
      <c r="Z561" s="1"/>
      <c r="AA561" s="1" t="b">
        <v>0</v>
      </c>
      <c r="AB561" s="1"/>
      <c r="AC561" s="1"/>
      <c r="AD561" s="1"/>
      <c r="AE561" s="1">
        <v>8.8999999999999986</v>
      </c>
      <c r="AF561" s="1">
        <v>16.5</v>
      </c>
      <c r="AG561" s="1"/>
      <c r="AH561" s="1"/>
      <c r="AI561" s="1"/>
      <c r="AJ561" s="1"/>
      <c r="AK561" s="1"/>
      <c r="AL561" s="1"/>
      <c r="AM561" s="1"/>
      <c r="AN561" s="1"/>
    </row>
    <row r="562" spans="1:40" x14ac:dyDescent="0.2">
      <c r="A562" s="3" t="s">
        <v>155</v>
      </c>
      <c r="B562" s="1" t="s">
        <v>248</v>
      </c>
      <c r="C562" s="1" t="s">
        <v>91</v>
      </c>
      <c r="D562" s="1" t="s">
        <v>135</v>
      </c>
      <c r="E562" s="1" t="s">
        <v>34</v>
      </c>
      <c r="F562" s="1" t="s">
        <v>34</v>
      </c>
      <c r="G562" s="1" t="s">
        <v>137</v>
      </c>
      <c r="H562" s="1" t="s">
        <v>137</v>
      </c>
      <c r="I562" s="1" t="s">
        <v>85</v>
      </c>
      <c r="J562" s="1" t="s">
        <v>85</v>
      </c>
      <c r="K562" s="1"/>
      <c r="L562" s="26">
        <v>4.5</v>
      </c>
      <c r="M562" s="26">
        <v>3</v>
      </c>
      <c r="N562" s="26">
        <v>6</v>
      </c>
      <c r="O562" s="26"/>
      <c r="P562" s="26">
        <v>23.5</v>
      </c>
      <c r="Q562" s="26">
        <v>16.399999999999999</v>
      </c>
      <c r="R562" s="26">
        <v>30</v>
      </c>
      <c r="S562" s="1" t="b">
        <v>1</v>
      </c>
      <c r="T562" s="1"/>
      <c r="U562" s="1" t="s">
        <v>77</v>
      </c>
      <c r="V562" s="1"/>
      <c r="W562" s="1"/>
      <c r="X562" s="1"/>
      <c r="Y562" s="1"/>
      <c r="Z562" s="1"/>
      <c r="AA562" s="1" t="b">
        <v>0</v>
      </c>
      <c r="AB562" s="1"/>
      <c r="AC562" s="1"/>
      <c r="AD562" s="1"/>
      <c r="AE562" s="1">
        <v>7.1000000000000014</v>
      </c>
      <c r="AF562" s="1">
        <v>13.600000000000001</v>
      </c>
      <c r="AG562" s="1"/>
      <c r="AH562" s="1"/>
      <c r="AI562" s="1"/>
      <c r="AJ562" s="1"/>
      <c r="AK562" s="1"/>
      <c r="AL562" s="1"/>
      <c r="AM562" s="1"/>
      <c r="AN562" s="1"/>
    </row>
    <row r="563" spans="1:40" x14ac:dyDescent="0.2">
      <c r="A563" s="3" t="s">
        <v>155</v>
      </c>
      <c r="B563" s="1" t="s">
        <v>248</v>
      </c>
      <c r="C563" s="1" t="s">
        <v>91</v>
      </c>
      <c r="D563" s="1" t="s">
        <v>135</v>
      </c>
      <c r="E563" s="1" t="s">
        <v>34</v>
      </c>
      <c r="F563" s="1" t="s">
        <v>34</v>
      </c>
      <c r="G563" s="1" t="s">
        <v>137</v>
      </c>
      <c r="H563" s="1" t="s">
        <v>137</v>
      </c>
      <c r="I563" s="1" t="s">
        <v>85</v>
      </c>
      <c r="J563" s="1" t="s">
        <v>85</v>
      </c>
      <c r="K563" s="1"/>
      <c r="L563" s="26">
        <v>7.5</v>
      </c>
      <c r="M563" s="26">
        <v>6</v>
      </c>
      <c r="N563" s="26">
        <v>9</v>
      </c>
      <c r="O563" s="26"/>
      <c r="P563" s="26">
        <v>13.8</v>
      </c>
      <c r="Q563" s="26">
        <v>10.199999999999999</v>
      </c>
      <c r="R563" s="26">
        <v>17.3</v>
      </c>
      <c r="S563" s="1" t="b">
        <v>1</v>
      </c>
      <c r="T563" s="1"/>
      <c r="U563" s="1" t="s">
        <v>77</v>
      </c>
      <c r="V563" s="1"/>
      <c r="W563" s="1"/>
      <c r="X563" s="1"/>
      <c r="Y563" s="1"/>
      <c r="Z563" s="1"/>
      <c r="AA563" s="1" t="b">
        <v>0</v>
      </c>
      <c r="AB563" s="1"/>
      <c r="AC563" s="1"/>
      <c r="AD563" s="1"/>
      <c r="AE563" s="1">
        <v>3.6000000000000014</v>
      </c>
      <c r="AF563" s="1">
        <v>7.1000000000000014</v>
      </c>
      <c r="AG563" s="1"/>
      <c r="AH563" s="1"/>
      <c r="AI563" s="1"/>
      <c r="AJ563" s="1"/>
      <c r="AK563" s="1"/>
      <c r="AL563" s="1"/>
      <c r="AM563" s="1"/>
      <c r="AN563" s="1"/>
    </row>
    <row r="564" spans="1:40" ht="68" x14ac:dyDescent="0.2">
      <c r="A564" s="3" t="s">
        <v>155</v>
      </c>
      <c r="B564" s="1" t="s">
        <v>248</v>
      </c>
      <c r="C564" s="1" t="s">
        <v>91</v>
      </c>
      <c r="D564" s="1" t="s">
        <v>135</v>
      </c>
      <c r="E564" s="1" t="s">
        <v>34</v>
      </c>
      <c r="F564" s="1" t="s">
        <v>34</v>
      </c>
      <c r="G564" s="1" t="s">
        <v>137</v>
      </c>
      <c r="H564" s="1" t="s">
        <v>137</v>
      </c>
      <c r="I564" s="1" t="s">
        <v>85</v>
      </c>
      <c r="J564" s="1" t="s">
        <v>85</v>
      </c>
      <c r="K564" s="1"/>
      <c r="L564" s="26">
        <v>10.5</v>
      </c>
      <c r="M564" s="26">
        <v>9</v>
      </c>
      <c r="N564" s="26">
        <v>12</v>
      </c>
      <c r="O564" s="26"/>
      <c r="P564" s="26">
        <v>5.9</v>
      </c>
      <c r="Q564" s="26">
        <v>0.4</v>
      </c>
      <c r="R564" s="26">
        <v>11</v>
      </c>
      <c r="S564" s="1" t="b">
        <v>1</v>
      </c>
      <c r="T564" s="20" t="s">
        <v>156</v>
      </c>
      <c r="U564" s="1" t="s">
        <v>77</v>
      </c>
      <c r="V564" s="1"/>
      <c r="W564" s="1"/>
      <c r="X564" s="1"/>
      <c r="Y564" s="1"/>
      <c r="Z564" s="1"/>
      <c r="AA564" s="1" t="b">
        <v>0</v>
      </c>
      <c r="AB564" s="1"/>
      <c r="AC564" s="1"/>
      <c r="AD564" s="1"/>
      <c r="AE564" s="1">
        <v>5.5</v>
      </c>
      <c r="AF564" s="1">
        <v>10.6</v>
      </c>
      <c r="AG564" s="1"/>
      <c r="AH564" s="1"/>
      <c r="AI564" s="1"/>
      <c r="AJ564" s="1"/>
      <c r="AK564" s="1"/>
      <c r="AL564" s="1"/>
      <c r="AM564" s="1"/>
      <c r="AN564" s="1"/>
    </row>
    <row r="565" spans="1:40" x14ac:dyDescent="0.2">
      <c r="A565" s="3" t="s">
        <v>155</v>
      </c>
      <c r="B565" s="1" t="s">
        <v>248</v>
      </c>
      <c r="C565" s="1" t="s">
        <v>91</v>
      </c>
      <c r="D565" s="1" t="s">
        <v>84</v>
      </c>
      <c r="E565" s="1" t="s">
        <v>34</v>
      </c>
      <c r="F565" s="1" t="s">
        <v>34</v>
      </c>
      <c r="G565" s="1" t="s">
        <v>43</v>
      </c>
      <c r="H565" s="1" t="s">
        <v>43</v>
      </c>
      <c r="I565" s="1" t="s">
        <v>85</v>
      </c>
      <c r="J565" s="1" t="s">
        <v>85</v>
      </c>
      <c r="K565" s="1"/>
      <c r="L565" s="26">
        <v>1.25</v>
      </c>
      <c r="M565" s="26">
        <v>0.5</v>
      </c>
      <c r="N565" s="26">
        <v>2</v>
      </c>
      <c r="O565" s="26"/>
      <c r="P565" s="26">
        <v>93.7</v>
      </c>
      <c r="Q565" s="26">
        <v>92.2</v>
      </c>
      <c r="R565" s="26">
        <v>94.9</v>
      </c>
      <c r="S565" s="1" t="b">
        <v>1</v>
      </c>
      <c r="T565" s="1"/>
      <c r="U565" s="1" t="s">
        <v>77</v>
      </c>
      <c r="V565" s="1"/>
      <c r="W565" s="1"/>
      <c r="X565" s="1"/>
      <c r="Y565" s="1"/>
      <c r="Z565" s="1"/>
      <c r="AA565" s="1" t="b">
        <v>0</v>
      </c>
      <c r="AB565" s="1"/>
      <c r="AC565" s="1"/>
      <c r="AD565" s="1"/>
      <c r="AE565" s="1">
        <v>1.5</v>
      </c>
      <c r="AF565" s="1">
        <v>2.7000000000000028</v>
      </c>
      <c r="AG565" s="1"/>
      <c r="AH565" s="1"/>
      <c r="AI565" s="1"/>
      <c r="AJ565" s="1"/>
      <c r="AK565" s="1"/>
      <c r="AL565" s="1"/>
      <c r="AM565" s="1"/>
      <c r="AN565" s="1"/>
    </row>
    <row r="566" spans="1:40" ht="85" x14ac:dyDescent="0.2">
      <c r="A566" s="3" t="s">
        <v>155</v>
      </c>
      <c r="B566" s="1" t="s">
        <v>248</v>
      </c>
      <c r="C566" s="1" t="s">
        <v>91</v>
      </c>
      <c r="D566" s="1" t="s">
        <v>84</v>
      </c>
      <c r="E566" s="1" t="s">
        <v>34</v>
      </c>
      <c r="F566" s="1" t="s">
        <v>34</v>
      </c>
      <c r="G566" s="1" t="s">
        <v>43</v>
      </c>
      <c r="H566" s="1" t="s">
        <v>43</v>
      </c>
      <c r="I566" s="1" t="s">
        <v>85</v>
      </c>
      <c r="J566" s="1" t="s">
        <v>85</v>
      </c>
      <c r="K566" s="1"/>
      <c r="L566" s="26">
        <v>3</v>
      </c>
      <c r="M566" s="26">
        <v>2</v>
      </c>
      <c r="N566" s="26">
        <v>100</v>
      </c>
      <c r="O566" s="26"/>
      <c r="P566" s="26">
        <v>86</v>
      </c>
      <c r="Q566" s="26">
        <v>78.099999999999994</v>
      </c>
      <c r="R566" s="26">
        <v>91.1</v>
      </c>
      <c r="S566" s="1" t="b">
        <v>1</v>
      </c>
      <c r="T566" s="20" t="s">
        <v>157</v>
      </c>
      <c r="U566" s="1" t="s">
        <v>77</v>
      </c>
      <c r="V566" s="1"/>
      <c r="W566" s="1"/>
      <c r="X566" s="1"/>
      <c r="Y566" s="1"/>
      <c r="Z566" s="1"/>
      <c r="AA566" s="1" t="b">
        <v>0</v>
      </c>
      <c r="AB566" s="1"/>
      <c r="AC566" s="1"/>
      <c r="AD566" s="1"/>
      <c r="AE566" s="1">
        <v>7.9000000000000057</v>
      </c>
      <c r="AF566" s="1">
        <v>13</v>
      </c>
      <c r="AG566" s="1"/>
      <c r="AH566" s="1"/>
      <c r="AI566" s="1"/>
      <c r="AJ566" s="1"/>
      <c r="AK566" s="1"/>
      <c r="AL566" s="1"/>
      <c r="AM566" s="1"/>
      <c r="AN566" s="1"/>
    </row>
    <row r="567" spans="1:40" x14ac:dyDescent="0.2">
      <c r="A567" s="3" t="s">
        <v>155</v>
      </c>
      <c r="B567" s="1" t="s">
        <v>248</v>
      </c>
      <c r="C567" s="1" t="s">
        <v>91</v>
      </c>
      <c r="D567" s="1" t="s">
        <v>84</v>
      </c>
      <c r="E567" s="1" t="s">
        <v>34</v>
      </c>
      <c r="F567" s="1" t="s">
        <v>34</v>
      </c>
      <c r="G567" s="1" t="s">
        <v>137</v>
      </c>
      <c r="H567" s="1" t="s">
        <v>137</v>
      </c>
      <c r="I567" s="1" t="s">
        <v>85</v>
      </c>
      <c r="J567" s="1" t="s">
        <v>85</v>
      </c>
      <c r="K567" s="1"/>
      <c r="L567" s="26">
        <v>1.25</v>
      </c>
      <c r="M567" s="26">
        <v>0.5</v>
      </c>
      <c r="N567" s="26">
        <v>2</v>
      </c>
      <c r="O567" s="26"/>
      <c r="P567" s="26">
        <v>71.599999999999994</v>
      </c>
      <c r="Q567" s="26">
        <v>69.7</v>
      </c>
      <c r="R567" s="26">
        <v>73.400000000000006</v>
      </c>
      <c r="S567" s="1" t="b">
        <v>1</v>
      </c>
      <c r="T567" s="1"/>
      <c r="U567" s="1" t="s">
        <v>77</v>
      </c>
      <c r="V567" s="1"/>
      <c r="W567" s="1"/>
      <c r="X567" s="1"/>
      <c r="Y567" s="1"/>
      <c r="Z567" s="1"/>
      <c r="AA567" s="1" t="b">
        <v>0</v>
      </c>
      <c r="AB567" s="1"/>
      <c r="AC567" s="1"/>
      <c r="AD567" s="1"/>
      <c r="AE567" s="1">
        <v>1.8999999999999915</v>
      </c>
      <c r="AF567" s="1">
        <v>3.7000000000000028</v>
      </c>
      <c r="AG567" s="1"/>
      <c r="AH567" s="1"/>
      <c r="AI567" s="1"/>
      <c r="AJ567" s="1"/>
      <c r="AK567" s="1"/>
      <c r="AL567" s="1"/>
      <c r="AM567" s="1"/>
      <c r="AN567" s="1"/>
    </row>
    <row r="568" spans="1:40" x14ac:dyDescent="0.2">
      <c r="A568" s="3" t="s">
        <v>155</v>
      </c>
      <c r="B568" s="1" t="s">
        <v>248</v>
      </c>
      <c r="C568" s="1" t="s">
        <v>91</v>
      </c>
      <c r="D568" s="1" t="s">
        <v>84</v>
      </c>
      <c r="E568" s="1" t="s">
        <v>34</v>
      </c>
      <c r="F568" s="1" t="s">
        <v>34</v>
      </c>
      <c r="G568" s="1" t="s">
        <v>137</v>
      </c>
      <c r="H568" s="1" t="s">
        <v>137</v>
      </c>
      <c r="I568" s="1" t="s">
        <v>85</v>
      </c>
      <c r="J568" s="1" t="s">
        <v>85</v>
      </c>
      <c r="K568" s="1"/>
      <c r="L568" s="26">
        <v>3</v>
      </c>
      <c r="M568" s="26">
        <v>2</v>
      </c>
      <c r="N568" s="26">
        <v>100</v>
      </c>
      <c r="O568" s="26"/>
      <c r="P568" s="26">
        <v>47.4</v>
      </c>
      <c r="Q568" s="26">
        <v>40.5</v>
      </c>
      <c r="R568" s="26">
        <v>53.5</v>
      </c>
      <c r="S568" s="1" t="b">
        <v>1</v>
      </c>
      <c r="T568" s="1"/>
      <c r="U568" s="1" t="s">
        <v>77</v>
      </c>
      <c r="V568" s="1"/>
      <c r="W568" s="1"/>
      <c r="X568" s="1"/>
      <c r="Y568" s="1"/>
      <c r="Z568" s="1"/>
      <c r="AA568" s="1" t="b">
        <v>0</v>
      </c>
      <c r="AB568" s="1"/>
      <c r="AC568" s="1"/>
      <c r="AD568" s="1"/>
      <c r="AE568" s="1">
        <v>6.8999999999999986</v>
      </c>
      <c r="AF568" s="1">
        <v>13</v>
      </c>
      <c r="AG568" s="1"/>
      <c r="AH568" s="1"/>
      <c r="AI568" s="1"/>
      <c r="AJ568" s="1"/>
      <c r="AK568" s="1"/>
      <c r="AL568" s="1"/>
      <c r="AM568" s="1"/>
      <c r="AN568" s="1"/>
    </row>
    <row r="569" spans="1:40" x14ac:dyDescent="0.2">
      <c r="A569" s="3" t="s">
        <v>158</v>
      </c>
      <c r="B569" s="1" t="s">
        <v>281</v>
      </c>
      <c r="C569" s="1" t="s">
        <v>84</v>
      </c>
      <c r="D569" s="1" t="s">
        <v>135</v>
      </c>
      <c r="E569" s="1" t="s">
        <v>34</v>
      </c>
      <c r="F569" s="1" t="s">
        <v>34</v>
      </c>
      <c r="G569" s="1" t="s">
        <v>43</v>
      </c>
      <c r="H569" s="1" t="s">
        <v>43</v>
      </c>
      <c r="I569" s="1" t="s">
        <v>159</v>
      </c>
      <c r="J569" s="1" t="s">
        <v>36</v>
      </c>
      <c r="K569" s="1"/>
      <c r="L569" s="26">
        <v>0.75</v>
      </c>
      <c r="M569" s="26">
        <v>0.5</v>
      </c>
      <c r="N569" s="26">
        <v>1</v>
      </c>
      <c r="O569" s="26"/>
      <c r="P569" s="26">
        <v>95</v>
      </c>
      <c r="Q569" s="26">
        <v>94</v>
      </c>
      <c r="R569" s="26">
        <v>95</v>
      </c>
      <c r="S569" s="1" t="b">
        <v>1</v>
      </c>
      <c r="T569" s="1"/>
      <c r="U569" s="1" t="s">
        <v>77</v>
      </c>
      <c r="V569" s="1"/>
      <c r="W569" s="1"/>
      <c r="X569" s="1"/>
      <c r="Y569" s="1"/>
      <c r="Z569" s="1"/>
      <c r="AA569" s="1" t="b">
        <v>0</v>
      </c>
      <c r="AB569" s="1"/>
      <c r="AC569" s="1"/>
      <c r="AD569" s="1"/>
      <c r="AE569" s="1">
        <v>1</v>
      </c>
      <c r="AF569" s="1">
        <v>1</v>
      </c>
      <c r="AG569" s="1"/>
      <c r="AH569" s="1"/>
      <c r="AI569" s="1"/>
      <c r="AJ569" s="1"/>
      <c r="AK569" s="1"/>
      <c r="AL569" s="1"/>
      <c r="AM569" s="1"/>
      <c r="AN569" s="1"/>
    </row>
    <row r="570" spans="1:40" x14ac:dyDescent="0.2">
      <c r="A570" s="3" t="s">
        <v>158</v>
      </c>
      <c r="B570" s="1" t="s">
        <v>281</v>
      </c>
      <c r="C570" s="1" t="s">
        <v>84</v>
      </c>
      <c r="D570" s="1" t="s">
        <v>135</v>
      </c>
      <c r="E570" s="1" t="s">
        <v>34</v>
      </c>
      <c r="F570" s="1" t="s">
        <v>34</v>
      </c>
      <c r="G570" s="1" t="s">
        <v>43</v>
      </c>
      <c r="H570" s="1" t="s">
        <v>43</v>
      </c>
      <c r="I570" s="1" t="s">
        <v>159</v>
      </c>
      <c r="J570" s="1" t="s">
        <v>36</v>
      </c>
      <c r="K570" s="1"/>
      <c r="L570" s="26">
        <v>1.5</v>
      </c>
      <c r="M570" s="26">
        <v>1</v>
      </c>
      <c r="N570" s="26">
        <v>2</v>
      </c>
      <c r="O570" s="26"/>
      <c r="P570" s="26">
        <v>93</v>
      </c>
      <c r="Q570" s="26">
        <v>92</v>
      </c>
      <c r="R570" s="26">
        <v>93</v>
      </c>
      <c r="S570" s="1" t="b">
        <v>1</v>
      </c>
      <c r="T570" s="1"/>
      <c r="U570" s="1" t="s">
        <v>77</v>
      </c>
      <c r="V570" s="1"/>
      <c r="W570" s="1"/>
      <c r="X570" s="1"/>
      <c r="Y570" s="1"/>
      <c r="Z570" s="1"/>
      <c r="AA570" s="1" t="b">
        <v>0</v>
      </c>
      <c r="AB570" s="1"/>
      <c r="AC570" s="1"/>
      <c r="AD570" s="1"/>
      <c r="AE570" s="1">
        <v>1</v>
      </c>
      <c r="AF570" s="1">
        <v>1</v>
      </c>
      <c r="AG570" s="1"/>
      <c r="AH570" s="1"/>
      <c r="AI570" s="1"/>
      <c r="AJ570" s="1"/>
      <c r="AK570" s="1"/>
      <c r="AL570" s="1"/>
      <c r="AM570" s="1"/>
      <c r="AN570" s="1"/>
    </row>
    <row r="571" spans="1:40" x14ac:dyDescent="0.2">
      <c r="A571" s="3" t="s">
        <v>158</v>
      </c>
      <c r="B571" s="1" t="s">
        <v>281</v>
      </c>
      <c r="C571" s="1" t="s">
        <v>84</v>
      </c>
      <c r="D571" s="1" t="s">
        <v>135</v>
      </c>
      <c r="E571" s="1" t="s">
        <v>34</v>
      </c>
      <c r="F571" s="1" t="s">
        <v>34</v>
      </c>
      <c r="G571" s="1" t="s">
        <v>43</v>
      </c>
      <c r="H571" s="1" t="s">
        <v>43</v>
      </c>
      <c r="I571" s="1" t="s">
        <v>159</v>
      </c>
      <c r="J571" s="1" t="s">
        <v>36</v>
      </c>
      <c r="K571" s="1"/>
      <c r="L571" s="26">
        <v>2.5</v>
      </c>
      <c r="M571" s="26">
        <v>2</v>
      </c>
      <c r="N571" s="26">
        <v>3</v>
      </c>
      <c r="O571" s="26"/>
      <c r="P571" s="26">
        <v>91</v>
      </c>
      <c r="Q571" s="26">
        <v>90</v>
      </c>
      <c r="R571" s="26">
        <v>91</v>
      </c>
      <c r="S571" s="1" t="b">
        <v>1</v>
      </c>
      <c r="T571" s="1"/>
      <c r="U571" s="1" t="s">
        <v>77</v>
      </c>
      <c r="V571" s="1"/>
      <c r="W571" s="1"/>
      <c r="X571" s="1"/>
      <c r="Y571" s="1"/>
      <c r="Z571" s="1"/>
      <c r="AA571" s="1" t="b">
        <v>0</v>
      </c>
      <c r="AB571" s="1"/>
      <c r="AC571" s="1"/>
      <c r="AD571" s="1"/>
      <c r="AE571" s="1">
        <v>1</v>
      </c>
      <c r="AF571" s="1">
        <v>1</v>
      </c>
      <c r="AG571" s="1"/>
      <c r="AH571" s="1"/>
      <c r="AI571" s="1"/>
      <c r="AJ571" s="1"/>
      <c r="AK571" s="1"/>
      <c r="AL571" s="1"/>
      <c r="AM571" s="1"/>
      <c r="AN571" s="1"/>
    </row>
    <row r="572" spans="1:40" x14ac:dyDescent="0.2">
      <c r="A572" s="3" t="s">
        <v>158</v>
      </c>
      <c r="B572" s="1" t="s">
        <v>281</v>
      </c>
      <c r="C572" s="1" t="s">
        <v>84</v>
      </c>
      <c r="D572" s="1" t="s">
        <v>135</v>
      </c>
      <c r="E572" s="1" t="s">
        <v>34</v>
      </c>
      <c r="F572" s="1" t="s">
        <v>34</v>
      </c>
      <c r="G572" s="1" t="s">
        <v>43</v>
      </c>
      <c r="H572" s="1" t="s">
        <v>43</v>
      </c>
      <c r="I572" s="1" t="s">
        <v>159</v>
      </c>
      <c r="J572" s="1" t="s">
        <v>36</v>
      </c>
      <c r="K572" s="1"/>
      <c r="L572" s="26">
        <v>3.5</v>
      </c>
      <c r="M572" s="26">
        <v>3</v>
      </c>
      <c r="N572" s="26">
        <v>4</v>
      </c>
      <c r="O572" s="26"/>
      <c r="P572" s="26">
        <v>89</v>
      </c>
      <c r="Q572" s="26">
        <v>88</v>
      </c>
      <c r="R572" s="26">
        <v>90</v>
      </c>
      <c r="S572" s="1" t="b">
        <v>1</v>
      </c>
      <c r="T572" s="1"/>
      <c r="U572" s="1" t="s">
        <v>77</v>
      </c>
      <c r="V572" s="1"/>
      <c r="W572" s="1"/>
      <c r="X572" s="1"/>
      <c r="Y572" s="1"/>
      <c r="Z572" s="1"/>
      <c r="AA572" s="1" t="b">
        <v>0</v>
      </c>
      <c r="AB572" s="1"/>
      <c r="AC572" s="1"/>
      <c r="AD572" s="1"/>
      <c r="AE572" s="1">
        <v>1</v>
      </c>
      <c r="AF572" s="1">
        <v>2</v>
      </c>
      <c r="AG572" s="1"/>
      <c r="AH572" s="1"/>
      <c r="AI572" s="1"/>
      <c r="AJ572" s="1"/>
      <c r="AK572" s="1"/>
      <c r="AL572" s="1"/>
      <c r="AM572" s="1"/>
      <c r="AN572" s="1"/>
    </row>
    <row r="573" spans="1:40" x14ac:dyDescent="0.2">
      <c r="A573" s="3" t="s">
        <v>158</v>
      </c>
      <c r="B573" s="1" t="s">
        <v>281</v>
      </c>
      <c r="C573" s="1" t="s">
        <v>84</v>
      </c>
      <c r="D573" s="1" t="s">
        <v>135</v>
      </c>
      <c r="E573" s="1" t="s">
        <v>34</v>
      </c>
      <c r="F573" s="1" t="s">
        <v>34</v>
      </c>
      <c r="G573" s="1" t="s">
        <v>43</v>
      </c>
      <c r="H573" s="1" t="s">
        <v>43</v>
      </c>
      <c r="I573" s="1" t="s">
        <v>159</v>
      </c>
      <c r="J573" s="1" t="s">
        <v>36</v>
      </c>
      <c r="K573" s="1"/>
      <c r="L573" s="26">
        <v>4.5</v>
      </c>
      <c r="M573" s="26">
        <v>4</v>
      </c>
      <c r="N573" s="26">
        <v>5</v>
      </c>
      <c r="O573" s="26"/>
      <c r="P573" s="26">
        <v>85</v>
      </c>
      <c r="Q573" s="26">
        <v>81</v>
      </c>
      <c r="R573" s="26">
        <v>88</v>
      </c>
      <c r="S573" s="1" t="b">
        <v>1</v>
      </c>
      <c r="T573" s="1"/>
      <c r="U573" s="1" t="s">
        <v>77</v>
      </c>
      <c r="V573" s="1"/>
      <c r="W573" s="1"/>
      <c r="X573" s="1"/>
      <c r="Y573" s="1"/>
      <c r="Z573" s="1"/>
      <c r="AA573" s="1" t="b">
        <v>0</v>
      </c>
      <c r="AB573" s="1"/>
      <c r="AC573" s="1"/>
      <c r="AD573" s="1"/>
      <c r="AE573" s="1">
        <v>4</v>
      </c>
      <c r="AF573" s="1">
        <v>7</v>
      </c>
      <c r="AG573" s="1"/>
      <c r="AH573" s="1"/>
      <c r="AI573" s="1"/>
      <c r="AJ573" s="1"/>
      <c r="AK573" s="1"/>
      <c r="AL573" s="1"/>
      <c r="AM573" s="1"/>
      <c r="AN573" s="1"/>
    </row>
    <row r="574" spans="1:40" x14ac:dyDescent="0.2">
      <c r="A574" s="3" t="s">
        <v>158</v>
      </c>
      <c r="B574" s="1" t="s">
        <v>281</v>
      </c>
      <c r="C574" s="1" t="s">
        <v>84</v>
      </c>
      <c r="D574" s="1" t="s">
        <v>135</v>
      </c>
      <c r="E574" s="1" t="s">
        <v>34</v>
      </c>
      <c r="F574" s="1" t="s">
        <v>34</v>
      </c>
      <c r="G574" s="1" t="s">
        <v>43</v>
      </c>
      <c r="H574" s="1" t="s">
        <v>43</v>
      </c>
      <c r="I574" s="1" t="s">
        <v>159</v>
      </c>
      <c r="J574" s="1" t="s">
        <v>36</v>
      </c>
      <c r="K574" s="1"/>
      <c r="L574" s="26">
        <v>5.5</v>
      </c>
      <c r="M574" s="26">
        <v>5</v>
      </c>
      <c r="N574" s="26">
        <v>6</v>
      </c>
      <c r="O574" s="26"/>
      <c r="P574" s="26">
        <v>80</v>
      </c>
      <c r="Q574" s="26">
        <v>73</v>
      </c>
      <c r="R574" s="26">
        <v>86</v>
      </c>
      <c r="S574" s="1" t="b">
        <v>1</v>
      </c>
      <c r="T574" s="1"/>
      <c r="U574" s="1" t="s">
        <v>77</v>
      </c>
      <c r="V574" s="1"/>
      <c r="W574" s="1"/>
      <c r="X574" s="1"/>
      <c r="Y574" s="1"/>
      <c r="Z574" s="1"/>
      <c r="AA574" s="1" t="b">
        <v>0</v>
      </c>
      <c r="AB574" s="1"/>
      <c r="AC574" s="1"/>
      <c r="AD574" s="1"/>
      <c r="AE574" s="1">
        <v>7</v>
      </c>
      <c r="AF574" s="1">
        <v>13</v>
      </c>
      <c r="AG574" s="1"/>
      <c r="AH574" s="1"/>
      <c r="AI574" s="1"/>
      <c r="AJ574" s="1"/>
      <c r="AK574" s="1"/>
      <c r="AL574" s="1"/>
      <c r="AM574" s="1"/>
      <c r="AN574" s="1"/>
    </row>
    <row r="575" spans="1:40" x14ac:dyDescent="0.2">
      <c r="A575" s="3" t="s">
        <v>158</v>
      </c>
      <c r="B575" s="1" t="s">
        <v>281</v>
      </c>
      <c r="C575" s="1" t="s">
        <v>84</v>
      </c>
      <c r="D575" s="1" t="s">
        <v>135</v>
      </c>
      <c r="E575" s="1" t="s">
        <v>34</v>
      </c>
      <c r="F575" s="1" t="s">
        <v>34</v>
      </c>
      <c r="G575" s="1" t="s">
        <v>43</v>
      </c>
      <c r="H575" s="1" t="s">
        <v>43</v>
      </c>
      <c r="I575" s="1" t="s">
        <v>159</v>
      </c>
      <c r="J575" s="1" t="s">
        <v>36</v>
      </c>
      <c r="K575" s="1"/>
      <c r="L575" s="26">
        <v>6.5</v>
      </c>
      <c r="M575" s="26">
        <v>6</v>
      </c>
      <c r="N575" s="26">
        <v>7</v>
      </c>
      <c r="O575" s="26"/>
      <c r="P575" s="26">
        <v>83</v>
      </c>
      <c r="Q575" s="26">
        <v>80</v>
      </c>
      <c r="R575" s="26">
        <v>86</v>
      </c>
      <c r="S575" s="1" t="b">
        <v>1</v>
      </c>
      <c r="T575" s="1"/>
      <c r="U575" s="1" t="s">
        <v>77</v>
      </c>
      <c r="V575" s="1"/>
      <c r="W575" s="1"/>
      <c r="X575" s="1"/>
      <c r="Y575" s="1"/>
      <c r="Z575" s="1"/>
      <c r="AA575" s="1" t="b">
        <v>0</v>
      </c>
      <c r="AB575" s="1"/>
      <c r="AC575" s="1"/>
      <c r="AD575" s="1"/>
      <c r="AE575" s="1">
        <v>3</v>
      </c>
      <c r="AF575" s="1">
        <v>6</v>
      </c>
      <c r="AG575" s="1"/>
      <c r="AH575" s="1"/>
      <c r="AI575" s="1"/>
      <c r="AJ575" s="1"/>
      <c r="AK575" s="1"/>
      <c r="AL575" s="1"/>
      <c r="AM575" s="1"/>
      <c r="AN575" s="1"/>
    </row>
    <row r="576" spans="1:40" x14ac:dyDescent="0.2">
      <c r="A576" s="3" t="s">
        <v>158</v>
      </c>
      <c r="B576" s="1" t="s">
        <v>281</v>
      </c>
      <c r="C576" s="1" t="s">
        <v>84</v>
      </c>
      <c r="D576" s="1" t="s">
        <v>135</v>
      </c>
      <c r="E576" s="1" t="s">
        <v>34</v>
      </c>
      <c r="F576" s="1" t="s">
        <v>34</v>
      </c>
      <c r="G576" s="1" t="s">
        <v>43</v>
      </c>
      <c r="H576" s="1" t="s">
        <v>43</v>
      </c>
      <c r="I576" s="1" t="s">
        <v>159</v>
      </c>
      <c r="J576" s="1" t="s">
        <v>36</v>
      </c>
      <c r="K576" s="1"/>
      <c r="L576" s="26">
        <v>8</v>
      </c>
      <c r="M576" s="26">
        <v>7</v>
      </c>
      <c r="N576" s="26">
        <v>100</v>
      </c>
      <c r="O576" s="26"/>
      <c r="P576" s="26">
        <v>79</v>
      </c>
      <c r="Q576" s="26">
        <v>75</v>
      </c>
      <c r="R576" s="26">
        <v>83</v>
      </c>
      <c r="S576" s="1" t="b">
        <v>1</v>
      </c>
      <c r="T576" s="1" t="s">
        <v>160</v>
      </c>
      <c r="U576" s="1" t="s">
        <v>77</v>
      </c>
      <c r="V576" s="1"/>
      <c r="W576" s="1"/>
      <c r="X576" s="1"/>
      <c r="Y576" s="1"/>
      <c r="Z576" s="1"/>
      <c r="AA576" s="1" t="b">
        <v>0</v>
      </c>
      <c r="AB576" s="1"/>
      <c r="AC576" s="1"/>
      <c r="AD576" s="1"/>
      <c r="AE576" s="1">
        <v>4</v>
      </c>
      <c r="AF576" s="1">
        <v>8</v>
      </c>
      <c r="AG576" s="1"/>
      <c r="AH576" s="1"/>
      <c r="AI576" s="1"/>
      <c r="AJ576" s="1"/>
      <c r="AK576" s="1"/>
      <c r="AL576" s="1"/>
      <c r="AM576" s="1"/>
      <c r="AN576" s="1"/>
    </row>
    <row r="577" spans="1:40" x14ac:dyDescent="0.2">
      <c r="A577" s="3" t="s">
        <v>158</v>
      </c>
      <c r="B577" s="1" t="s">
        <v>281</v>
      </c>
      <c r="C577" s="1" t="s">
        <v>84</v>
      </c>
      <c r="D577" s="1" t="s">
        <v>135</v>
      </c>
      <c r="E577" s="1" t="s">
        <v>34</v>
      </c>
      <c r="F577" s="1" t="s">
        <v>34</v>
      </c>
      <c r="G577" s="1" t="s">
        <v>43</v>
      </c>
      <c r="H577" s="1" t="s">
        <v>43</v>
      </c>
      <c r="I577" s="1" t="s">
        <v>118</v>
      </c>
      <c r="J577" s="1" t="s">
        <v>119</v>
      </c>
      <c r="K577" s="1"/>
      <c r="L577" s="26">
        <v>0.75</v>
      </c>
      <c r="M577" s="26">
        <v>0.5</v>
      </c>
      <c r="N577" s="26">
        <v>1</v>
      </c>
      <c r="O577" s="26"/>
      <c r="P577" s="26">
        <v>98</v>
      </c>
      <c r="Q577" s="26">
        <v>95</v>
      </c>
      <c r="R577" s="26">
        <v>99</v>
      </c>
      <c r="S577" s="1" t="b">
        <v>1</v>
      </c>
      <c r="T577" s="1"/>
      <c r="U577" s="1" t="s">
        <v>77</v>
      </c>
      <c r="V577" s="1"/>
      <c r="W577" s="1"/>
      <c r="X577" s="1"/>
      <c r="Y577" s="1"/>
      <c r="Z577" s="1"/>
      <c r="AA577" s="1" t="b">
        <v>0</v>
      </c>
      <c r="AB577" s="1"/>
      <c r="AC577" s="1"/>
      <c r="AD577" s="1"/>
      <c r="AE577" s="1">
        <v>3</v>
      </c>
      <c r="AF577" s="1">
        <v>4</v>
      </c>
      <c r="AG577" s="1"/>
      <c r="AH577" s="1"/>
      <c r="AI577" s="1"/>
      <c r="AJ577" s="1"/>
      <c r="AK577" s="1"/>
      <c r="AL577" s="1"/>
      <c r="AM577" s="1"/>
      <c r="AN577" s="1"/>
    </row>
    <row r="578" spans="1:40" x14ac:dyDescent="0.2">
      <c r="A578" s="3" t="s">
        <v>158</v>
      </c>
      <c r="B578" s="1" t="s">
        <v>281</v>
      </c>
      <c r="C578" s="1" t="s">
        <v>84</v>
      </c>
      <c r="D578" s="1" t="s">
        <v>135</v>
      </c>
      <c r="E578" s="1" t="s">
        <v>34</v>
      </c>
      <c r="F578" s="1" t="s">
        <v>34</v>
      </c>
      <c r="G578" s="1" t="s">
        <v>43</v>
      </c>
      <c r="H578" s="1" t="s">
        <v>43</v>
      </c>
      <c r="I578" s="1" t="s">
        <v>118</v>
      </c>
      <c r="J578" s="1" t="s">
        <v>119</v>
      </c>
      <c r="K578" s="1"/>
      <c r="L578" s="26">
        <v>1.5</v>
      </c>
      <c r="M578" s="26">
        <v>1</v>
      </c>
      <c r="N578" s="26">
        <v>2</v>
      </c>
      <c r="O578" s="26"/>
      <c r="P578" s="26">
        <v>99</v>
      </c>
      <c r="Q578" s="26">
        <v>98</v>
      </c>
      <c r="R578" s="26">
        <v>99</v>
      </c>
      <c r="S578" s="1" t="b">
        <v>1</v>
      </c>
      <c r="T578" s="1"/>
      <c r="U578" s="1" t="s">
        <v>77</v>
      </c>
      <c r="V578" s="1"/>
      <c r="W578" s="1"/>
      <c r="X578" s="1"/>
      <c r="Y578" s="1"/>
      <c r="Z578" s="1"/>
      <c r="AA578" s="1" t="b">
        <v>0</v>
      </c>
      <c r="AB578" s="1"/>
      <c r="AC578" s="1"/>
      <c r="AD578" s="1"/>
      <c r="AE578" s="1">
        <v>1</v>
      </c>
      <c r="AF578" s="1">
        <v>1</v>
      </c>
      <c r="AG578" s="1"/>
      <c r="AH578" s="1"/>
      <c r="AI578" s="1"/>
      <c r="AJ578" s="1"/>
      <c r="AK578" s="1"/>
      <c r="AL578" s="1"/>
      <c r="AM578" s="1"/>
      <c r="AN578" s="1"/>
    </row>
    <row r="579" spans="1:40" x14ac:dyDescent="0.2">
      <c r="A579" s="3" t="s">
        <v>158</v>
      </c>
      <c r="B579" s="1" t="s">
        <v>281</v>
      </c>
      <c r="C579" s="1" t="s">
        <v>84</v>
      </c>
      <c r="D579" s="1" t="s">
        <v>135</v>
      </c>
      <c r="E579" s="1" t="s">
        <v>34</v>
      </c>
      <c r="F579" s="1" t="s">
        <v>34</v>
      </c>
      <c r="G579" s="1" t="s">
        <v>43</v>
      </c>
      <c r="H579" s="1" t="s">
        <v>43</v>
      </c>
      <c r="I579" s="1" t="s">
        <v>118</v>
      </c>
      <c r="J579" s="1" t="s">
        <v>119</v>
      </c>
      <c r="K579" s="1"/>
      <c r="L579" s="26">
        <v>2.5</v>
      </c>
      <c r="M579" s="26">
        <v>2</v>
      </c>
      <c r="N579" s="26">
        <v>3</v>
      </c>
      <c r="O579" s="26"/>
      <c r="P579" s="26">
        <v>98</v>
      </c>
      <c r="Q579" s="26">
        <v>97</v>
      </c>
      <c r="R579" s="26">
        <v>98</v>
      </c>
      <c r="S579" s="1" t="b">
        <v>1</v>
      </c>
      <c r="T579" s="1"/>
      <c r="U579" s="1" t="s">
        <v>77</v>
      </c>
      <c r="V579" s="1"/>
      <c r="W579" s="1"/>
      <c r="X579" s="1"/>
      <c r="Y579" s="1"/>
      <c r="Z579" s="1"/>
      <c r="AA579" s="1" t="b">
        <v>0</v>
      </c>
      <c r="AB579" s="1"/>
      <c r="AC579" s="1"/>
      <c r="AD579" s="1"/>
      <c r="AE579" s="1">
        <v>1</v>
      </c>
      <c r="AF579" s="1">
        <v>1</v>
      </c>
      <c r="AG579" s="1"/>
      <c r="AH579" s="1"/>
      <c r="AI579" s="1"/>
      <c r="AJ579" s="1"/>
      <c r="AK579" s="1"/>
      <c r="AL579" s="1"/>
      <c r="AM579" s="1"/>
      <c r="AN579" s="1"/>
    </row>
    <row r="580" spans="1:40" x14ac:dyDescent="0.2">
      <c r="A580" s="3" t="s">
        <v>158</v>
      </c>
      <c r="B580" s="1" t="s">
        <v>281</v>
      </c>
      <c r="C580" s="1" t="s">
        <v>84</v>
      </c>
      <c r="D580" s="1" t="s">
        <v>135</v>
      </c>
      <c r="E580" s="1" t="s">
        <v>34</v>
      </c>
      <c r="F580" s="1" t="s">
        <v>34</v>
      </c>
      <c r="G580" s="1" t="s">
        <v>43</v>
      </c>
      <c r="H580" s="1" t="s">
        <v>43</v>
      </c>
      <c r="I580" s="1" t="s">
        <v>118</v>
      </c>
      <c r="J580" s="1" t="s">
        <v>119</v>
      </c>
      <c r="K580" s="1"/>
      <c r="L580" s="26">
        <v>3.5</v>
      </c>
      <c r="M580" s="26">
        <v>3</v>
      </c>
      <c r="N580" s="26">
        <v>4</v>
      </c>
      <c r="O580" s="26"/>
      <c r="P580" s="26">
        <v>97</v>
      </c>
      <c r="Q580" s="26">
        <v>96</v>
      </c>
      <c r="R580" s="26">
        <v>98</v>
      </c>
      <c r="S580" s="1" t="b">
        <v>1</v>
      </c>
      <c r="T580" s="1"/>
      <c r="U580" s="1" t="s">
        <v>77</v>
      </c>
      <c r="V580" s="1"/>
      <c r="W580" s="1"/>
      <c r="X580" s="1"/>
      <c r="Y580" s="1"/>
      <c r="Z580" s="1"/>
      <c r="AA580" s="1" t="b">
        <v>0</v>
      </c>
      <c r="AB580" s="1"/>
      <c r="AC580" s="1"/>
      <c r="AD580" s="1"/>
      <c r="AE580" s="1">
        <v>1</v>
      </c>
      <c r="AF580" s="1">
        <v>2</v>
      </c>
      <c r="AG580" s="1"/>
      <c r="AH580" s="1"/>
      <c r="AI580" s="1"/>
      <c r="AJ580" s="1"/>
      <c r="AK580" s="1"/>
      <c r="AL580" s="1"/>
      <c r="AM580" s="1"/>
      <c r="AN580" s="1"/>
    </row>
    <row r="581" spans="1:40" x14ac:dyDescent="0.2">
      <c r="A581" s="3" t="s">
        <v>158</v>
      </c>
      <c r="B581" s="1" t="s">
        <v>281</v>
      </c>
      <c r="C581" s="1" t="s">
        <v>84</v>
      </c>
      <c r="D581" s="1" t="s">
        <v>135</v>
      </c>
      <c r="E581" s="1" t="s">
        <v>34</v>
      </c>
      <c r="F581" s="1" t="s">
        <v>34</v>
      </c>
      <c r="G581" s="1" t="s">
        <v>43</v>
      </c>
      <c r="H581" s="1" t="s">
        <v>43</v>
      </c>
      <c r="I581" s="1" t="s">
        <v>118</v>
      </c>
      <c r="J581" s="1" t="s">
        <v>119</v>
      </c>
      <c r="K581" s="1"/>
      <c r="L581" s="26">
        <v>4.5</v>
      </c>
      <c r="M581" s="26">
        <v>4</v>
      </c>
      <c r="N581" s="26">
        <v>5</v>
      </c>
      <c r="O581" s="26"/>
      <c r="P581" s="26">
        <v>93</v>
      </c>
      <c r="Q581" s="26">
        <v>85</v>
      </c>
      <c r="R581" s="26">
        <v>97</v>
      </c>
      <c r="S581" s="1" t="b">
        <v>1</v>
      </c>
      <c r="T581" s="1"/>
      <c r="U581" s="1" t="s">
        <v>77</v>
      </c>
      <c r="V581" s="1"/>
      <c r="W581" s="1"/>
      <c r="X581" s="1"/>
      <c r="Y581" s="1"/>
      <c r="Z581" s="1"/>
      <c r="AA581" s="1" t="b">
        <v>0</v>
      </c>
      <c r="AB581" s="1"/>
      <c r="AC581" s="1"/>
      <c r="AD581" s="1"/>
      <c r="AE581" s="1">
        <v>8</v>
      </c>
      <c r="AF581" s="1">
        <v>12</v>
      </c>
      <c r="AG581" s="1"/>
      <c r="AH581" s="1"/>
      <c r="AI581" s="1"/>
      <c r="AJ581" s="1"/>
      <c r="AK581" s="1"/>
      <c r="AL581" s="1"/>
      <c r="AM581" s="1"/>
      <c r="AN581" s="1"/>
    </row>
    <row r="582" spans="1:40" x14ac:dyDescent="0.2">
      <c r="A582" s="3" t="s">
        <v>158</v>
      </c>
      <c r="B582" s="1" t="s">
        <v>281</v>
      </c>
      <c r="C582" s="1" t="s">
        <v>84</v>
      </c>
      <c r="D582" s="1" t="s">
        <v>135</v>
      </c>
      <c r="E582" s="1" t="s">
        <v>34</v>
      </c>
      <c r="F582" s="1" t="s">
        <v>34</v>
      </c>
      <c r="G582" s="1" t="s">
        <v>43</v>
      </c>
      <c r="H582" s="1" t="s">
        <v>43</v>
      </c>
      <c r="I582" s="1" t="s">
        <v>118</v>
      </c>
      <c r="J582" s="1" t="s">
        <v>119</v>
      </c>
      <c r="K582" s="1"/>
      <c r="L582" s="26">
        <v>5.5</v>
      </c>
      <c r="M582" s="26">
        <v>5</v>
      </c>
      <c r="N582" s="26">
        <v>6</v>
      </c>
      <c r="O582" s="26"/>
      <c r="P582" s="26">
        <v>95</v>
      </c>
      <c r="Q582" s="26">
        <v>65</v>
      </c>
      <c r="R582" s="26">
        <v>99</v>
      </c>
      <c r="S582" s="1" t="b">
        <v>1</v>
      </c>
      <c r="T582" s="1"/>
      <c r="U582" s="1" t="s">
        <v>77</v>
      </c>
      <c r="V582" s="1"/>
      <c r="W582" s="1"/>
      <c r="X582" s="1"/>
      <c r="Y582" s="1"/>
      <c r="Z582" s="1"/>
      <c r="AA582" s="1" t="b">
        <v>0</v>
      </c>
      <c r="AB582" s="1"/>
      <c r="AC582" s="1"/>
      <c r="AD582" s="1"/>
      <c r="AE582" s="1">
        <v>30</v>
      </c>
      <c r="AF582" s="1">
        <v>34</v>
      </c>
      <c r="AG582" s="1"/>
      <c r="AH582" s="1"/>
      <c r="AI582" s="1"/>
      <c r="AJ582" s="1"/>
      <c r="AK582" s="1"/>
      <c r="AL582" s="1"/>
      <c r="AM582" s="1"/>
      <c r="AN582" s="1"/>
    </row>
    <row r="583" spans="1:40" x14ac:dyDescent="0.2">
      <c r="A583" s="3" t="s">
        <v>158</v>
      </c>
      <c r="B583" s="1" t="s">
        <v>281</v>
      </c>
      <c r="C583" s="1" t="s">
        <v>84</v>
      </c>
      <c r="D583" s="1" t="s">
        <v>135</v>
      </c>
      <c r="E583" s="1" t="s">
        <v>34</v>
      </c>
      <c r="F583" s="1" t="s">
        <v>34</v>
      </c>
      <c r="G583" s="1" t="s">
        <v>43</v>
      </c>
      <c r="H583" s="1" t="s">
        <v>43</v>
      </c>
      <c r="I583" s="1" t="s">
        <v>118</v>
      </c>
      <c r="J583" s="1" t="s">
        <v>119</v>
      </c>
      <c r="K583" s="1"/>
      <c r="L583" s="26">
        <v>7</v>
      </c>
      <c r="M583" s="26">
        <v>6</v>
      </c>
      <c r="N583" s="26">
        <v>100</v>
      </c>
      <c r="O583" s="26"/>
      <c r="P583" s="26">
        <v>98</v>
      </c>
      <c r="Q583" s="26">
        <v>93</v>
      </c>
      <c r="R583" s="26">
        <v>100</v>
      </c>
      <c r="S583" s="1" t="b">
        <v>1</v>
      </c>
      <c r="T583" s="1" t="s">
        <v>160</v>
      </c>
      <c r="U583" s="1" t="s">
        <v>77</v>
      </c>
      <c r="V583" s="1"/>
      <c r="W583" s="1"/>
      <c r="X583" s="1"/>
      <c r="Y583" s="1"/>
      <c r="Z583" s="1"/>
      <c r="AA583" s="1" t="b">
        <v>0</v>
      </c>
      <c r="AB583" s="1"/>
      <c r="AC583" s="1"/>
      <c r="AD583" s="1"/>
      <c r="AE583" s="1">
        <v>5</v>
      </c>
      <c r="AF583" s="1">
        <v>7</v>
      </c>
      <c r="AG583" s="1"/>
      <c r="AH583" s="1"/>
      <c r="AI583" s="1"/>
      <c r="AJ583" s="1"/>
      <c r="AK583" s="1"/>
      <c r="AL583" s="1"/>
      <c r="AM583" s="1"/>
      <c r="AN583" s="1"/>
    </row>
    <row r="584" spans="1:40" x14ac:dyDescent="0.2">
      <c r="A584" s="3" t="s">
        <v>158</v>
      </c>
      <c r="B584" s="1" t="s">
        <v>281</v>
      </c>
      <c r="C584" s="1" t="s">
        <v>89</v>
      </c>
      <c r="D584" s="1" t="s">
        <v>135</v>
      </c>
      <c r="E584" s="1" t="s">
        <v>34</v>
      </c>
      <c r="F584" s="1" t="s">
        <v>34</v>
      </c>
      <c r="G584" s="1" t="s">
        <v>43</v>
      </c>
      <c r="H584" s="1" t="s">
        <v>43</v>
      </c>
      <c r="I584" s="1" t="s">
        <v>159</v>
      </c>
      <c r="J584" s="1" t="s">
        <v>36</v>
      </c>
      <c r="K584" s="1"/>
      <c r="L584" s="26">
        <v>0.75</v>
      </c>
      <c r="M584" s="26">
        <v>0.5</v>
      </c>
      <c r="N584" s="26">
        <v>1</v>
      </c>
      <c r="O584" s="26"/>
      <c r="P584" s="26">
        <v>76</v>
      </c>
      <c r="Q584" s="26">
        <v>1</v>
      </c>
      <c r="R584" s="26">
        <v>94</v>
      </c>
      <c r="S584" s="1" t="b">
        <v>1</v>
      </c>
      <c r="T584" s="1"/>
      <c r="U584" s="1" t="s">
        <v>77</v>
      </c>
      <c r="V584" s="1"/>
      <c r="W584" s="1"/>
      <c r="X584" s="1"/>
      <c r="Y584" s="1"/>
      <c r="Z584" s="1"/>
      <c r="AA584" s="1" t="b">
        <v>0</v>
      </c>
      <c r="AB584" s="1"/>
      <c r="AC584" s="1"/>
      <c r="AD584" s="1"/>
      <c r="AE584" s="1">
        <v>75</v>
      </c>
      <c r="AF584" s="1">
        <v>93</v>
      </c>
      <c r="AG584" s="1"/>
      <c r="AH584" s="1"/>
      <c r="AI584" s="1"/>
      <c r="AJ584" s="1"/>
      <c r="AK584" s="1"/>
      <c r="AL584" s="1"/>
      <c r="AM584" s="1"/>
      <c r="AN584" s="1"/>
    </row>
    <row r="585" spans="1:40" x14ac:dyDescent="0.2">
      <c r="A585" s="3" t="s">
        <v>158</v>
      </c>
      <c r="B585" s="1" t="s">
        <v>281</v>
      </c>
      <c r="C585" s="1" t="s">
        <v>89</v>
      </c>
      <c r="D585" s="1" t="s">
        <v>135</v>
      </c>
      <c r="E585" s="1" t="s">
        <v>34</v>
      </c>
      <c r="F585" s="1" t="s">
        <v>34</v>
      </c>
      <c r="G585" s="1" t="s">
        <v>43</v>
      </c>
      <c r="H585" s="1" t="s">
        <v>43</v>
      </c>
      <c r="I585" s="1" t="s">
        <v>159</v>
      </c>
      <c r="J585" s="1" t="s">
        <v>36</v>
      </c>
      <c r="K585" s="1"/>
      <c r="L585" s="26">
        <v>1.5</v>
      </c>
      <c r="M585" s="26">
        <v>1</v>
      </c>
      <c r="N585" s="26">
        <v>2</v>
      </c>
      <c r="O585" s="26"/>
      <c r="P585" s="26">
        <v>77</v>
      </c>
      <c r="Q585" s="26">
        <v>38</v>
      </c>
      <c r="R585" s="26">
        <v>92</v>
      </c>
      <c r="S585" s="1" t="b">
        <v>1</v>
      </c>
      <c r="T585" s="1"/>
      <c r="U585" s="1" t="s">
        <v>77</v>
      </c>
      <c r="V585" s="1"/>
      <c r="W585" s="1"/>
      <c r="X585" s="1"/>
      <c r="Y585" s="1"/>
      <c r="Z585" s="1"/>
      <c r="AA585" s="1" t="b">
        <v>0</v>
      </c>
      <c r="AB585" s="1"/>
      <c r="AC585" s="1"/>
      <c r="AD585" s="1"/>
      <c r="AE585" s="1">
        <v>39</v>
      </c>
      <c r="AF585" s="1">
        <v>54</v>
      </c>
      <c r="AG585" s="1"/>
      <c r="AH585" s="1"/>
      <c r="AI585" s="1"/>
      <c r="AJ585" s="1"/>
      <c r="AK585" s="1"/>
      <c r="AL585" s="1"/>
      <c r="AM585" s="1"/>
      <c r="AN585" s="1"/>
    </row>
    <row r="586" spans="1:40" x14ac:dyDescent="0.2">
      <c r="A586" s="3" t="s">
        <v>158</v>
      </c>
      <c r="B586" s="1" t="s">
        <v>281</v>
      </c>
      <c r="C586" s="1" t="s">
        <v>89</v>
      </c>
      <c r="D586" s="1" t="s">
        <v>135</v>
      </c>
      <c r="E586" s="1" t="s">
        <v>34</v>
      </c>
      <c r="F586" s="1" t="s">
        <v>34</v>
      </c>
      <c r="G586" s="1" t="s">
        <v>43</v>
      </c>
      <c r="H586" s="1" t="s">
        <v>43</v>
      </c>
      <c r="I586" s="1" t="s">
        <v>159</v>
      </c>
      <c r="J586" s="1" t="s">
        <v>36</v>
      </c>
      <c r="K586" s="1"/>
      <c r="L586" s="26">
        <v>2.5</v>
      </c>
      <c r="M586" s="26">
        <v>2</v>
      </c>
      <c r="N586" s="26">
        <v>3</v>
      </c>
      <c r="O586" s="26"/>
      <c r="P586" s="26">
        <v>68</v>
      </c>
      <c r="Q586" s="26">
        <v>60</v>
      </c>
      <c r="R586" s="26">
        <v>75</v>
      </c>
      <c r="S586" s="1" t="b">
        <v>1</v>
      </c>
      <c r="T586" s="1"/>
      <c r="U586" s="1" t="s">
        <v>77</v>
      </c>
      <c r="V586" s="1"/>
      <c r="W586" s="1"/>
      <c r="X586" s="1"/>
      <c r="Y586" s="1"/>
      <c r="Z586" s="1"/>
      <c r="AA586" s="1" t="b">
        <v>0</v>
      </c>
      <c r="AB586" s="1"/>
      <c r="AC586" s="1"/>
      <c r="AD586" s="1"/>
      <c r="AE586" s="1">
        <v>8</v>
      </c>
      <c r="AF586" s="1">
        <v>15</v>
      </c>
      <c r="AG586" s="1"/>
      <c r="AH586" s="1"/>
      <c r="AI586" s="1"/>
      <c r="AJ586" s="1"/>
      <c r="AK586" s="1"/>
      <c r="AL586" s="1"/>
      <c r="AM586" s="1"/>
      <c r="AN586" s="1"/>
    </row>
    <row r="587" spans="1:40" x14ac:dyDescent="0.2">
      <c r="A587" s="3" t="s">
        <v>158</v>
      </c>
      <c r="B587" s="1" t="s">
        <v>281</v>
      </c>
      <c r="C587" s="1" t="s">
        <v>89</v>
      </c>
      <c r="D587" s="1" t="s">
        <v>135</v>
      </c>
      <c r="E587" s="1" t="s">
        <v>34</v>
      </c>
      <c r="F587" s="1" t="s">
        <v>34</v>
      </c>
      <c r="G587" s="1" t="s">
        <v>43</v>
      </c>
      <c r="H587" s="1" t="s">
        <v>43</v>
      </c>
      <c r="I587" s="1" t="s">
        <v>159</v>
      </c>
      <c r="J587" s="1" t="s">
        <v>36</v>
      </c>
      <c r="K587" s="1"/>
      <c r="L587" s="26">
        <v>3.5</v>
      </c>
      <c r="M587" s="26">
        <v>3</v>
      </c>
      <c r="N587" s="26">
        <v>4</v>
      </c>
      <c r="O587" s="26"/>
      <c r="P587" s="26">
        <v>72</v>
      </c>
      <c r="Q587" s="26">
        <v>67</v>
      </c>
      <c r="R587" s="26">
        <v>76</v>
      </c>
      <c r="S587" s="1" t="b">
        <v>1</v>
      </c>
      <c r="T587" s="1"/>
      <c r="U587" s="1" t="s">
        <v>77</v>
      </c>
      <c r="V587" s="1"/>
      <c r="W587" s="1"/>
      <c r="X587" s="1"/>
      <c r="Y587" s="1"/>
      <c r="Z587" s="1"/>
      <c r="AA587" s="1" t="b">
        <v>0</v>
      </c>
      <c r="AB587" s="1"/>
      <c r="AC587" s="1"/>
      <c r="AD587" s="1"/>
      <c r="AE587" s="1">
        <v>5</v>
      </c>
      <c r="AF587" s="1">
        <v>9</v>
      </c>
      <c r="AG587" s="1"/>
      <c r="AH587" s="1"/>
      <c r="AI587" s="1"/>
      <c r="AJ587" s="1"/>
      <c r="AK587" s="1"/>
      <c r="AL587" s="1"/>
      <c r="AM587" s="1"/>
      <c r="AN587" s="1"/>
    </row>
    <row r="588" spans="1:40" x14ac:dyDescent="0.2">
      <c r="A588" s="3" t="s">
        <v>158</v>
      </c>
      <c r="B588" s="1" t="s">
        <v>281</v>
      </c>
      <c r="C588" s="1" t="s">
        <v>89</v>
      </c>
      <c r="D588" s="1" t="s">
        <v>135</v>
      </c>
      <c r="E588" s="1" t="s">
        <v>34</v>
      </c>
      <c r="F588" s="1" t="s">
        <v>34</v>
      </c>
      <c r="G588" s="1" t="s">
        <v>43</v>
      </c>
      <c r="H588" s="1" t="s">
        <v>43</v>
      </c>
      <c r="I588" s="1" t="s">
        <v>159</v>
      </c>
      <c r="J588" s="1" t="s">
        <v>36</v>
      </c>
      <c r="K588" s="1"/>
      <c r="L588" s="26">
        <v>5</v>
      </c>
      <c r="M588" s="26">
        <v>4</v>
      </c>
      <c r="N588" s="26">
        <v>100</v>
      </c>
      <c r="O588" s="26"/>
      <c r="P588" s="26">
        <v>65</v>
      </c>
      <c r="Q588" s="26">
        <v>57</v>
      </c>
      <c r="R588" s="26">
        <v>72</v>
      </c>
      <c r="S588" s="1" t="b">
        <v>1</v>
      </c>
      <c r="T588" s="1" t="s">
        <v>161</v>
      </c>
      <c r="U588" s="1" t="s">
        <v>77</v>
      </c>
      <c r="V588" s="1"/>
      <c r="W588" s="1"/>
      <c r="X588" s="1"/>
      <c r="Y588" s="1"/>
      <c r="Z588" s="1"/>
      <c r="AA588" s="1" t="b">
        <v>0</v>
      </c>
      <c r="AB588" s="1"/>
      <c r="AC588" s="1"/>
      <c r="AD588" s="1"/>
      <c r="AE588" s="1">
        <v>8</v>
      </c>
      <c r="AF588" s="1">
        <v>15</v>
      </c>
      <c r="AG588" s="1"/>
      <c r="AH588" s="1"/>
      <c r="AI588" s="1"/>
      <c r="AJ588" s="1"/>
      <c r="AK588" s="1"/>
      <c r="AL588" s="1"/>
      <c r="AM588" s="1"/>
      <c r="AN588" s="1"/>
    </row>
    <row r="589" spans="1:40" x14ac:dyDescent="0.2">
      <c r="A589" s="3" t="s">
        <v>158</v>
      </c>
      <c r="B589" s="1" t="s">
        <v>281</v>
      </c>
      <c r="C589" s="1" t="s">
        <v>89</v>
      </c>
      <c r="D589" s="1" t="s">
        <v>135</v>
      </c>
      <c r="E589" s="1" t="s">
        <v>34</v>
      </c>
      <c r="F589" s="1" t="s">
        <v>34</v>
      </c>
      <c r="G589" s="1" t="s">
        <v>43</v>
      </c>
      <c r="H589" s="1" t="s">
        <v>43</v>
      </c>
      <c r="I589" s="1" t="s">
        <v>118</v>
      </c>
      <c r="J589" s="1" t="s">
        <v>119</v>
      </c>
      <c r="K589" s="1"/>
      <c r="L589" s="26">
        <v>2.5</v>
      </c>
      <c r="M589" s="26">
        <v>2</v>
      </c>
      <c r="N589" s="26">
        <v>3</v>
      </c>
      <c r="O589" s="26"/>
      <c r="P589" s="26">
        <v>84</v>
      </c>
      <c r="Q589" s="26">
        <v>51</v>
      </c>
      <c r="R589" s="26">
        <v>95</v>
      </c>
      <c r="S589" s="1" t="b">
        <v>1</v>
      </c>
      <c r="T589" s="1"/>
      <c r="U589" s="1" t="s">
        <v>77</v>
      </c>
      <c r="V589" s="1"/>
      <c r="W589" s="1"/>
      <c r="X589" s="1"/>
      <c r="Y589" s="1"/>
      <c r="Z589" s="1"/>
      <c r="AA589" s="1" t="b">
        <v>0</v>
      </c>
      <c r="AB589" s="1"/>
      <c r="AC589" s="1"/>
      <c r="AD589" s="1"/>
      <c r="AE589" s="1">
        <v>33</v>
      </c>
      <c r="AF589" s="1">
        <v>44</v>
      </c>
      <c r="AG589" s="1"/>
      <c r="AH589" s="1"/>
      <c r="AI589" s="1"/>
      <c r="AJ589" s="1"/>
      <c r="AK589" s="1"/>
      <c r="AL589" s="1"/>
      <c r="AM589" s="1"/>
      <c r="AN589" s="1"/>
    </row>
    <row r="590" spans="1:40" x14ac:dyDescent="0.2">
      <c r="A590" s="3" t="s">
        <v>158</v>
      </c>
      <c r="B590" s="1" t="s">
        <v>281</v>
      </c>
      <c r="C590" s="1" t="s">
        <v>89</v>
      </c>
      <c r="D590" s="1" t="s">
        <v>135</v>
      </c>
      <c r="E590" s="1" t="s">
        <v>34</v>
      </c>
      <c r="F590" s="1" t="s">
        <v>34</v>
      </c>
      <c r="G590" s="1" t="s">
        <v>43</v>
      </c>
      <c r="H590" s="1" t="s">
        <v>43</v>
      </c>
      <c r="I590" s="1" t="s">
        <v>118</v>
      </c>
      <c r="J590" s="1" t="s">
        <v>119</v>
      </c>
      <c r="K590" s="1"/>
      <c r="L590" s="26">
        <v>3.5</v>
      </c>
      <c r="M590" s="26">
        <v>3</v>
      </c>
      <c r="N590" s="26">
        <v>4</v>
      </c>
      <c r="O590" s="26"/>
      <c r="P590" s="26">
        <v>93</v>
      </c>
      <c r="Q590" s="26">
        <v>84</v>
      </c>
      <c r="R590" s="26">
        <v>97</v>
      </c>
      <c r="S590" s="1" t="b">
        <v>1</v>
      </c>
      <c r="T590" s="1"/>
      <c r="U590" s="1" t="s">
        <v>77</v>
      </c>
      <c r="V590" s="1"/>
      <c r="W590" s="1"/>
      <c r="X590" s="1"/>
      <c r="Y590" s="1"/>
      <c r="Z590" s="1"/>
      <c r="AA590" s="1" t="b">
        <v>0</v>
      </c>
      <c r="AB590" s="1"/>
      <c r="AC590" s="1"/>
      <c r="AD590" s="1"/>
      <c r="AE590" s="1">
        <v>9</v>
      </c>
      <c r="AF590" s="1">
        <v>13</v>
      </c>
      <c r="AG590" s="1"/>
      <c r="AH590" s="1"/>
      <c r="AI590" s="1"/>
      <c r="AJ590" s="1"/>
      <c r="AK590" s="1"/>
      <c r="AL590" s="1"/>
      <c r="AM590" s="1"/>
      <c r="AN590" s="1"/>
    </row>
    <row r="591" spans="1:40" x14ac:dyDescent="0.2">
      <c r="A591" s="3" t="s">
        <v>158</v>
      </c>
      <c r="B591" s="1" t="s">
        <v>281</v>
      </c>
      <c r="C591" s="1" t="s">
        <v>89</v>
      </c>
      <c r="D591" s="1" t="s">
        <v>135</v>
      </c>
      <c r="E591" s="1" t="s">
        <v>34</v>
      </c>
      <c r="F591" s="1" t="s">
        <v>34</v>
      </c>
      <c r="G591" s="1" t="s">
        <v>43</v>
      </c>
      <c r="H591" s="1" t="s">
        <v>43</v>
      </c>
      <c r="I591" s="1" t="s">
        <v>118</v>
      </c>
      <c r="J591" s="1" t="s">
        <v>119</v>
      </c>
      <c r="K591" s="1"/>
      <c r="L591" s="26">
        <v>5</v>
      </c>
      <c r="M591" s="26">
        <v>4</v>
      </c>
      <c r="N591" s="26">
        <v>100</v>
      </c>
      <c r="O591" s="26"/>
      <c r="P591" s="26">
        <v>92</v>
      </c>
      <c r="Q591" s="26">
        <v>81</v>
      </c>
      <c r="R591" s="26">
        <v>97</v>
      </c>
      <c r="S591" s="1" t="b">
        <v>1</v>
      </c>
      <c r="T591" s="1" t="s">
        <v>161</v>
      </c>
      <c r="U591" s="1" t="s">
        <v>77</v>
      </c>
      <c r="V591" s="1"/>
      <c r="W591" s="1"/>
      <c r="X591" s="1"/>
      <c r="Y591" s="1"/>
      <c r="Z591" s="1"/>
      <c r="AA591" s="1" t="b">
        <v>0</v>
      </c>
      <c r="AB591" s="1"/>
      <c r="AC591" s="1"/>
      <c r="AD591" s="1"/>
      <c r="AE591" s="1">
        <v>11</v>
      </c>
      <c r="AF591" s="1">
        <v>16</v>
      </c>
      <c r="AG591" s="1"/>
      <c r="AH591" s="1"/>
      <c r="AI591" s="1"/>
      <c r="AJ591" s="1"/>
      <c r="AK591" s="1"/>
      <c r="AL591" s="1"/>
      <c r="AM591" s="1"/>
      <c r="AN591" s="1"/>
    </row>
    <row r="592" spans="1:40" x14ac:dyDescent="0.2">
      <c r="A592" s="3" t="s">
        <v>158</v>
      </c>
      <c r="B592" s="1" t="s">
        <v>281</v>
      </c>
      <c r="C592" s="1" t="s">
        <v>33</v>
      </c>
      <c r="D592" s="1" t="s">
        <v>135</v>
      </c>
      <c r="E592" s="1" t="s">
        <v>34</v>
      </c>
      <c r="F592" s="1" t="s">
        <v>34</v>
      </c>
      <c r="G592" s="1" t="s">
        <v>43</v>
      </c>
      <c r="H592" s="1" t="s">
        <v>43</v>
      </c>
      <c r="I592" s="1" t="s">
        <v>159</v>
      </c>
      <c r="J592" s="1" t="s">
        <v>36</v>
      </c>
      <c r="K592" s="1"/>
      <c r="L592" s="26">
        <v>0.75</v>
      </c>
      <c r="M592" s="26">
        <v>0.5</v>
      </c>
      <c r="N592" s="26">
        <v>1</v>
      </c>
      <c r="O592" s="26"/>
      <c r="P592" s="26">
        <v>94</v>
      </c>
      <c r="Q592" s="26">
        <v>93</v>
      </c>
      <c r="R592" s="26">
        <v>95</v>
      </c>
      <c r="S592" s="1" t="b">
        <v>1</v>
      </c>
      <c r="T592" s="1"/>
      <c r="U592" s="1" t="s">
        <v>77</v>
      </c>
      <c r="V592" s="1"/>
      <c r="W592" s="1"/>
      <c r="X592" s="1"/>
      <c r="Y592" s="1"/>
      <c r="Z592" s="1"/>
      <c r="AA592" s="1" t="b">
        <v>0</v>
      </c>
      <c r="AB592" s="1"/>
      <c r="AC592" s="1"/>
      <c r="AD592" s="1"/>
      <c r="AE592" s="1">
        <v>1</v>
      </c>
      <c r="AF592" s="1">
        <v>2</v>
      </c>
      <c r="AG592" s="1"/>
      <c r="AH592" s="1"/>
      <c r="AI592" s="1"/>
      <c r="AJ592" s="1"/>
      <c r="AK592" s="1"/>
      <c r="AL592" s="1"/>
      <c r="AM592" s="1"/>
      <c r="AN592" s="1"/>
    </row>
    <row r="593" spans="1:40" x14ac:dyDescent="0.2">
      <c r="A593" s="3" t="s">
        <v>158</v>
      </c>
      <c r="B593" s="1" t="s">
        <v>281</v>
      </c>
      <c r="C593" s="1" t="s">
        <v>33</v>
      </c>
      <c r="D593" s="1" t="s">
        <v>135</v>
      </c>
      <c r="E593" s="1" t="s">
        <v>34</v>
      </c>
      <c r="F593" s="1" t="s">
        <v>34</v>
      </c>
      <c r="G593" s="1" t="s">
        <v>43</v>
      </c>
      <c r="H593" s="1" t="s">
        <v>43</v>
      </c>
      <c r="I593" s="1" t="s">
        <v>159</v>
      </c>
      <c r="J593" s="1" t="s">
        <v>36</v>
      </c>
      <c r="K593" s="1"/>
      <c r="L593" s="26">
        <v>1.5</v>
      </c>
      <c r="M593" s="26">
        <v>1</v>
      </c>
      <c r="N593" s="26">
        <v>2</v>
      </c>
      <c r="O593" s="26"/>
      <c r="P593" s="26">
        <v>92</v>
      </c>
      <c r="Q593" s="26">
        <v>92</v>
      </c>
      <c r="R593" s="26">
        <v>93</v>
      </c>
      <c r="S593" s="1" t="b">
        <v>1</v>
      </c>
      <c r="T593" s="1"/>
      <c r="U593" s="1" t="s">
        <v>77</v>
      </c>
      <c r="V593" s="1"/>
      <c r="W593" s="1"/>
      <c r="X593" s="1"/>
      <c r="Y593" s="1"/>
      <c r="Z593" s="1"/>
      <c r="AA593" s="1" t="b">
        <v>0</v>
      </c>
      <c r="AB593" s="1"/>
      <c r="AC593" s="1"/>
      <c r="AD593" s="1"/>
      <c r="AE593" s="1">
        <v>0</v>
      </c>
      <c r="AF593" s="1">
        <v>1</v>
      </c>
      <c r="AG593" s="1"/>
      <c r="AH593" s="1"/>
      <c r="AI593" s="1"/>
      <c r="AJ593" s="1"/>
      <c r="AK593" s="1"/>
      <c r="AL593" s="1"/>
      <c r="AM593" s="1"/>
      <c r="AN593" s="1"/>
    </row>
    <row r="594" spans="1:40" x14ac:dyDescent="0.2">
      <c r="A594" s="3" t="s">
        <v>158</v>
      </c>
      <c r="B594" s="1" t="s">
        <v>281</v>
      </c>
      <c r="C594" s="1" t="s">
        <v>33</v>
      </c>
      <c r="D594" s="1" t="s">
        <v>135</v>
      </c>
      <c r="E594" s="1" t="s">
        <v>34</v>
      </c>
      <c r="F594" s="1" t="s">
        <v>34</v>
      </c>
      <c r="G594" s="1" t="s">
        <v>43</v>
      </c>
      <c r="H594" s="1" t="s">
        <v>43</v>
      </c>
      <c r="I594" s="1" t="s">
        <v>159</v>
      </c>
      <c r="J594" s="1" t="s">
        <v>36</v>
      </c>
      <c r="K594" s="1"/>
      <c r="L594" s="26">
        <v>2.5</v>
      </c>
      <c r="M594" s="26">
        <v>2</v>
      </c>
      <c r="N594" s="26">
        <v>3</v>
      </c>
      <c r="O594" s="26"/>
      <c r="P594" s="26">
        <v>90</v>
      </c>
      <c r="Q594" s="26">
        <v>90</v>
      </c>
      <c r="R594" s="26">
        <v>91</v>
      </c>
      <c r="S594" s="1" t="b">
        <v>1</v>
      </c>
      <c r="T594" s="1"/>
      <c r="U594" s="1" t="s">
        <v>77</v>
      </c>
      <c r="V594" s="1"/>
      <c r="W594" s="1"/>
      <c r="X594" s="1"/>
      <c r="Y594" s="1"/>
      <c r="Z594" s="1"/>
      <c r="AA594" s="1" t="b">
        <v>0</v>
      </c>
      <c r="AB594" s="1"/>
      <c r="AC594" s="1"/>
      <c r="AD594" s="1"/>
      <c r="AE594" s="1">
        <v>0</v>
      </c>
      <c r="AF594" s="1">
        <v>1</v>
      </c>
      <c r="AG594" s="1"/>
      <c r="AH594" s="1"/>
      <c r="AI594" s="1"/>
      <c r="AJ594" s="1"/>
      <c r="AK594" s="1"/>
      <c r="AL594" s="1"/>
      <c r="AM594" s="1"/>
      <c r="AN594" s="1"/>
    </row>
    <row r="595" spans="1:40" x14ac:dyDescent="0.2">
      <c r="A595" s="3" t="s">
        <v>158</v>
      </c>
      <c r="B595" s="1" t="s">
        <v>281</v>
      </c>
      <c r="C595" s="1" t="s">
        <v>33</v>
      </c>
      <c r="D595" s="1" t="s">
        <v>135</v>
      </c>
      <c r="E595" s="1" t="s">
        <v>34</v>
      </c>
      <c r="F595" s="1" t="s">
        <v>34</v>
      </c>
      <c r="G595" s="1" t="s">
        <v>43</v>
      </c>
      <c r="H595" s="1" t="s">
        <v>43</v>
      </c>
      <c r="I595" s="1" t="s">
        <v>159</v>
      </c>
      <c r="J595" s="1" t="s">
        <v>36</v>
      </c>
      <c r="K595" s="1"/>
      <c r="L595" s="26">
        <v>3.5</v>
      </c>
      <c r="M595" s="26">
        <v>3</v>
      </c>
      <c r="N595" s="26">
        <v>4</v>
      </c>
      <c r="O595" s="26"/>
      <c r="P595" s="26">
        <v>89</v>
      </c>
      <c r="Q595" s="26">
        <v>88</v>
      </c>
      <c r="R595" s="26">
        <v>90</v>
      </c>
      <c r="S595" s="1" t="b">
        <v>1</v>
      </c>
      <c r="T595" s="1"/>
      <c r="U595" s="1" t="s">
        <v>77</v>
      </c>
      <c r="V595" s="1"/>
      <c r="W595" s="1"/>
      <c r="X595" s="1"/>
      <c r="Y595" s="1"/>
      <c r="Z595" s="1"/>
      <c r="AA595" s="1" t="b">
        <v>0</v>
      </c>
      <c r="AB595" s="1"/>
      <c r="AC595" s="1"/>
      <c r="AD595" s="1"/>
      <c r="AE595" s="1">
        <v>1</v>
      </c>
      <c r="AF595" s="1">
        <v>2</v>
      </c>
      <c r="AG595" s="1"/>
      <c r="AH595" s="1"/>
      <c r="AI595" s="1"/>
      <c r="AJ595" s="1"/>
      <c r="AK595" s="1"/>
      <c r="AL595" s="1"/>
      <c r="AM595" s="1"/>
      <c r="AN595" s="1"/>
    </row>
    <row r="596" spans="1:40" x14ac:dyDescent="0.2">
      <c r="A596" s="3" t="s">
        <v>158</v>
      </c>
      <c r="B596" s="1" t="s">
        <v>281</v>
      </c>
      <c r="C596" s="1" t="s">
        <v>33</v>
      </c>
      <c r="D596" s="1" t="s">
        <v>135</v>
      </c>
      <c r="E596" s="1" t="s">
        <v>34</v>
      </c>
      <c r="F596" s="1" t="s">
        <v>34</v>
      </c>
      <c r="G596" s="1" t="s">
        <v>43</v>
      </c>
      <c r="H596" s="1" t="s">
        <v>43</v>
      </c>
      <c r="I596" s="1" t="s">
        <v>159</v>
      </c>
      <c r="J596" s="1" t="s">
        <v>36</v>
      </c>
      <c r="K596" s="1"/>
      <c r="L596" s="26">
        <v>4.5</v>
      </c>
      <c r="M596" s="26">
        <v>4</v>
      </c>
      <c r="N596" s="26">
        <v>5</v>
      </c>
      <c r="O596" s="26"/>
      <c r="P596" s="26">
        <v>86</v>
      </c>
      <c r="Q596" s="26">
        <v>81</v>
      </c>
      <c r="R596" s="26">
        <v>89</v>
      </c>
      <c r="S596" s="1" t="b">
        <v>1</v>
      </c>
      <c r="T596" s="1"/>
      <c r="U596" s="1" t="s">
        <v>77</v>
      </c>
      <c r="V596" s="1"/>
      <c r="W596" s="1"/>
      <c r="X596" s="1"/>
      <c r="Y596" s="1"/>
      <c r="Z596" s="1"/>
      <c r="AA596" s="1" t="b">
        <v>0</v>
      </c>
      <c r="AB596" s="1"/>
      <c r="AC596" s="1"/>
      <c r="AD596" s="1"/>
      <c r="AE596" s="1">
        <v>5</v>
      </c>
      <c r="AF596" s="1">
        <v>8</v>
      </c>
      <c r="AG596" s="1"/>
      <c r="AH596" s="1"/>
      <c r="AI596" s="1"/>
      <c r="AJ596" s="1"/>
      <c r="AK596" s="1"/>
      <c r="AL596" s="1"/>
      <c r="AM596" s="1"/>
      <c r="AN596" s="1"/>
    </row>
    <row r="597" spans="1:40" x14ac:dyDescent="0.2">
      <c r="A597" s="3" t="s">
        <v>158</v>
      </c>
      <c r="B597" s="1" t="s">
        <v>281</v>
      </c>
      <c r="C597" s="1" t="s">
        <v>33</v>
      </c>
      <c r="D597" s="1" t="s">
        <v>135</v>
      </c>
      <c r="E597" s="1" t="s">
        <v>34</v>
      </c>
      <c r="F597" s="1" t="s">
        <v>34</v>
      </c>
      <c r="G597" s="1" t="s">
        <v>43</v>
      </c>
      <c r="H597" s="1" t="s">
        <v>43</v>
      </c>
      <c r="I597" s="1" t="s">
        <v>159</v>
      </c>
      <c r="J597" s="1" t="s">
        <v>36</v>
      </c>
      <c r="K597" s="1"/>
      <c r="L597" s="26">
        <v>5.5</v>
      </c>
      <c r="M597" s="26">
        <v>5</v>
      </c>
      <c r="N597" s="26">
        <v>6</v>
      </c>
      <c r="O597" s="26"/>
      <c r="P597" s="26">
        <v>77</v>
      </c>
      <c r="Q597" s="26">
        <v>67</v>
      </c>
      <c r="R597" s="26">
        <v>84</v>
      </c>
      <c r="S597" s="1" t="b">
        <v>1</v>
      </c>
      <c r="T597" s="1"/>
      <c r="U597" s="1" t="s">
        <v>77</v>
      </c>
      <c r="V597" s="1"/>
      <c r="W597" s="1"/>
      <c r="X597" s="1"/>
      <c r="Y597" s="1"/>
      <c r="Z597" s="1"/>
      <c r="AA597" s="1" t="b">
        <v>0</v>
      </c>
      <c r="AB597" s="1"/>
      <c r="AC597" s="1"/>
      <c r="AD597" s="1"/>
      <c r="AE597" s="1">
        <v>10</v>
      </c>
      <c r="AF597" s="1">
        <v>17</v>
      </c>
      <c r="AG597" s="1"/>
      <c r="AH597" s="1"/>
      <c r="AI597" s="1"/>
      <c r="AJ597" s="1"/>
      <c r="AK597" s="1"/>
      <c r="AL597" s="1"/>
      <c r="AM597" s="1"/>
      <c r="AN597" s="1"/>
    </row>
    <row r="598" spans="1:40" x14ac:dyDescent="0.2">
      <c r="A598" s="3" t="s">
        <v>158</v>
      </c>
      <c r="B598" s="1" t="s">
        <v>281</v>
      </c>
      <c r="C598" s="1" t="s">
        <v>33</v>
      </c>
      <c r="D598" s="1" t="s">
        <v>135</v>
      </c>
      <c r="E598" s="1" t="s">
        <v>34</v>
      </c>
      <c r="F598" s="1" t="s">
        <v>34</v>
      </c>
      <c r="G598" s="1" t="s">
        <v>43</v>
      </c>
      <c r="H598" s="1" t="s">
        <v>43</v>
      </c>
      <c r="I598" s="1" t="s">
        <v>159</v>
      </c>
      <c r="J598" s="1" t="s">
        <v>36</v>
      </c>
      <c r="K598" s="1"/>
      <c r="L598" s="26">
        <v>6.5</v>
      </c>
      <c r="M598" s="26">
        <v>6</v>
      </c>
      <c r="N598" s="26">
        <v>7</v>
      </c>
      <c r="O598" s="26"/>
      <c r="P598" s="26">
        <v>83</v>
      </c>
      <c r="Q598" s="26">
        <v>79</v>
      </c>
      <c r="R598" s="26">
        <v>86</v>
      </c>
      <c r="S598" s="1" t="b">
        <v>1</v>
      </c>
      <c r="T598" s="1"/>
      <c r="U598" s="1" t="s">
        <v>77</v>
      </c>
      <c r="V598" s="1"/>
      <c r="W598" s="1"/>
      <c r="X598" s="1"/>
      <c r="Y598" s="1"/>
      <c r="Z598" s="1"/>
      <c r="AA598" s="1" t="b">
        <v>0</v>
      </c>
      <c r="AB598" s="1"/>
      <c r="AC598" s="1"/>
      <c r="AD598" s="1"/>
      <c r="AE598" s="1">
        <v>4</v>
      </c>
      <c r="AF598" s="1">
        <v>7</v>
      </c>
      <c r="AG598" s="1"/>
      <c r="AH598" s="1"/>
      <c r="AI598" s="1"/>
      <c r="AJ598" s="1"/>
      <c r="AK598" s="1"/>
      <c r="AL598" s="1"/>
      <c r="AM598" s="1"/>
      <c r="AN598" s="1"/>
    </row>
    <row r="599" spans="1:40" x14ac:dyDescent="0.2">
      <c r="A599" s="3" t="s">
        <v>158</v>
      </c>
      <c r="B599" s="1" t="s">
        <v>281</v>
      </c>
      <c r="C599" s="1" t="s">
        <v>33</v>
      </c>
      <c r="D599" s="1" t="s">
        <v>135</v>
      </c>
      <c r="E599" s="1" t="s">
        <v>34</v>
      </c>
      <c r="F599" s="1" t="s">
        <v>34</v>
      </c>
      <c r="G599" s="1" t="s">
        <v>43</v>
      </c>
      <c r="H599" s="1" t="s">
        <v>43</v>
      </c>
      <c r="I599" s="1" t="s">
        <v>159</v>
      </c>
      <c r="J599" s="1" t="s">
        <v>36</v>
      </c>
      <c r="K599" s="1"/>
      <c r="L599" s="26">
        <v>8</v>
      </c>
      <c r="M599" s="26">
        <v>7</v>
      </c>
      <c r="N599" s="26">
        <v>100</v>
      </c>
      <c r="O599" s="26"/>
      <c r="P599" s="26">
        <v>80</v>
      </c>
      <c r="Q599" s="26">
        <v>76</v>
      </c>
      <c r="R599" s="26">
        <v>84</v>
      </c>
      <c r="S599" s="1" t="b">
        <v>1</v>
      </c>
      <c r="T599" s="1" t="s">
        <v>160</v>
      </c>
      <c r="U599" s="1" t="s">
        <v>77</v>
      </c>
      <c r="V599" s="1"/>
      <c r="W599" s="1"/>
      <c r="X599" s="1"/>
      <c r="Y599" s="1"/>
      <c r="Z599" s="1"/>
      <c r="AA599" s="1" t="b">
        <v>0</v>
      </c>
      <c r="AB599" s="1"/>
      <c r="AC599" s="1"/>
      <c r="AD599" s="1"/>
      <c r="AE599" s="1">
        <v>4</v>
      </c>
      <c r="AF599" s="1">
        <v>8</v>
      </c>
      <c r="AG599" s="1"/>
      <c r="AH599" s="1"/>
      <c r="AI599" s="1"/>
      <c r="AJ599" s="1"/>
      <c r="AK599" s="1"/>
      <c r="AL599" s="1"/>
      <c r="AM599" s="1"/>
      <c r="AN599" s="1"/>
    </row>
    <row r="600" spans="1:40" x14ac:dyDescent="0.2">
      <c r="A600" s="3" t="s">
        <v>158</v>
      </c>
      <c r="B600" s="1" t="s">
        <v>281</v>
      </c>
      <c r="C600" s="1" t="s">
        <v>33</v>
      </c>
      <c r="D600" s="1" t="s">
        <v>135</v>
      </c>
      <c r="E600" s="1" t="s">
        <v>34</v>
      </c>
      <c r="F600" s="1" t="s">
        <v>34</v>
      </c>
      <c r="G600" s="1" t="s">
        <v>43</v>
      </c>
      <c r="H600" s="1" t="s">
        <v>43</v>
      </c>
      <c r="I600" s="1" t="s">
        <v>118</v>
      </c>
      <c r="J600" s="1" t="s">
        <v>119</v>
      </c>
      <c r="K600" s="1"/>
      <c r="L600" s="26">
        <v>0.75</v>
      </c>
      <c r="M600" s="26">
        <v>0.5</v>
      </c>
      <c r="N600" s="26">
        <v>1</v>
      </c>
      <c r="O600" s="26"/>
      <c r="P600" s="26">
        <v>98</v>
      </c>
      <c r="Q600" s="26">
        <v>94</v>
      </c>
      <c r="R600" s="26">
        <v>99</v>
      </c>
      <c r="S600" s="1" t="b">
        <v>1</v>
      </c>
      <c r="T600" s="1"/>
      <c r="U600" s="1" t="s">
        <v>77</v>
      </c>
      <c r="V600" s="1"/>
      <c r="W600" s="1"/>
      <c r="X600" s="1"/>
      <c r="Y600" s="1"/>
      <c r="Z600" s="1"/>
      <c r="AA600" s="1" t="b">
        <v>0</v>
      </c>
      <c r="AB600" s="1"/>
      <c r="AC600" s="1"/>
      <c r="AD600" s="1"/>
      <c r="AE600" s="1">
        <v>4</v>
      </c>
      <c r="AF600" s="1">
        <v>5</v>
      </c>
      <c r="AG600" s="1"/>
      <c r="AH600" s="1"/>
      <c r="AI600" s="1"/>
      <c r="AJ600" s="1"/>
      <c r="AK600" s="1"/>
      <c r="AL600" s="1"/>
      <c r="AM600" s="1"/>
      <c r="AN600" s="1"/>
    </row>
    <row r="601" spans="1:40" x14ac:dyDescent="0.2">
      <c r="A601" s="3" t="s">
        <v>158</v>
      </c>
      <c r="B601" s="1" t="s">
        <v>281</v>
      </c>
      <c r="C601" s="1" t="s">
        <v>33</v>
      </c>
      <c r="D601" s="1" t="s">
        <v>135</v>
      </c>
      <c r="E601" s="1" t="s">
        <v>34</v>
      </c>
      <c r="F601" s="1" t="s">
        <v>34</v>
      </c>
      <c r="G601" s="1" t="s">
        <v>43</v>
      </c>
      <c r="H601" s="1" t="s">
        <v>43</v>
      </c>
      <c r="I601" s="1" t="s">
        <v>118</v>
      </c>
      <c r="J601" s="1" t="s">
        <v>119</v>
      </c>
      <c r="K601" s="1"/>
      <c r="L601" s="26">
        <v>1.5</v>
      </c>
      <c r="M601" s="26">
        <v>1</v>
      </c>
      <c r="N601" s="26">
        <v>2</v>
      </c>
      <c r="O601" s="26"/>
      <c r="P601" s="26">
        <v>99</v>
      </c>
      <c r="Q601" s="26">
        <v>98</v>
      </c>
      <c r="R601" s="26">
        <v>99</v>
      </c>
      <c r="S601" s="1" t="b">
        <v>1</v>
      </c>
      <c r="T601" s="1"/>
      <c r="U601" s="1" t="s">
        <v>77</v>
      </c>
      <c r="V601" s="1"/>
      <c r="W601" s="1"/>
      <c r="X601" s="1"/>
      <c r="Y601" s="1"/>
      <c r="Z601" s="1"/>
      <c r="AA601" s="1" t="b">
        <v>0</v>
      </c>
      <c r="AB601" s="1"/>
      <c r="AC601" s="1"/>
      <c r="AD601" s="1"/>
      <c r="AE601" s="1">
        <v>1</v>
      </c>
      <c r="AF601" s="1">
        <v>1</v>
      </c>
      <c r="AG601" s="1"/>
      <c r="AH601" s="1"/>
      <c r="AI601" s="1"/>
      <c r="AJ601" s="1"/>
      <c r="AK601" s="1"/>
      <c r="AL601" s="1"/>
      <c r="AM601" s="1"/>
      <c r="AN601" s="1"/>
    </row>
    <row r="602" spans="1:40" x14ac:dyDescent="0.2">
      <c r="A602" s="3" t="s">
        <v>158</v>
      </c>
      <c r="B602" s="1" t="s">
        <v>281</v>
      </c>
      <c r="C602" s="1" t="s">
        <v>33</v>
      </c>
      <c r="D602" s="1" t="s">
        <v>135</v>
      </c>
      <c r="E602" s="1" t="s">
        <v>34</v>
      </c>
      <c r="F602" s="1" t="s">
        <v>34</v>
      </c>
      <c r="G602" s="1" t="s">
        <v>43</v>
      </c>
      <c r="H602" s="1" t="s">
        <v>43</v>
      </c>
      <c r="I602" s="1" t="s">
        <v>118</v>
      </c>
      <c r="J602" s="1" t="s">
        <v>119</v>
      </c>
      <c r="K602" s="1"/>
      <c r="L602" s="26">
        <v>2.5</v>
      </c>
      <c r="M602" s="26">
        <v>2</v>
      </c>
      <c r="N602" s="26">
        <v>3</v>
      </c>
      <c r="O602" s="26"/>
      <c r="P602" s="26">
        <v>98</v>
      </c>
      <c r="Q602" s="26">
        <v>97</v>
      </c>
      <c r="R602" s="26">
        <v>98</v>
      </c>
      <c r="S602" s="1" t="b">
        <v>1</v>
      </c>
      <c r="T602" s="1"/>
      <c r="U602" s="1" t="s">
        <v>77</v>
      </c>
      <c r="V602" s="1"/>
      <c r="W602" s="1"/>
      <c r="X602" s="1"/>
      <c r="Y602" s="1"/>
      <c r="Z602" s="1"/>
      <c r="AA602" s="1" t="b">
        <v>0</v>
      </c>
      <c r="AB602" s="1"/>
      <c r="AC602" s="1"/>
      <c r="AD602" s="1"/>
      <c r="AE602" s="1">
        <v>1</v>
      </c>
      <c r="AF602" s="1">
        <v>1</v>
      </c>
      <c r="AG602" s="1"/>
      <c r="AH602" s="1"/>
      <c r="AI602" s="1"/>
      <c r="AJ602" s="1"/>
      <c r="AK602" s="1"/>
      <c r="AL602" s="1"/>
      <c r="AM602" s="1"/>
      <c r="AN602" s="1"/>
    </row>
    <row r="603" spans="1:40" x14ac:dyDescent="0.2">
      <c r="A603" s="3" t="s">
        <v>158</v>
      </c>
      <c r="B603" s="1" t="s">
        <v>281</v>
      </c>
      <c r="C603" s="1" t="s">
        <v>33</v>
      </c>
      <c r="D603" s="1" t="s">
        <v>135</v>
      </c>
      <c r="E603" s="1" t="s">
        <v>34</v>
      </c>
      <c r="F603" s="1" t="s">
        <v>34</v>
      </c>
      <c r="G603" s="1" t="s">
        <v>43</v>
      </c>
      <c r="H603" s="1" t="s">
        <v>43</v>
      </c>
      <c r="I603" s="1" t="s">
        <v>118</v>
      </c>
      <c r="J603" s="1" t="s">
        <v>119</v>
      </c>
      <c r="K603" s="1"/>
      <c r="L603" s="26">
        <v>3.5</v>
      </c>
      <c r="M603" s="26">
        <v>3</v>
      </c>
      <c r="N603" s="26">
        <v>4</v>
      </c>
      <c r="O603" s="26"/>
      <c r="P603" s="26">
        <v>97</v>
      </c>
      <c r="Q603" s="26">
        <v>96</v>
      </c>
      <c r="R603" s="26">
        <v>98</v>
      </c>
      <c r="S603" s="1" t="b">
        <v>1</v>
      </c>
      <c r="T603" s="1"/>
      <c r="U603" s="1" t="s">
        <v>77</v>
      </c>
      <c r="V603" s="1"/>
      <c r="W603" s="1"/>
      <c r="X603" s="1"/>
      <c r="Y603" s="1"/>
      <c r="Z603" s="1"/>
      <c r="AA603" s="1" t="b">
        <v>0</v>
      </c>
      <c r="AB603" s="1"/>
      <c r="AC603" s="1"/>
      <c r="AD603" s="1"/>
      <c r="AE603" s="1">
        <v>1</v>
      </c>
      <c r="AF603" s="1">
        <v>2</v>
      </c>
      <c r="AG603" s="1"/>
      <c r="AH603" s="1"/>
      <c r="AI603" s="1"/>
      <c r="AJ603" s="1"/>
      <c r="AK603" s="1"/>
      <c r="AL603" s="1"/>
      <c r="AM603" s="1"/>
      <c r="AN603" s="1"/>
    </row>
    <row r="604" spans="1:40" x14ac:dyDescent="0.2">
      <c r="A604" s="3" t="s">
        <v>158</v>
      </c>
      <c r="B604" s="1" t="s">
        <v>281</v>
      </c>
      <c r="C604" s="1" t="s">
        <v>33</v>
      </c>
      <c r="D604" s="1" t="s">
        <v>135</v>
      </c>
      <c r="E604" s="1" t="s">
        <v>34</v>
      </c>
      <c r="F604" s="1" t="s">
        <v>34</v>
      </c>
      <c r="G604" s="1" t="s">
        <v>43</v>
      </c>
      <c r="H604" s="1" t="s">
        <v>43</v>
      </c>
      <c r="I604" s="1" t="s">
        <v>118</v>
      </c>
      <c r="J604" s="1" t="s">
        <v>119</v>
      </c>
      <c r="K604" s="1"/>
      <c r="L604" s="26">
        <v>4.5</v>
      </c>
      <c r="M604" s="26">
        <v>4</v>
      </c>
      <c r="N604" s="26">
        <v>5</v>
      </c>
      <c r="O604" s="26"/>
      <c r="P604" s="26">
        <v>98</v>
      </c>
      <c r="Q604" s="26">
        <v>88</v>
      </c>
      <c r="R604" s="26">
        <v>100</v>
      </c>
      <c r="S604" s="1" t="b">
        <v>1</v>
      </c>
      <c r="T604" s="1"/>
      <c r="U604" s="1" t="s">
        <v>77</v>
      </c>
      <c r="V604" s="1"/>
      <c r="W604" s="1"/>
      <c r="X604" s="1"/>
      <c r="Y604" s="1"/>
      <c r="Z604" s="1"/>
      <c r="AA604" s="1" t="b">
        <v>0</v>
      </c>
      <c r="AB604" s="1"/>
      <c r="AC604" s="1"/>
      <c r="AD604" s="1"/>
      <c r="AE604" s="1">
        <v>10</v>
      </c>
      <c r="AF604" s="1">
        <v>12</v>
      </c>
      <c r="AG604" s="1"/>
      <c r="AH604" s="1"/>
      <c r="AI604" s="1"/>
      <c r="AJ604" s="1"/>
      <c r="AK604" s="1"/>
      <c r="AL604" s="1"/>
      <c r="AM604" s="1"/>
      <c r="AN604" s="1"/>
    </row>
    <row r="605" spans="1:40" x14ac:dyDescent="0.2">
      <c r="A605" s="3" t="s">
        <v>158</v>
      </c>
      <c r="B605" s="1" t="s">
        <v>281</v>
      </c>
      <c r="C605" s="1" t="s">
        <v>33</v>
      </c>
      <c r="D605" s="1" t="s">
        <v>135</v>
      </c>
      <c r="E605" s="1" t="s">
        <v>34</v>
      </c>
      <c r="F605" s="1" t="s">
        <v>34</v>
      </c>
      <c r="G605" s="1" t="s">
        <v>43</v>
      </c>
      <c r="H605" s="1" t="s">
        <v>43</v>
      </c>
      <c r="I605" s="1" t="s">
        <v>118</v>
      </c>
      <c r="J605" s="1" t="s">
        <v>119</v>
      </c>
      <c r="K605" s="1"/>
      <c r="L605" s="26">
        <v>5.5</v>
      </c>
      <c r="M605" s="26">
        <v>5</v>
      </c>
      <c r="N605" s="26">
        <v>6</v>
      </c>
      <c r="O605" s="26"/>
      <c r="P605" s="26">
        <v>92</v>
      </c>
      <c r="Q605" s="26">
        <v>41</v>
      </c>
      <c r="R605" s="26">
        <v>99</v>
      </c>
      <c r="S605" s="1" t="b">
        <v>1</v>
      </c>
      <c r="T605" s="1"/>
      <c r="U605" s="1" t="s">
        <v>77</v>
      </c>
      <c r="V605" s="1"/>
      <c r="W605" s="1"/>
      <c r="X605" s="1"/>
      <c r="Y605" s="1"/>
      <c r="Z605" s="1"/>
      <c r="AA605" s="1" t="b">
        <v>0</v>
      </c>
      <c r="AB605" s="1"/>
      <c r="AC605" s="1"/>
      <c r="AD605" s="1"/>
      <c r="AE605" s="1">
        <v>51</v>
      </c>
      <c r="AF605" s="1">
        <v>58</v>
      </c>
      <c r="AG605" s="1"/>
      <c r="AH605" s="1"/>
      <c r="AI605" s="1"/>
      <c r="AJ605" s="1"/>
      <c r="AK605" s="1"/>
      <c r="AL605" s="1"/>
      <c r="AM605" s="1"/>
      <c r="AN605" s="1"/>
    </row>
    <row r="606" spans="1:40" x14ac:dyDescent="0.2">
      <c r="A606" s="3" t="s">
        <v>158</v>
      </c>
      <c r="B606" s="1" t="s">
        <v>281</v>
      </c>
      <c r="C606" s="1" t="s">
        <v>33</v>
      </c>
      <c r="D606" s="1" t="s">
        <v>135</v>
      </c>
      <c r="E606" s="1" t="s">
        <v>34</v>
      </c>
      <c r="F606" s="1" t="s">
        <v>34</v>
      </c>
      <c r="G606" s="1" t="s">
        <v>43</v>
      </c>
      <c r="H606" s="1" t="s">
        <v>43</v>
      </c>
      <c r="I606" s="1" t="s">
        <v>118</v>
      </c>
      <c r="J606" s="1" t="s">
        <v>119</v>
      </c>
      <c r="K606" s="1"/>
      <c r="L606" s="26">
        <v>6.5</v>
      </c>
      <c r="M606" s="26">
        <v>6</v>
      </c>
      <c r="N606" s="26">
        <v>7</v>
      </c>
      <c r="O606" s="26"/>
      <c r="P606" s="26">
        <v>98</v>
      </c>
      <c r="Q606" s="26">
        <v>91</v>
      </c>
      <c r="R606" s="26">
        <v>99</v>
      </c>
      <c r="S606" s="1" t="b">
        <v>1</v>
      </c>
      <c r="T606" s="1"/>
      <c r="U606" s="1" t="s">
        <v>77</v>
      </c>
      <c r="V606" s="1"/>
      <c r="W606" s="1"/>
      <c r="X606" s="1"/>
      <c r="Y606" s="1"/>
      <c r="Z606" s="1"/>
      <c r="AA606" s="1" t="b">
        <v>0</v>
      </c>
      <c r="AB606" s="1"/>
      <c r="AC606" s="1"/>
      <c r="AD606" s="1"/>
      <c r="AE606" s="1">
        <v>7</v>
      </c>
      <c r="AF606" s="1">
        <v>8</v>
      </c>
      <c r="AG606" s="1"/>
      <c r="AH606" s="1"/>
      <c r="AI606" s="1"/>
      <c r="AJ606" s="1"/>
      <c r="AK606" s="1"/>
      <c r="AL606" s="1"/>
      <c r="AM606" s="1"/>
      <c r="AN606" s="1"/>
    </row>
    <row r="607" spans="1:40" x14ac:dyDescent="0.2">
      <c r="A607" s="3" t="s">
        <v>158</v>
      </c>
      <c r="B607" s="1" t="s">
        <v>281</v>
      </c>
      <c r="C607" s="1" t="s">
        <v>91</v>
      </c>
      <c r="D607" s="1" t="s">
        <v>135</v>
      </c>
      <c r="E607" s="1" t="s">
        <v>34</v>
      </c>
      <c r="F607" s="1" t="s">
        <v>34</v>
      </c>
      <c r="G607" s="1" t="s">
        <v>43</v>
      </c>
      <c r="H607" s="1" t="s">
        <v>43</v>
      </c>
      <c r="I607" s="1" t="s">
        <v>159</v>
      </c>
      <c r="J607" s="1" t="s">
        <v>36</v>
      </c>
      <c r="K607" s="1"/>
      <c r="L607" s="26">
        <v>0.75</v>
      </c>
      <c r="M607" s="26">
        <v>0.5</v>
      </c>
      <c r="N607" s="26">
        <v>1</v>
      </c>
      <c r="O607" s="26"/>
      <c r="P607" s="26">
        <v>96</v>
      </c>
      <c r="Q607" s="26">
        <v>94</v>
      </c>
      <c r="R607" s="26">
        <v>97</v>
      </c>
      <c r="S607" s="1" t="b">
        <v>1</v>
      </c>
      <c r="T607" s="1"/>
      <c r="U607" s="1" t="s">
        <v>77</v>
      </c>
      <c r="V607" s="1"/>
      <c r="W607" s="1"/>
      <c r="X607" s="1"/>
      <c r="Y607" s="1"/>
      <c r="Z607" s="1"/>
      <c r="AA607" s="1" t="b">
        <v>0</v>
      </c>
      <c r="AB607" s="1"/>
      <c r="AC607" s="1"/>
      <c r="AD607" s="1"/>
      <c r="AE607" s="1">
        <v>2</v>
      </c>
      <c r="AF607" s="1">
        <v>3</v>
      </c>
      <c r="AG607" s="1"/>
      <c r="AH607" s="1"/>
      <c r="AI607" s="1"/>
      <c r="AJ607" s="1"/>
      <c r="AK607" s="1"/>
      <c r="AL607" s="1"/>
      <c r="AM607" s="1"/>
      <c r="AN607" s="1"/>
    </row>
    <row r="608" spans="1:40" x14ac:dyDescent="0.2">
      <c r="A608" s="3" t="s">
        <v>158</v>
      </c>
      <c r="B608" s="1" t="s">
        <v>281</v>
      </c>
      <c r="C608" s="1" t="s">
        <v>91</v>
      </c>
      <c r="D608" s="1" t="s">
        <v>135</v>
      </c>
      <c r="E608" s="1" t="s">
        <v>34</v>
      </c>
      <c r="F608" s="1" t="s">
        <v>34</v>
      </c>
      <c r="G608" s="1" t="s">
        <v>43</v>
      </c>
      <c r="H608" s="1" t="s">
        <v>43</v>
      </c>
      <c r="I608" s="1" t="s">
        <v>159</v>
      </c>
      <c r="J608" s="1" t="s">
        <v>36</v>
      </c>
      <c r="K608" s="1"/>
      <c r="L608" s="26">
        <v>1.5</v>
      </c>
      <c r="M608" s="26">
        <v>1</v>
      </c>
      <c r="N608" s="26">
        <v>2</v>
      </c>
      <c r="O608" s="26"/>
      <c r="P608" s="26">
        <v>94</v>
      </c>
      <c r="Q608" s="26">
        <v>93</v>
      </c>
      <c r="R608" s="26">
        <v>95</v>
      </c>
      <c r="S608" s="1" t="b">
        <v>1</v>
      </c>
      <c r="T608" s="1"/>
      <c r="U608" s="1" t="s">
        <v>77</v>
      </c>
      <c r="V608" s="1"/>
      <c r="W608" s="1"/>
      <c r="X608" s="1"/>
      <c r="Y608" s="1"/>
      <c r="Z608" s="1"/>
      <c r="AA608" s="1" t="b">
        <v>0</v>
      </c>
      <c r="AB608" s="1"/>
      <c r="AC608" s="1"/>
      <c r="AD608" s="1"/>
      <c r="AE608" s="1">
        <v>1</v>
      </c>
      <c r="AF608" s="1">
        <v>2</v>
      </c>
      <c r="AG608" s="1"/>
      <c r="AH608" s="1"/>
      <c r="AI608" s="1"/>
      <c r="AJ608" s="1"/>
      <c r="AK608" s="1"/>
      <c r="AL608" s="1"/>
      <c r="AM608" s="1"/>
      <c r="AN608" s="1"/>
    </row>
    <row r="609" spans="1:40" x14ac:dyDescent="0.2">
      <c r="A609" s="3" t="s">
        <v>158</v>
      </c>
      <c r="B609" s="1" t="s">
        <v>281</v>
      </c>
      <c r="C609" s="1" t="s">
        <v>91</v>
      </c>
      <c r="D609" s="1" t="s">
        <v>135</v>
      </c>
      <c r="E609" s="1" t="s">
        <v>34</v>
      </c>
      <c r="F609" s="1" t="s">
        <v>34</v>
      </c>
      <c r="G609" s="1" t="s">
        <v>43</v>
      </c>
      <c r="H609" s="1" t="s">
        <v>43</v>
      </c>
      <c r="I609" s="1" t="s">
        <v>159</v>
      </c>
      <c r="J609" s="1" t="s">
        <v>36</v>
      </c>
      <c r="K609" s="1"/>
      <c r="L609" s="26">
        <v>2.5</v>
      </c>
      <c r="M609" s="26">
        <v>2</v>
      </c>
      <c r="N609" s="26">
        <v>3</v>
      </c>
      <c r="O609" s="26"/>
      <c r="P609" s="26">
        <v>91</v>
      </c>
      <c r="Q609" s="26">
        <v>90</v>
      </c>
      <c r="R609" s="26">
        <v>93</v>
      </c>
      <c r="S609" s="1" t="b">
        <v>1</v>
      </c>
      <c r="T609" s="1"/>
      <c r="U609" s="1" t="s">
        <v>77</v>
      </c>
      <c r="V609" s="1"/>
      <c r="W609" s="1"/>
      <c r="X609" s="1"/>
      <c r="Y609" s="1"/>
      <c r="Z609" s="1"/>
      <c r="AA609" s="1" t="b">
        <v>0</v>
      </c>
      <c r="AB609" s="1"/>
      <c r="AC609" s="1"/>
      <c r="AD609" s="1"/>
      <c r="AE609" s="1">
        <v>1</v>
      </c>
      <c r="AF609" s="1">
        <v>3</v>
      </c>
      <c r="AG609" s="1"/>
      <c r="AH609" s="1"/>
      <c r="AI609" s="1"/>
      <c r="AJ609" s="1"/>
      <c r="AK609" s="1"/>
      <c r="AL609" s="1"/>
      <c r="AM609" s="1"/>
      <c r="AN609" s="1"/>
    </row>
    <row r="610" spans="1:40" x14ac:dyDescent="0.2">
      <c r="A610" s="3" t="s">
        <v>158</v>
      </c>
      <c r="B610" s="1" t="s">
        <v>281</v>
      </c>
      <c r="C610" s="1" t="s">
        <v>91</v>
      </c>
      <c r="D610" s="1" t="s">
        <v>135</v>
      </c>
      <c r="E610" s="1" t="s">
        <v>34</v>
      </c>
      <c r="F610" s="1" t="s">
        <v>34</v>
      </c>
      <c r="G610" s="1" t="s">
        <v>43</v>
      </c>
      <c r="H610" s="1" t="s">
        <v>43</v>
      </c>
      <c r="I610" s="1" t="s">
        <v>159</v>
      </c>
      <c r="J610" s="1" t="s">
        <v>36</v>
      </c>
      <c r="K610" s="1"/>
      <c r="L610" s="26">
        <v>3.5</v>
      </c>
      <c r="M610" s="26">
        <v>3</v>
      </c>
      <c r="N610" s="26">
        <v>4</v>
      </c>
      <c r="O610" s="26"/>
      <c r="P610" s="26">
        <v>88</v>
      </c>
      <c r="Q610" s="26">
        <v>86</v>
      </c>
      <c r="R610" s="26">
        <v>90</v>
      </c>
      <c r="S610" s="1" t="b">
        <v>1</v>
      </c>
      <c r="T610" s="1"/>
      <c r="U610" s="1" t="s">
        <v>77</v>
      </c>
      <c r="V610" s="1"/>
      <c r="W610" s="1"/>
      <c r="X610" s="1"/>
      <c r="Y610" s="1"/>
      <c r="Z610" s="1"/>
      <c r="AA610" s="1" t="b">
        <v>0</v>
      </c>
      <c r="AB610" s="1"/>
      <c r="AC610" s="1"/>
      <c r="AD610" s="1"/>
      <c r="AE610" s="1">
        <v>2</v>
      </c>
      <c r="AF610" s="1">
        <v>4</v>
      </c>
      <c r="AG610" s="1"/>
      <c r="AH610" s="1"/>
      <c r="AI610" s="1"/>
      <c r="AJ610" s="1"/>
      <c r="AK610" s="1"/>
      <c r="AL610" s="1"/>
      <c r="AM610" s="1"/>
      <c r="AN610" s="1"/>
    </row>
    <row r="611" spans="1:40" x14ac:dyDescent="0.2">
      <c r="A611" s="3" t="s">
        <v>158</v>
      </c>
      <c r="B611" s="1" t="s">
        <v>281</v>
      </c>
      <c r="C611" s="1" t="s">
        <v>91</v>
      </c>
      <c r="D611" s="1" t="s">
        <v>135</v>
      </c>
      <c r="E611" s="1" t="s">
        <v>34</v>
      </c>
      <c r="F611" s="1" t="s">
        <v>34</v>
      </c>
      <c r="G611" s="1" t="s">
        <v>43</v>
      </c>
      <c r="H611" s="1" t="s">
        <v>43</v>
      </c>
      <c r="I611" s="1" t="s">
        <v>159</v>
      </c>
      <c r="J611" s="1" t="s">
        <v>36</v>
      </c>
      <c r="K611" s="1"/>
      <c r="L611" s="26">
        <v>4.5</v>
      </c>
      <c r="M611" s="26">
        <v>4</v>
      </c>
      <c r="N611" s="26">
        <v>5</v>
      </c>
      <c r="O611" s="26"/>
      <c r="P611" s="26">
        <v>83</v>
      </c>
      <c r="Q611" s="26">
        <v>76</v>
      </c>
      <c r="R611" s="26">
        <v>88</v>
      </c>
      <c r="S611" s="1" t="b">
        <v>1</v>
      </c>
      <c r="T611" s="1"/>
      <c r="U611" s="1" t="s">
        <v>77</v>
      </c>
      <c r="V611" s="1"/>
      <c r="W611" s="1"/>
      <c r="X611" s="1"/>
      <c r="Y611" s="1"/>
      <c r="Z611" s="1"/>
      <c r="AA611" s="1" t="b">
        <v>0</v>
      </c>
      <c r="AB611" s="1"/>
      <c r="AC611" s="1"/>
      <c r="AD611" s="1"/>
      <c r="AE611" s="1">
        <v>7</v>
      </c>
      <c r="AF611" s="1">
        <v>12</v>
      </c>
      <c r="AG611" s="1"/>
      <c r="AH611" s="1"/>
      <c r="AI611" s="1"/>
      <c r="AJ611" s="1"/>
      <c r="AK611" s="1"/>
      <c r="AL611" s="1"/>
      <c r="AM611" s="1"/>
      <c r="AN611" s="1"/>
    </row>
    <row r="612" spans="1:40" x14ac:dyDescent="0.2">
      <c r="A612" s="3" t="s">
        <v>158</v>
      </c>
      <c r="B612" s="1" t="s">
        <v>281</v>
      </c>
      <c r="C612" s="1" t="s">
        <v>91</v>
      </c>
      <c r="D612" s="1" t="s">
        <v>135</v>
      </c>
      <c r="E612" s="1" t="s">
        <v>34</v>
      </c>
      <c r="F612" s="1" t="s">
        <v>34</v>
      </c>
      <c r="G612" s="1" t="s">
        <v>43</v>
      </c>
      <c r="H612" s="1" t="s">
        <v>43</v>
      </c>
      <c r="I612" s="1" t="s">
        <v>159</v>
      </c>
      <c r="J612" s="1" t="s">
        <v>36</v>
      </c>
      <c r="K612" s="1"/>
      <c r="L612" s="26">
        <v>5.5</v>
      </c>
      <c r="M612" s="26">
        <v>5</v>
      </c>
      <c r="N612" s="26">
        <v>6</v>
      </c>
      <c r="O612" s="26"/>
      <c r="P612" s="26">
        <v>89</v>
      </c>
      <c r="Q612" s="26">
        <v>76</v>
      </c>
      <c r="R612" s="26">
        <v>95</v>
      </c>
      <c r="S612" s="1" t="b">
        <v>1</v>
      </c>
      <c r="T612" s="1"/>
      <c r="U612" s="1" t="s">
        <v>77</v>
      </c>
      <c r="V612" s="1"/>
      <c r="W612" s="1"/>
      <c r="X612" s="1"/>
      <c r="Y612" s="1"/>
      <c r="Z612" s="1"/>
      <c r="AA612" s="1" t="b">
        <v>0</v>
      </c>
      <c r="AB612" s="1"/>
      <c r="AC612" s="1"/>
      <c r="AD612" s="1"/>
      <c r="AE612" s="1">
        <v>13</v>
      </c>
      <c r="AF612" s="1">
        <v>19</v>
      </c>
      <c r="AG612" s="1"/>
      <c r="AH612" s="1"/>
      <c r="AI612" s="1"/>
      <c r="AJ612" s="1"/>
      <c r="AK612" s="1"/>
      <c r="AL612" s="1"/>
      <c r="AM612" s="1"/>
      <c r="AN612" s="1"/>
    </row>
    <row r="613" spans="1:40" x14ac:dyDescent="0.2">
      <c r="A613" s="3" t="s">
        <v>158</v>
      </c>
      <c r="B613" s="1" t="s">
        <v>281</v>
      </c>
      <c r="C613" s="1" t="s">
        <v>91</v>
      </c>
      <c r="D613" s="1" t="s">
        <v>135</v>
      </c>
      <c r="E613" s="1" t="s">
        <v>34</v>
      </c>
      <c r="F613" s="1" t="s">
        <v>34</v>
      </c>
      <c r="G613" s="1" t="s">
        <v>43</v>
      </c>
      <c r="H613" s="1" t="s">
        <v>43</v>
      </c>
      <c r="I613" s="1" t="s">
        <v>159</v>
      </c>
      <c r="J613" s="1" t="s">
        <v>36</v>
      </c>
      <c r="K613" s="1"/>
      <c r="L613" s="26">
        <v>7</v>
      </c>
      <c r="M613" s="26">
        <v>6</v>
      </c>
      <c r="N613" s="26">
        <v>100</v>
      </c>
      <c r="O613" s="26"/>
      <c r="P613" s="26">
        <v>80</v>
      </c>
      <c r="Q613" s="26">
        <v>73</v>
      </c>
      <c r="R613" s="26">
        <v>85</v>
      </c>
      <c r="S613" s="1" t="b">
        <v>1</v>
      </c>
      <c r="T613" s="1" t="s">
        <v>162</v>
      </c>
      <c r="U613" s="1" t="s">
        <v>77</v>
      </c>
      <c r="V613" s="1"/>
      <c r="W613" s="1"/>
      <c r="X613" s="1"/>
      <c r="Y613" s="1"/>
      <c r="Z613" s="1"/>
      <c r="AA613" s="1" t="b">
        <v>0</v>
      </c>
      <c r="AB613" s="1"/>
      <c r="AC613" s="1"/>
      <c r="AD613" s="1"/>
      <c r="AE613" s="1">
        <v>7</v>
      </c>
      <c r="AF613" s="1">
        <v>12</v>
      </c>
      <c r="AG613" s="1"/>
      <c r="AH613" s="1"/>
      <c r="AI613" s="1"/>
      <c r="AJ613" s="1"/>
      <c r="AK613" s="1"/>
      <c r="AL613" s="1"/>
      <c r="AM613" s="1"/>
      <c r="AN613" s="1"/>
    </row>
    <row r="614" spans="1:40" x14ac:dyDescent="0.2">
      <c r="A614" s="3" t="s">
        <v>158</v>
      </c>
      <c r="B614" s="1" t="s">
        <v>281</v>
      </c>
      <c r="C614" s="1" t="s">
        <v>91</v>
      </c>
      <c r="D614" s="1" t="s">
        <v>135</v>
      </c>
      <c r="E614" s="1" t="s">
        <v>34</v>
      </c>
      <c r="F614" s="1" t="s">
        <v>34</v>
      </c>
      <c r="G614" s="1" t="s">
        <v>43</v>
      </c>
      <c r="H614" s="1" t="s">
        <v>43</v>
      </c>
      <c r="I614" s="1" t="s">
        <v>159</v>
      </c>
      <c r="J614" s="1" t="s">
        <v>36</v>
      </c>
      <c r="K614" s="1"/>
      <c r="L614" s="26">
        <v>1.5</v>
      </c>
      <c r="M614" s="26">
        <v>1</v>
      </c>
      <c r="N614" s="26">
        <v>2</v>
      </c>
      <c r="O614" s="26"/>
      <c r="P614" s="26">
        <v>99</v>
      </c>
      <c r="Q614" s="26">
        <v>96</v>
      </c>
      <c r="R614" s="26">
        <v>100</v>
      </c>
      <c r="S614" s="1" t="b">
        <v>1</v>
      </c>
      <c r="T614" s="1"/>
      <c r="U614" s="1" t="s">
        <v>77</v>
      </c>
      <c r="V614" s="1"/>
      <c r="W614" s="1"/>
      <c r="X614" s="1"/>
      <c r="Y614" s="1"/>
      <c r="Z614" s="1"/>
      <c r="AA614" s="1" t="b">
        <v>0</v>
      </c>
      <c r="AB614" s="1"/>
      <c r="AC614" s="1"/>
      <c r="AD614" s="1"/>
      <c r="AE614" s="1">
        <v>3</v>
      </c>
      <c r="AF614" s="1">
        <v>4</v>
      </c>
      <c r="AG614" s="1"/>
      <c r="AH614" s="1"/>
      <c r="AI614" s="1"/>
      <c r="AJ614" s="1"/>
      <c r="AK614" s="1"/>
      <c r="AL614" s="1"/>
      <c r="AM614" s="1"/>
      <c r="AN614" s="1"/>
    </row>
    <row r="615" spans="1:40" x14ac:dyDescent="0.2">
      <c r="A615" s="3" t="s">
        <v>158</v>
      </c>
      <c r="B615" s="1" t="s">
        <v>281</v>
      </c>
      <c r="C615" s="1" t="s">
        <v>91</v>
      </c>
      <c r="D615" s="1" t="s">
        <v>135</v>
      </c>
      <c r="E615" s="1" t="s">
        <v>34</v>
      </c>
      <c r="F615" s="1" t="s">
        <v>34</v>
      </c>
      <c r="G615" s="1" t="s">
        <v>43</v>
      </c>
      <c r="H615" s="1" t="s">
        <v>43</v>
      </c>
      <c r="I615" s="1" t="s">
        <v>159</v>
      </c>
      <c r="J615" s="1" t="s">
        <v>36</v>
      </c>
      <c r="K615" s="1"/>
      <c r="L615" s="26">
        <v>2.5</v>
      </c>
      <c r="M615" s="26">
        <v>2</v>
      </c>
      <c r="N615" s="26">
        <v>3</v>
      </c>
      <c r="O615" s="26"/>
      <c r="P615" s="26">
        <v>98</v>
      </c>
      <c r="Q615" s="26">
        <v>95</v>
      </c>
      <c r="R615" s="26">
        <v>99</v>
      </c>
      <c r="S615" s="1" t="b">
        <v>1</v>
      </c>
      <c r="T615" s="1"/>
      <c r="U615" s="1" t="s">
        <v>77</v>
      </c>
      <c r="V615" s="1"/>
      <c r="W615" s="1"/>
      <c r="X615" s="1"/>
      <c r="Y615" s="1"/>
      <c r="Z615" s="1"/>
      <c r="AA615" s="1" t="b">
        <v>0</v>
      </c>
      <c r="AB615" s="1"/>
      <c r="AC615" s="1"/>
      <c r="AD615" s="1"/>
      <c r="AE615" s="1">
        <v>3</v>
      </c>
      <c r="AF615" s="1">
        <v>4</v>
      </c>
      <c r="AG615" s="1"/>
      <c r="AH615" s="1"/>
      <c r="AI615" s="1"/>
      <c r="AJ615" s="1"/>
      <c r="AK615" s="1"/>
      <c r="AL615" s="1"/>
      <c r="AM615" s="1"/>
      <c r="AN615" s="1"/>
    </row>
    <row r="616" spans="1:40" x14ac:dyDescent="0.2">
      <c r="A616" s="3" t="s">
        <v>158</v>
      </c>
      <c r="B616" s="1" t="s">
        <v>281</v>
      </c>
      <c r="C616" s="1" t="s">
        <v>91</v>
      </c>
      <c r="D616" s="1" t="s">
        <v>135</v>
      </c>
      <c r="E616" s="1" t="s">
        <v>34</v>
      </c>
      <c r="F616" s="1" t="s">
        <v>34</v>
      </c>
      <c r="G616" s="1" t="s">
        <v>43</v>
      </c>
      <c r="H616" s="1" t="s">
        <v>43</v>
      </c>
      <c r="I616" s="1" t="s">
        <v>159</v>
      </c>
      <c r="J616" s="1" t="s">
        <v>36</v>
      </c>
      <c r="K616" s="1"/>
      <c r="L616" s="26">
        <v>3.5</v>
      </c>
      <c r="M616" s="26">
        <v>3</v>
      </c>
      <c r="N616" s="26">
        <v>4</v>
      </c>
      <c r="O616" s="26"/>
      <c r="P616" s="26">
        <v>96</v>
      </c>
      <c r="Q616" s="26">
        <v>92</v>
      </c>
      <c r="R616" s="26">
        <v>98</v>
      </c>
      <c r="S616" s="1" t="b">
        <v>1</v>
      </c>
      <c r="T616" s="1"/>
      <c r="U616" s="1" t="s">
        <v>77</v>
      </c>
      <c r="V616" s="1"/>
      <c r="W616" s="1"/>
      <c r="X616" s="1"/>
      <c r="Y616" s="1"/>
      <c r="Z616" s="1"/>
      <c r="AA616" s="1" t="b">
        <v>0</v>
      </c>
      <c r="AB616" s="1"/>
      <c r="AC616" s="1"/>
      <c r="AD616" s="1"/>
      <c r="AE616" s="1">
        <v>4</v>
      </c>
      <c r="AF616" s="1">
        <v>6</v>
      </c>
      <c r="AG616" s="1"/>
      <c r="AH616" s="1"/>
      <c r="AI616" s="1"/>
      <c r="AJ616" s="1"/>
      <c r="AK616" s="1"/>
      <c r="AL616" s="1"/>
      <c r="AM616" s="1"/>
      <c r="AN616" s="1"/>
    </row>
    <row r="617" spans="1:40" x14ac:dyDescent="0.2">
      <c r="A617" s="3" t="s">
        <v>158</v>
      </c>
      <c r="B617" s="1" t="s">
        <v>281</v>
      </c>
      <c r="C617" s="1" t="s">
        <v>91</v>
      </c>
      <c r="D617" s="1" t="s">
        <v>135</v>
      </c>
      <c r="E617" s="1" t="s">
        <v>34</v>
      </c>
      <c r="F617" s="1" t="s">
        <v>34</v>
      </c>
      <c r="G617" s="1" t="s">
        <v>43</v>
      </c>
      <c r="H617" s="1" t="s">
        <v>43</v>
      </c>
      <c r="I617" s="1" t="s">
        <v>159</v>
      </c>
      <c r="J617" s="1" t="s">
        <v>36</v>
      </c>
      <c r="K617" s="1"/>
      <c r="L617" s="26">
        <v>4.5</v>
      </c>
      <c r="M617" s="26">
        <v>4</v>
      </c>
      <c r="N617" s="26">
        <v>5</v>
      </c>
      <c r="O617" s="26"/>
      <c r="P617" s="26">
        <v>84</v>
      </c>
      <c r="Q617" s="26">
        <v>63</v>
      </c>
      <c r="R617" s="26">
        <v>93</v>
      </c>
      <c r="S617" s="1" t="b">
        <v>1</v>
      </c>
      <c r="T617" s="1"/>
      <c r="U617" s="1" t="s">
        <v>77</v>
      </c>
      <c r="V617" s="1"/>
      <c r="W617" s="1"/>
      <c r="X617" s="1"/>
      <c r="Y617" s="1"/>
      <c r="Z617" s="1"/>
      <c r="AA617" s="1" t="b">
        <v>0</v>
      </c>
      <c r="AB617" s="1"/>
      <c r="AC617" s="1"/>
      <c r="AD617" s="1"/>
      <c r="AE617" s="1">
        <v>21</v>
      </c>
      <c r="AF617" s="1">
        <v>30</v>
      </c>
      <c r="AG617" s="1"/>
      <c r="AH617" s="1"/>
      <c r="AI617" s="1"/>
      <c r="AJ617" s="1"/>
      <c r="AK617" s="1"/>
      <c r="AL617" s="1"/>
      <c r="AM617" s="1"/>
      <c r="AN617" s="1"/>
    </row>
    <row r="618" spans="1:40" x14ac:dyDescent="0.2">
      <c r="A618" s="3" t="s">
        <v>158</v>
      </c>
      <c r="B618" s="1" t="s">
        <v>282</v>
      </c>
      <c r="C618" s="1" t="s">
        <v>84</v>
      </c>
      <c r="D618" s="1" t="s">
        <v>135</v>
      </c>
      <c r="E618" s="1" t="s">
        <v>34</v>
      </c>
      <c r="F618" s="1" t="s">
        <v>34</v>
      </c>
      <c r="G618" s="1" t="s">
        <v>43</v>
      </c>
      <c r="H618" s="1" t="s">
        <v>43</v>
      </c>
      <c r="I618" s="1" t="s">
        <v>159</v>
      </c>
      <c r="J618" s="1" t="s">
        <v>36</v>
      </c>
      <c r="K618" s="1"/>
      <c r="L618" s="26">
        <v>0.75</v>
      </c>
      <c r="M618" s="26">
        <v>0.5</v>
      </c>
      <c r="N618" s="26">
        <v>1</v>
      </c>
      <c r="O618" s="26"/>
      <c r="P618" s="26">
        <v>92</v>
      </c>
      <c r="Q618" s="26">
        <v>91</v>
      </c>
      <c r="R618" s="26">
        <v>93</v>
      </c>
      <c r="S618" s="1" t="b">
        <v>1</v>
      </c>
      <c r="T618" s="1"/>
      <c r="U618" s="1" t="s">
        <v>77</v>
      </c>
      <c r="V618" s="1"/>
      <c r="W618" s="1"/>
      <c r="X618" s="1"/>
      <c r="Y618" s="1"/>
      <c r="Z618" s="1"/>
      <c r="AA618" s="1" t="b">
        <v>0</v>
      </c>
      <c r="AB618" s="1"/>
      <c r="AC618" s="1"/>
      <c r="AD618" s="1"/>
      <c r="AE618" s="1">
        <v>1</v>
      </c>
      <c r="AF618" s="1">
        <v>2</v>
      </c>
      <c r="AG618" s="1"/>
      <c r="AH618" s="1"/>
      <c r="AI618" s="1"/>
      <c r="AJ618" s="1"/>
      <c r="AK618" s="1"/>
      <c r="AL618" s="1"/>
      <c r="AM618" s="1"/>
      <c r="AN618" s="1"/>
    </row>
    <row r="619" spans="1:40" x14ac:dyDescent="0.2">
      <c r="A619" s="3" t="s">
        <v>158</v>
      </c>
      <c r="B619" s="1" t="s">
        <v>282</v>
      </c>
      <c r="C619" s="1" t="s">
        <v>84</v>
      </c>
      <c r="D619" s="1" t="s">
        <v>135</v>
      </c>
      <c r="E619" s="1" t="s">
        <v>34</v>
      </c>
      <c r="F619" s="1" t="s">
        <v>34</v>
      </c>
      <c r="G619" s="1" t="s">
        <v>43</v>
      </c>
      <c r="H619" s="1" t="s">
        <v>43</v>
      </c>
      <c r="I619" s="1" t="s">
        <v>159</v>
      </c>
      <c r="J619" s="1" t="s">
        <v>36</v>
      </c>
      <c r="K619" s="1"/>
      <c r="L619" s="26">
        <v>1.5</v>
      </c>
      <c r="M619" s="26">
        <v>1</v>
      </c>
      <c r="N619" s="26">
        <v>2</v>
      </c>
      <c r="O619" s="26"/>
      <c r="P619" s="26">
        <v>90</v>
      </c>
      <c r="Q619" s="26">
        <v>90</v>
      </c>
      <c r="R619" s="26">
        <v>91</v>
      </c>
      <c r="S619" s="1" t="b">
        <v>1</v>
      </c>
      <c r="T619" s="1"/>
      <c r="U619" s="1" t="s">
        <v>77</v>
      </c>
      <c r="V619" s="1"/>
      <c r="W619" s="1"/>
      <c r="X619" s="1"/>
      <c r="Y619" s="1"/>
      <c r="Z619" s="1"/>
      <c r="AA619" s="1" t="b">
        <v>0</v>
      </c>
      <c r="AB619" s="1"/>
      <c r="AC619" s="1"/>
      <c r="AD619" s="1"/>
      <c r="AE619" s="1">
        <v>0</v>
      </c>
      <c r="AF619" s="1">
        <v>1</v>
      </c>
      <c r="AG619" s="1"/>
      <c r="AH619" s="1"/>
      <c r="AI619" s="1"/>
      <c r="AJ619" s="1"/>
      <c r="AK619" s="1"/>
      <c r="AL619" s="1"/>
      <c r="AM619" s="1"/>
      <c r="AN619" s="1"/>
    </row>
    <row r="620" spans="1:40" x14ac:dyDescent="0.2">
      <c r="A620" s="3" t="s">
        <v>158</v>
      </c>
      <c r="B620" s="1" t="s">
        <v>282</v>
      </c>
      <c r="C620" s="1" t="s">
        <v>84</v>
      </c>
      <c r="D620" s="1" t="s">
        <v>135</v>
      </c>
      <c r="E620" s="1" t="s">
        <v>34</v>
      </c>
      <c r="F620" s="1" t="s">
        <v>34</v>
      </c>
      <c r="G620" s="1" t="s">
        <v>43</v>
      </c>
      <c r="H620" s="1" t="s">
        <v>43</v>
      </c>
      <c r="I620" s="1" t="s">
        <v>159</v>
      </c>
      <c r="J620" s="1" t="s">
        <v>36</v>
      </c>
      <c r="K620" s="1"/>
      <c r="L620" s="26">
        <v>2.5</v>
      </c>
      <c r="M620" s="26">
        <v>2</v>
      </c>
      <c r="N620" s="26">
        <v>3</v>
      </c>
      <c r="O620" s="26"/>
      <c r="P620" s="26">
        <v>88</v>
      </c>
      <c r="Q620" s="26">
        <v>88</v>
      </c>
      <c r="R620" s="26">
        <v>89</v>
      </c>
      <c r="S620" s="1" t="b">
        <v>1</v>
      </c>
      <c r="T620" s="1"/>
      <c r="U620" s="1" t="s">
        <v>77</v>
      </c>
      <c r="V620" s="1"/>
      <c r="W620" s="1"/>
      <c r="X620" s="1"/>
      <c r="Y620" s="1"/>
      <c r="Z620" s="1"/>
      <c r="AA620" s="1" t="b">
        <v>0</v>
      </c>
      <c r="AB620" s="1"/>
      <c r="AC620" s="1"/>
      <c r="AD620" s="1"/>
      <c r="AE620" s="1">
        <v>0</v>
      </c>
      <c r="AF620" s="1">
        <v>1</v>
      </c>
      <c r="AG620" s="1"/>
      <c r="AH620" s="1"/>
      <c r="AI620" s="1"/>
      <c r="AJ620" s="1"/>
      <c r="AK620" s="1"/>
      <c r="AL620" s="1"/>
      <c r="AM620" s="1"/>
      <c r="AN620" s="1"/>
    </row>
    <row r="621" spans="1:40" x14ac:dyDescent="0.2">
      <c r="A621" s="3" t="s">
        <v>158</v>
      </c>
      <c r="B621" s="1" t="s">
        <v>282</v>
      </c>
      <c r="C621" s="1" t="s">
        <v>84</v>
      </c>
      <c r="D621" s="1" t="s">
        <v>135</v>
      </c>
      <c r="E621" s="1" t="s">
        <v>34</v>
      </c>
      <c r="F621" s="1" t="s">
        <v>34</v>
      </c>
      <c r="G621" s="1" t="s">
        <v>43</v>
      </c>
      <c r="H621" s="1" t="s">
        <v>43</v>
      </c>
      <c r="I621" s="1" t="s">
        <v>159</v>
      </c>
      <c r="J621" s="1" t="s">
        <v>36</v>
      </c>
      <c r="K621" s="1"/>
      <c r="L621" s="26">
        <v>3.5</v>
      </c>
      <c r="M621" s="26">
        <v>3</v>
      </c>
      <c r="N621" s="26">
        <v>4</v>
      </c>
      <c r="O621" s="26"/>
      <c r="P621" s="26">
        <v>86</v>
      </c>
      <c r="Q621" s="26">
        <v>85</v>
      </c>
      <c r="R621" s="26">
        <v>87</v>
      </c>
      <c r="S621" s="1" t="b">
        <v>1</v>
      </c>
      <c r="T621" s="1"/>
      <c r="U621" s="1" t="s">
        <v>77</v>
      </c>
      <c r="V621" s="1"/>
      <c r="W621" s="1"/>
      <c r="X621" s="1"/>
      <c r="Y621" s="1"/>
      <c r="Z621" s="1"/>
      <c r="AA621" s="1" t="b">
        <v>0</v>
      </c>
      <c r="AB621" s="1"/>
      <c r="AC621" s="1"/>
      <c r="AD621" s="1"/>
      <c r="AE621" s="1">
        <v>1</v>
      </c>
      <c r="AF621" s="1">
        <v>2</v>
      </c>
      <c r="AG621" s="1"/>
      <c r="AH621" s="1"/>
      <c r="AI621" s="1"/>
      <c r="AJ621" s="1"/>
      <c r="AK621" s="1"/>
      <c r="AL621" s="1"/>
      <c r="AM621" s="1"/>
      <c r="AN621" s="1"/>
    </row>
    <row r="622" spans="1:40" x14ac:dyDescent="0.2">
      <c r="A622" s="3" t="s">
        <v>158</v>
      </c>
      <c r="B622" s="1" t="s">
        <v>282</v>
      </c>
      <c r="C622" s="1" t="s">
        <v>84</v>
      </c>
      <c r="D622" s="1" t="s">
        <v>135</v>
      </c>
      <c r="E622" s="1" t="s">
        <v>34</v>
      </c>
      <c r="F622" s="1" t="s">
        <v>34</v>
      </c>
      <c r="G622" s="1" t="s">
        <v>43</v>
      </c>
      <c r="H622" s="1" t="s">
        <v>43</v>
      </c>
      <c r="I622" s="1" t="s">
        <v>159</v>
      </c>
      <c r="J622" s="1" t="s">
        <v>36</v>
      </c>
      <c r="K622" s="1"/>
      <c r="L622" s="26">
        <v>4.5</v>
      </c>
      <c r="M622" s="26">
        <v>4</v>
      </c>
      <c r="N622" s="26">
        <v>5</v>
      </c>
      <c r="O622" s="26"/>
      <c r="P622" s="26">
        <v>89</v>
      </c>
      <c r="Q622" s="26">
        <v>87</v>
      </c>
      <c r="R622" s="26">
        <v>90</v>
      </c>
      <c r="S622" s="1" t="b">
        <v>1</v>
      </c>
      <c r="T622" s="1"/>
      <c r="U622" s="1" t="s">
        <v>77</v>
      </c>
      <c r="V622" s="1"/>
      <c r="W622" s="1"/>
      <c r="X622" s="1"/>
      <c r="Y622" s="1"/>
      <c r="Z622" s="1"/>
      <c r="AA622" s="1" t="b">
        <v>0</v>
      </c>
      <c r="AB622" s="1"/>
      <c r="AC622" s="1"/>
      <c r="AD622" s="1"/>
      <c r="AE622" s="1">
        <v>2</v>
      </c>
      <c r="AF622" s="1">
        <v>3</v>
      </c>
      <c r="AG622" s="1"/>
      <c r="AH622" s="1"/>
      <c r="AI622" s="1"/>
      <c r="AJ622" s="1"/>
      <c r="AK622" s="1"/>
      <c r="AL622" s="1"/>
      <c r="AM622" s="1"/>
      <c r="AN622" s="1"/>
    </row>
    <row r="623" spans="1:40" x14ac:dyDescent="0.2">
      <c r="A623" s="3" t="s">
        <v>158</v>
      </c>
      <c r="B623" s="1" t="s">
        <v>282</v>
      </c>
      <c r="C623" s="1" t="s">
        <v>84</v>
      </c>
      <c r="D623" s="1" t="s">
        <v>135</v>
      </c>
      <c r="E623" s="1" t="s">
        <v>34</v>
      </c>
      <c r="F623" s="1" t="s">
        <v>34</v>
      </c>
      <c r="G623" s="1" t="s">
        <v>43</v>
      </c>
      <c r="H623" s="1" t="s">
        <v>43</v>
      </c>
      <c r="I623" s="1" t="s">
        <v>159</v>
      </c>
      <c r="J623" s="1" t="s">
        <v>36</v>
      </c>
      <c r="K623" s="1"/>
      <c r="L623" s="26">
        <v>5.5</v>
      </c>
      <c r="M623" s="26">
        <v>5</v>
      </c>
      <c r="N623" s="26">
        <v>6</v>
      </c>
      <c r="O623" s="26"/>
      <c r="P623" s="26">
        <v>92</v>
      </c>
      <c r="Q623" s="26">
        <v>90</v>
      </c>
      <c r="R623" s="26">
        <v>94</v>
      </c>
      <c r="S623" s="1" t="b">
        <v>1</v>
      </c>
      <c r="T623" s="1"/>
      <c r="U623" s="1" t="s">
        <v>77</v>
      </c>
      <c r="V623" s="1"/>
      <c r="W623" s="1"/>
      <c r="X623" s="1"/>
      <c r="Y623" s="1"/>
      <c r="Z623" s="1"/>
      <c r="AA623" s="1" t="b">
        <v>0</v>
      </c>
      <c r="AB623" s="1"/>
      <c r="AC623" s="1"/>
      <c r="AD623" s="1"/>
      <c r="AE623" s="1">
        <v>2</v>
      </c>
      <c r="AF623" s="1">
        <v>4</v>
      </c>
      <c r="AG623" s="1"/>
      <c r="AH623" s="1"/>
      <c r="AI623" s="1"/>
      <c r="AJ623" s="1"/>
      <c r="AK623" s="1"/>
      <c r="AL623" s="1"/>
      <c r="AM623" s="1"/>
      <c r="AN623" s="1"/>
    </row>
    <row r="624" spans="1:40" x14ac:dyDescent="0.2">
      <c r="A624" s="3" t="s">
        <v>158</v>
      </c>
      <c r="B624" s="1" t="s">
        <v>282</v>
      </c>
      <c r="C624" s="1" t="s">
        <v>84</v>
      </c>
      <c r="D624" s="1" t="s">
        <v>135</v>
      </c>
      <c r="E624" s="1" t="s">
        <v>34</v>
      </c>
      <c r="F624" s="1" t="s">
        <v>34</v>
      </c>
      <c r="G624" s="1" t="s">
        <v>43</v>
      </c>
      <c r="H624" s="1" t="s">
        <v>43</v>
      </c>
      <c r="I624" s="1" t="s">
        <v>159</v>
      </c>
      <c r="J624" s="1" t="s">
        <v>36</v>
      </c>
      <c r="K624" s="1"/>
      <c r="L624" s="26">
        <v>6.5</v>
      </c>
      <c r="M624" s="26">
        <v>6</v>
      </c>
      <c r="N624" s="26">
        <v>7</v>
      </c>
      <c r="O624" s="26"/>
      <c r="P624" s="26">
        <v>79</v>
      </c>
      <c r="Q624" s="26">
        <v>65</v>
      </c>
      <c r="R624" s="26">
        <v>88</v>
      </c>
      <c r="S624" s="1" t="b">
        <v>1</v>
      </c>
      <c r="T624" s="1"/>
      <c r="U624" s="1" t="s">
        <v>77</v>
      </c>
      <c r="V624" s="1"/>
      <c r="W624" s="1"/>
      <c r="X624" s="1"/>
      <c r="Y624" s="1"/>
      <c r="Z624" s="1"/>
      <c r="AA624" s="1" t="b">
        <v>0</v>
      </c>
      <c r="AB624" s="1"/>
      <c r="AC624" s="1"/>
      <c r="AD624" s="1"/>
      <c r="AE624" s="1">
        <v>14</v>
      </c>
      <c r="AF624" s="1">
        <v>23</v>
      </c>
      <c r="AG624" s="1"/>
      <c r="AH624" s="1"/>
      <c r="AI624" s="1"/>
      <c r="AJ624" s="1"/>
      <c r="AK624" s="1"/>
      <c r="AL624" s="1"/>
      <c r="AM624" s="1"/>
      <c r="AN624" s="1"/>
    </row>
    <row r="625" spans="1:40" x14ac:dyDescent="0.2">
      <c r="A625" s="3" t="s">
        <v>158</v>
      </c>
      <c r="B625" s="1" t="s">
        <v>282</v>
      </c>
      <c r="C625" s="1" t="s">
        <v>84</v>
      </c>
      <c r="D625" s="1" t="s">
        <v>135</v>
      </c>
      <c r="E625" s="1" t="s">
        <v>34</v>
      </c>
      <c r="F625" s="1" t="s">
        <v>34</v>
      </c>
      <c r="G625" s="1" t="s">
        <v>43</v>
      </c>
      <c r="H625" s="1" t="s">
        <v>43</v>
      </c>
      <c r="I625" s="1" t="s">
        <v>159</v>
      </c>
      <c r="J625" s="1" t="s">
        <v>36</v>
      </c>
      <c r="K625" s="1"/>
      <c r="L625" s="26">
        <v>8</v>
      </c>
      <c r="M625" s="26">
        <v>7</v>
      </c>
      <c r="N625" s="26">
        <v>100</v>
      </c>
      <c r="O625" s="26"/>
      <c r="P625" s="26">
        <v>78</v>
      </c>
      <c r="Q625" s="26">
        <v>55</v>
      </c>
      <c r="R625" s="26">
        <v>89</v>
      </c>
      <c r="S625" s="1" t="b">
        <v>1</v>
      </c>
      <c r="T625" s="1" t="s">
        <v>162</v>
      </c>
      <c r="U625" s="1" t="s">
        <v>77</v>
      </c>
      <c r="V625" s="1"/>
      <c r="W625" s="1"/>
      <c r="X625" s="1"/>
      <c r="Y625" s="1"/>
      <c r="Z625" s="1"/>
      <c r="AA625" s="1" t="b">
        <v>0</v>
      </c>
      <c r="AB625" s="1"/>
      <c r="AC625" s="1"/>
      <c r="AD625" s="1"/>
      <c r="AE625" s="1">
        <v>23</v>
      </c>
      <c r="AF625" s="1">
        <v>34</v>
      </c>
      <c r="AG625" s="1"/>
      <c r="AH625" s="1"/>
      <c r="AI625" s="1"/>
      <c r="AJ625" s="1"/>
      <c r="AK625" s="1"/>
      <c r="AL625" s="1"/>
      <c r="AM625" s="1"/>
      <c r="AN625" s="1"/>
    </row>
    <row r="626" spans="1:40" x14ac:dyDescent="0.2">
      <c r="A626" s="3" t="s">
        <v>158</v>
      </c>
      <c r="B626" s="1" t="s">
        <v>282</v>
      </c>
      <c r="C626" s="1" t="s">
        <v>84</v>
      </c>
      <c r="D626" s="1" t="s">
        <v>135</v>
      </c>
      <c r="E626" s="1" t="s">
        <v>34</v>
      </c>
      <c r="F626" s="1" t="s">
        <v>34</v>
      </c>
      <c r="G626" s="1" t="s">
        <v>43</v>
      </c>
      <c r="H626" s="1" t="s">
        <v>43</v>
      </c>
      <c r="I626" s="1" t="s">
        <v>118</v>
      </c>
      <c r="J626" s="1" t="s">
        <v>119</v>
      </c>
      <c r="K626" s="1"/>
      <c r="L626" s="26">
        <v>0.75</v>
      </c>
      <c r="M626" s="26">
        <v>0.5</v>
      </c>
      <c r="N626" s="26">
        <v>1</v>
      </c>
      <c r="O626" s="26"/>
      <c r="P626" s="26">
        <v>94</v>
      </c>
      <c r="Q626" s="26">
        <v>88</v>
      </c>
      <c r="R626" s="26">
        <v>97</v>
      </c>
      <c r="S626" s="1" t="b">
        <v>1</v>
      </c>
      <c r="T626" s="1"/>
      <c r="U626" s="1" t="s">
        <v>77</v>
      </c>
      <c r="V626" s="1"/>
      <c r="W626" s="1"/>
      <c r="X626" s="1"/>
      <c r="Y626" s="1"/>
      <c r="Z626" s="1"/>
      <c r="AA626" s="1" t="b">
        <v>0</v>
      </c>
      <c r="AB626" s="1"/>
      <c r="AC626" s="1"/>
      <c r="AD626" s="1"/>
      <c r="AE626" s="1">
        <v>6</v>
      </c>
      <c r="AF626" s="1">
        <v>9</v>
      </c>
      <c r="AG626" s="1"/>
      <c r="AH626" s="1"/>
      <c r="AI626" s="1"/>
      <c r="AJ626" s="1"/>
      <c r="AK626" s="1"/>
      <c r="AL626" s="1"/>
      <c r="AM626" s="1"/>
      <c r="AN626" s="1"/>
    </row>
    <row r="627" spans="1:40" x14ac:dyDescent="0.2">
      <c r="A627" s="3" t="s">
        <v>158</v>
      </c>
      <c r="B627" s="1" t="s">
        <v>282</v>
      </c>
      <c r="C627" s="1" t="s">
        <v>84</v>
      </c>
      <c r="D627" s="1" t="s">
        <v>135</v>
      </c>
      <c r="E627" s="1" t="s">
        <v>34</v>
      </c>
      <c r="F627" s="1" t="s">
        <v>34</v>
      </c>
      <c r="G627" s="1" t="s">
        <v>43</v>
      </c>
      <c r="H627" s="1" t="s">
        <v>43</v>
      </c>
      <c r="I627" s="1" t="s">
        <v>118</v>
      </c>
      <c r="J627" s="1" t="s">
        <v>119</v>
      </c>
      <c r="K627" s="1"/>
      <c r="L627" s="26">
        <v>1.5</v>
      </c>
      <c r="M627" s="26">
        <v>1</v>
      </c>
      <c r="N627" s="26">
        <v>2</v>
      </c>
      <c r="O627" s="26"/>
      <c r="P627" s="26">
        <v>98</v>
      </c>
      <c r="Q627" s="26">
        <v>97</v>
      </c>
      <c r="R627" s="26">
        <v>99</v>
      </c>
      <c r="S627" s="1" t="b">
        <v>1</v>
      </c>
      <c r="T627" s="1"/>
      <c r="U627" s="1" t="s">
        <v>77</v>
      </c>
      <c r="V627" s="1"/>
      <c r="W627" s="1"/>
      <c r="X627" s="1"/>
      <c r="Y627" s="1"/>
      <c r="Z627" s="1"/>
      <c r="AA627" s="1" t="b">
        <v>0</v>
      </c>
      <c r="AB627" s="1"/>
      <c r="AC627" s="1"/>
      <c r="AD627" s="1"/>
      <c r="AE627" s="1">
        <v>1</v>
      </c>
      <c r="AF627" s="1">
        <v>2</v>
      </c>
      <c r="AG627" s="1"/>
      <c r="AH627" s="1"/>
      <c r="AI627" s="1"/>
      <c r="AJ627" s="1"/>
      <c r="AK627" s="1"/>
      <c r="AL627" s="1"/>
      <c r="AM627" s="1"/>
      <c r="AN627" s="1"/>
    </row>
    <row r="628" spans="1:40" x14ac:dyDescent="0.2">
      <c r="A628" s="3" t="s">
        <v>158</v>
      </c>
      <c r="B628" s="1" t="s">
        <v>282</v>
      </c>
      <c r="C628" s="1" t="s">
        <v>84</v>
      </c>
      <c r="D628" s="1" t="s">
        <v>135</v>
      </c>
      <c r="E628" s="1" t="s">
        <v>34</v>
      </c>
      <c r="F628" s="1" t="s">
        <v>34</v>
      </c>
      <c r="G628" s="1" t="s">
        <v>43</v>
      </c>
      <c r="H628" s="1" t="s">
        <v>43</v>
      </c>
      <c r="I628" s="1" t="s">
        <v>118</v>
      </c>
      <c r="J628" s="1" t="s">
        <v>119</v>
      </c>
      <c r="K628" s="1"/>
      <c r="L628" s="26">
        <v>2.5</v>
      </c>
      <c r="M628" s="26">
        <v>2</v>
      </c>
      <c r="N628" s="26">
        <v>3</v>
      </c>
      <c r="O628" s="26"/>
      <c r="P628" s="26">
        <v>98</v>
      </c>
      <c r="Q628" s="26">
        <v>97</v>
      </c>
      <c r="R628" s="26">
        <v>99</v>
      </c>
      <c r="S628" s="1" t="b">
        <v>1</v>
      </c>
      <c r="T628" s="1"/>
      <c r="U628" s="1" t="s">
        <v>77</v>
      </c>
      <c r="V628" s="1"/>
      <c r="W628" s="1"/>
      <c r="X628" s="1"/>
      <c r="Y628" s="1"/>
      <c r="Z628" s="1"/>
      <c r="AA628" s="1" t="b">
        <v>0</v>
      </c>
      <c r="AB628" s="1"/>
      <c r="AC628" s="1"/>
      <c r="AD628" s="1"/>
      <c r="AE628" s="1">
        <v>1</v>
      </c>
      <c r="AF628" s="1">
        <v>2</v>
      </c>
      <c r="AG628" s="1"/>
      <c r="AH628" s="1"/>
      <c r="AI628" s="1"/>
      <c r="AJ628" s="1"/>
      <c r="AK628" s="1"/>
      <c r="AL628" s="1"/>
      <c r="AM628" s="1"/>
      <c r="AN628" s="1"/>
    </row>
    <row r="629" spans="1:40" x14ac:dyDescent="0.2">
      <c r="A629" s="3" t="s">
        <v>158</v>
      </c>
      <c r="B629" s="1" t="s">
        <v>282</v>
      </c>
      <c r="C629" s="1" t="s">
        <v>84</v>
      </c>
      <c r="D629" s="1" t="s">
        <v>135</v>
      </c>
      <c r="E629" s="1" t="s">
        <v>34</v>
      </c>
      <c r="F629" s="1" t="s">
        <v>34</v>
      </c>
      <c r="G629" s="1" t="s">
        <v>43</v>
      </c>
      <c r="H629" s="1" t="s">
        <v>43</v>
      </c>
      <c r="I629" s="1" t="s">
        <v>118</v>
      </c>
      <c r="J629" s="1" t="s">
        <v>119</v>
      </c>
      <c r="K629" s="1"/>
      <c r="L629" s="26">
        <v>3.5</v>
      </c>
      <c r="M629" s="26">
        <v>3</v>
      </c>
      <c r="N629" s="26">
        <v>4</v>
      </c>
      <c r="O629" s="26"/>
      <c r="P629" s="26">
        <v>96</v>
      </c>
      <c r="Q629" s="26">
        <v>94</v>
      </c>
      <c r="R629" s="26">
        <v>97</v>
      </c>
      <c r="S629" s="1" t="b">
        <v>1</v>
      </c>
      <c r="T629" s="1"/>
      <c r="U629" s="1" t="s">
        <v>77</v>
      </c>
      <c r="V629" s="1"/>
      <c r="W629" s="1"/>
      <c r="X629" s="1"/>
      <c r="Y629" s="1"/>
      <c r="Z629" s="1"/>
      <c r="AA629" s="1" t="b">
        <v>0</v>
      </c>
      <c r="AB629" s="1"/>
      <c r="AC629" s="1"/>
      <c r="AD629" s="1"/>
      <c r="AE629" s="1">
        <v>2</v>
      </c>
      <c r="AF629" s="1">
        <v>3</v>
      </c>
      <c r="AG629" s="1"/>
      <c r="AH629" s="1"/>
      <c r="AI629" s="1"/>
      <c r="AJ629" s="1"/>
      <c r="AK629" s="1"/>
      <c r="AL629" s="1"/>
      <c r="AM629" s="1"/>
      <c r="AN629" s="1"/>
    </row>
    <row r="630" spans="1:40" x14ac:dyDescent="0.2">
      <c r="A630" s="3" t="s">
        <v>158</v>
      </c>
      <c r="B630" s="1" t="s">
        <v>282</v>
      </c>
      <c r="C630" s="1" t="s">
        <v>84</v>
      </c>
      <c r="D630" s="1" t="s">
        <v>135</v>
      </c>
      <c r="E630" s="1" t="s">
        <v>34</v>
      </c>
      <c r="F630" s="1" t="s">
        <v>34</v>
      </c>
      <c r="G630" s="1" t="s">
        <v>43</v>
      </c>
      <c r="H630" s="1" t="s">
        <v>43</v>
      </c>
      <c r="I630" s="1" t="s">
        <v>118</v>
      </c>
      <c r="J630" s="1" t="s">
        <v>119</v>
      </c>
      <c r="K630" s="1"/>
      <c r="L630" s="26">
        <v>4.5</v>
      </c>
      <c r="M630" s="26">
        <v>4</v>
      </c>
      <c r="N630" s="26">
        <v>5</v>
      </c>
      <c r="O630" s="26"/>
      <c r="P630" s="26">
        <v>96</v>
      </c>
      <c r="Q630" s="26">
        <v>91</v>
      </c>
      <c r="R630" s="26">
        <v>98</v>
      </c>
      <c r="S630" s="1" t="b">
        <v>1</v>
      </c>
      <c r="T630" s="1"/>
      <c r="U630" s="1" t="s">
        <v>77</v>
      </c>
      <c r="V630" s="1"/>
      <c r="W630" s="1"/>
      <c r="X630" s="1"/>
      <c r="Y630" s="1"/>
      <c r="Z630" s="1"/>
      <c r="AA630" s="1" t="b">
        <v>0</v>
      </c>
      <c r="AB630" s="1"/>
      <c r="AC630" s="1"/>
      <c r="AD630" s="1"/>
      <c r="AE630" s="1">
        <v>5</v>
      </c>
      <c r="AF630" s="1">
        <v>7</v>
      </c>
      <c r="AG630" s="1"/>
      <c r="AH630" s="1"/>
      <c r="AI630" s="1"/>
      <c r="AJ630" s="1"/>
      <c r="AK630" s="1"/>
      <c r="AL630" s="1"/>
      <c r="AM630" s="1"/>
      <c r="AN630" s="1"/>
    </row>
    <row r="631" spans="1:40" x14ac:dyDescent="0.2">
      <c r="A631" s="3" t="s">
        <v>158</v>
      </c>
      <c r="B631" s="1" t="s">
        <v>282</v>
      </c>
      <c r="C631" s="1" t="s">
        <v>84</v>
      </c>
      <c r="D631" s="1" t="s">
        <v>135</v>
      </c>
      <c r="E631" s="1" t="s">
        <v>34</v>
      </c>
      <c r="F631" s="1" t="s">
        <v>34</v>
      </c>
      <c r="G631" s="1" t="s">
        <v>43</v>
      </c>
      <c r="H631" s="1" t="s">
        <v>43</v>
      </c>
      <c r="I631" s="1" t="s">
        <v>118</v>
      </c>
      <c r="J631" s="1" t="s">
        <v>119</v>
      </c>
      <c r="K631" s="1"/>
      <c r="L631" s="26">
        <v>5.5</v>
      </c>
      <c r="M631" s="26">
        <v>5</v>
      </c>
      <c r="N631" s="26">
        <v>6</v>
      </c>
      <c r="O631" s="26"/>
      <c r="P631" s="26">
        <v>98</v>
      </c>
      <c r="Q631" s="26">
        <v>89</v>
      </c>
      <c r="R631" s="26">
        <v>100</v>
      </c>
      <c r="S631" s="1" t="b">
        <v>1</v>
      </c>
      <c r="T631" s="1"/>
      <c r="U631" s="1" t="s">
        <v>77</v>
      </c>
      <c r="V631" s="1"/>
      <c r="W631" s="1"/>
      <c r="X631" s="1"/>
      <c r="Y631" s="1"/>
      <c r="Z631" s="1"/>
      <c r="AA631" s="1" t="b">
        <v>0</v>
      </c>
      <c r="AB631" s="1"/>
      <c r="AC631" s="1"/>
      <c r="AD631" s="1"/>
      <c r="AE631" s="1">
        <v>9</v>
      </c>
      <c r="AF631" s="1">
        <v>11</v>
      </c>
      <c r="AG631" s="1"/>
      <c r="AH631" s="1"/>
      <c r="AI631" s="1"/>
      <c r="AJ631" s="1"/>
      <c r="AK631" s="1"/>
      <c r="AL631" s="1"/>
      <c r="AM631" s="1"/>
      <c r="AN631" s="1"/>
    </row>
    <row r="632" spans="1:40" x14ac:dyDescent="0.2">
      <c r="A632" s="3" t="s">
        <v>158</v>
      </c>
      <c r="B632" s="1" t="s">
        <v>282</v>
      </c>
      <c r="C632" s="1" t="s">
        <v>84</v>
      </c>
      <c r="D632" s="1" t="s">
        <v>135</v>
      </c>
      <c r="E632" s="1" t="s">
        <v>34</v>
      </c>
      <c r="F632" s="1" t="s">
        <v>34</v>
      </c>
      <c r="G632" s="1" t="s">
        <v>43</v>
      </c>
      <c r="H632" s="1" t="s">
        <v>43</v>
      </c>
      <c r="I632" s="1" t="s">
        <v>118</v>
      </c>
      <c r="J632" s="1" t="s">
        <v>119</v>
      </c>
      <c r="K632" s="1"/>
      <c r="L632" s="26">
        <v>7</v>
      </c>
      <c r="M632" s="26">
        <v>6</v>
      </c>
      <c r="N632" s="26">
        <v>100</v>
      </c>
      <c r="O632" s="26"/>
      <c r="P632" s="26"/>
      <c r="Q632" s="26"/>
      <c r="R632" s="26"/>
      <c r="S632" s="1" t="b">
        <v>0</v>
      </c>
      <c r="T632" s="1" t="s">
        <v>160</v>
      </c>
      <c r="U632" s="1" t="s">
        <v>77</v>
      </c>
      <c r="V632" s="1"/>
      <c r="W632" s="1"/>
      <c r="X632" s="1"/>
      <c r="Y632" s="1"/>
      <c r="Z632" s="1"/>
      <c r="AA632" s="1" t="b">
        <v>0</v>
      </c>
      <c r="AB632" s="1"/>
      <c r="AC632" s="1"/>
      <c r="AD632" s="1"/>
      <c r="AE632" s="1">
        <v>0</v>
      </c>
      <c r="AF632" s="1">
        <v>0</v>
      </c>
      <c r="AG632" s="1"/>
      <c r="AH632" s="1"/>
      <c r="AI632" s="1"/>
      <c r="AJ632" s="1"/>
      <c r="AK632" s="1"/>
      <c r="AL632" s="1"/>
      <c r="AM632" s="1"/>
      <c r="AN632" s="1"/>
    </row>
    <row r="633" spans="1:40" x14ac:dyDescent="0.2">
      <c r="A633" s="3" t="s">
        <v>158</v>
      </c>
      <c r="B633" s="1" t="s">
        <v>282</v>
      </c>
      <c r="C633" s="1" t="s">
        <v>89</v>
      </c>
      <c r="D633" s="1" t="s">
        <v>135</v>
      </c>
      <c r="E633" s="1" t="s">
        <v>34</v>
      </c>
      <c r="F633" s="1" t="s">
        <v>34</v>
      </c>
      <c r="G633" s="1" t="s">
        <v>43</v>
      </c>
      <c r="H633" s="1" t="s">
        <v>43</v>
      </c>
      <c r="I633" s="1" t="s">
        <v>159</v>
      </c>
      <c r="J633" s="1" t="s">
        <v>36</v>
      </c>
      <c r="K633" s="1"/>
      <c r="L633" s="26">
        <v>0.75</v>
      </c>
      <c r="M633" s="26">
        <v>0.5</v>
      </c>
      <c r="N633" s="26">
        <v>1</v>
      </c>
      <c r="O633" s="26"/>
      <c r="P633" s="26"/>
      <c r="Q633" s="26"/>
      <c r="R633" s="26"/>
      <c r="S633" s="1" t="b">
        <v>0</v>
      </c>
      <c r="T633" s="1"/>
      <c r="U633" s="1" t="s">
        <v>77</v>
      </c>
      <c r="V633" s="1"/>
      <c r="W633" s="1"/>
      <c r="X633" s="1"/>
      <c r="Y633" s="1"/>
      <c r="Z633" s="1"/>
      <c r="AA633" s="1" t="b">
        <v>0</v>
      </c>
      <c r="AB633" s="1"/>
      <c r="AC633" s="1"/>
      <c r="AD633" s="1"/>
      <c r="AE633" s="1">
        <v>0</v>
      </c>
      <c r="AF633" s="1">
        <v>0</v>
      </c>
      <c r="AG633" s="1"/>
      <c r="AH633" s="1"/>
      <c r="AI633" s="1"/>
      <c r="AJ633" s="1"/>
      <c r="AK633" s="1"/>
      <c r="AL633" s="1"/>
      <c r="AM633" s="1"/>
      <c r="AN633" s="1"/>
    </row>
    <row r="634" spans="1:40" x14ac:dyDescent="0.2">
      <c r="A634" s="3" t="s">
        <v>158</v>
      </c>
      <c r="B634" s="1" t="s">
        <v>282</v>
      </c>
      <c r="C634" s="1" t="s">
        <v>89</v>
      </c>
      <c r="D634" s="1" t="s">
        <v>135</v>
      </c>
      <c r="E634" s="1" t="s">
        <v>34</v>
      </c>
      <c r="F634" s="1" t="s">
        <v>34</v>
      </c>
      <c r="G634" s="1" t="s">
        <v>43</v>
      </c>
      <c r="H634" s="1" t="s">
        <v>43</v>
      </c>
      <c r="I634" s="1" t="s">
        <v>159</v>
      </c>
      <c r="J634" s="1" t="s">
        <v>36</v>
      </c>
      <c r="K634" s="1"/>
      <c r="L634" s="26">
        <v>1.5</v>
      </c>
      <c r="M634" s="26">
        <v>1</v>
      </c>
      <c r="N634" s="26">
        <v>2</v>
      </c>
      <c r="O634" s="26"/>
      <c r="P634" s="26">
        <v>74</v>
      </c>
      <c r="Q634" s="26">
        <v>-7</v>
      </c>
      <c r="R634" s="26">
        <v>94</v>
      </c>
      <c r="S634" s="1" t="b">
        <v>1</v>
      </c>
      <c r="T634" s="1"/>
      <c r="U634" s="1" t="s">
        <v>77</v>
      </c>
      <c r="V634" s="1"/>
      <c r="W634" s="1"/>
      <c r="X634" s="1"/>
      <c r="Y634" s="1"/>
      <c r="Z634" s="1"/>
      <c r="AA634" s="1" t="b">
        <v>0</v>
      </c>
      <c r="AB634" s="1"/>
      <c r="AC634" s="1"/>
      <c r="AD634" s="1"/>
      <c r="AE634" s="1">
        <v>81</v>
      </c>
      <c r="AF634" s="1">
        <v>101</v>
      </c>
      <c r="AG634" s="1"/>
      <c r="AH634" s="1"/>
      <c r="AI634" s="1"/>
      <c r="AJ634" s="1"/>
      <c r="AK634" s="1"/>
      <c r="AL634" s="1"/>
      <c r="AM634" s="1"/>
      <c r="AN634" s="1"/>
    </row>
    <row r="635" spans="1:40" x14ac:dyDescent="0.2">
      <c r="A635" s="3" t="s">
        <v>158</v>
      </c>
      <c r="B635" s="1" t="s">
        <v>282</v>
      </c>
      <c r="C635" s="1" t="s">
        <v>89</v>
      </c>
      <c r="D635" s="1" t="s">
        <v>135</v>
      </c>
      <c r="E635" s="1" t="s">
        <v>34</v>
      </c>
      <c r="F635" s="1" t="s">
        <v>34</v>
      </c>
      <c r="G635" s="1" t="s">
        <v>43</v>
      </c>
      <c r="H635" s="1" t="s">
        <v>43</v>
      </c>
      <c r="I635" s="1" t="s">
        <v>159</v>
      </c>
      <c r="J635" s="1" t="s">
        <v>36</v>
      </c>
      <c r="K635" s="1"/>
      <c r="L635" s="26">
        <v>2.5</v>
      </c>
      <c r="M635" s="26">
        <v>2</v>
      </c>
      <c r="N635" s="26">
        <v>3</v>
      </c>
      <c r="O635" s="26"/>
      <c r="P635" s="26">
        <v>78</v>
      </c>
      <c r="Q635" s="26">
        <v>58</v>
      </c>
      <c r="R635" s="26">
        <v>89</v>
      </c>
      <c r="S635" s="1" t="b">
        <v>1</v>
      </c>
      <c r="T635" s="1"/>
      <c r="U635" s="1" t="s">
        <v>77</v>
      </c>
      <c r="V635" s="1"/>
      <c r="W635" s="1"/>
      <c r="X635" s="1"/>
      <c r="Y635" s="1"/>
      <c r="Z635" s="1"/>
      <c r="AA635" s="1" t="b">
        <v>0</v>
      </c>
      <c r="AB635" s="1"/>
      <c r="AC635" s="1"/>
      <c r="AD635" s="1"/>
      <c r="AE635" s="1">
        <v>20</v>
      </c>
      <c r="AF635" s="1">
        <v>31</v>
      </c>
      <c r="AG635" s="1"/>
      <c r="AH635" s="1"/>
      <c r="AI635" s="1"/>
      <c r="AJ635" s="1"/>
      <c r="AK635" s="1"/>
      <c r="AL635" s="1"/>
      <c r="AM635" s="1"/>
      <c r="AN635" s="1"/>
    </row>
    <row r="636" spans="1:40" x14ac:dyDescent="0.2">
      <c r="A636" s="3" t="s">
        <v>158</v>
      </c>
      <c r="B636" s="1" t="s">
        <v>282</v>
      </c>
      <c r="C636" s="1" t="s">
        <v>89</v>
      </c>
      <c r="D636" s="1" t="s">
        <v>135</v>
      </c>
      <c r="E636" s="1" t="s">
        <v>34</v>
      </c>
      <c r="F636" s="1" t="s">
        <v>34</v>
      </c>
      <c r="G636" s="1" t="s">
        <v>43</v>
      </c>
      <c r="H636" s="1" t="s">
        <v>43</v>
      </c>
      <c r="I636" s="1" t="s">
        <v>159</v>
      </c>
      <c r="J636" s="1" t="s">
        <v>36</v>
      </c>
      <c r="K636" s="1"/>
      <c r="L636" s="26">
        <v>3.5</v>
      </c>
      <c r="M636" s="26">
        <v>3</v>
      </c>
      <c r="N636" s="26">
        <v>4</v>
      </c>
      <c r="O636" s="26"/>
      <c r="P636" s="26">
        <v>76</v>
      </c>
      <c r="Q636" s="26">
        <v>67</v>
      </c>
      <c r="R636" s="26">
        <v>83</v>
      </c>
      <c r="S636" s="1" t="b">
        <v>1</v>
      </c>
      <c r="T636" s="1"/>
      <c r="U636" s="1" t="s">
        <v>77</v>
      </c>
      <c r="V636" s="1"/>
      <c r="W636" s="1"/>
      <c r="X636" s="1"/>
      <c r="Y636" s="1"/>
      <c r="Z636" s="1"/>
      <c r="AA636" s="1" t="b">
        <v>0</v>
      </c>
      <c r="AB636" s="1"/>
      <c r="AC636" s="1"/>
      <c r="AD636" s="1"/>
      <c r="AE636" s="1">
        <v>9</v>
      </c>
      <c r="AF636" s="1">
        <v>16</v>
      </c>
      <c r="AG636" s="1"/>
      <c r="AH636" s="1"/>
      <c r="AI636" s="1"/>
      <c r="AJ636" s="1"/>
      <c r="AK636" s="1"/>
      <c r="AL636" s="1"/>
      <c r="AM636" s="1"/>
      <c r="AN636" s="1"/>
    </row>
    <row r="637" spans="1:40" x14ac:dyDescent="0.2">
      <c r="A637" s="3" t="s">
        <v>158</v>
      </c>
      <c r="B637" s="1" t="s">
        <v>282</v>
      </c>
      <c r="C637" s="1" t="s">
        <v>89</v>
      </c>
      <c r="D637" s="1" t="s">
        <v>135</v>
      </c>
      <c r="E637" s="1" t="s">
        <v>34</v>
      </c>
      <c r="F637" s="1" t="s">
        <v>34</v>
      </c>
      <c r="G637" s="1" t="s">
        <v>43</v>
      </c>
      <c r="H637" s="1" t="s">
        <v>43</v>
      </c>
      <c r="I637" s="1" t="s">
        <v>159</v>
      </c>
      <c r="J637" s="1" t="s">
        <v>36</v>
      </c>
      <c r="K637" s="1"/>
      <c r="L637" s="26">
        <v>5</v>
      </c>
      <c r="M637" s="26">
        <v>4</v>
      </c>
      <c r="N637" s="26">
        <v>100</v>
      </c>
      <c r="O637" s="26"/>
      <c r="P637" s="26">
        <v>72</v>
      </c>
      <c r="Q637" s="26">
        <v>66</v>
      </c>
      <c r="R637" s="26">
        <v>77</v>
      </c>
      <c r="S637" s="1" t="b">
        <v>1</v>
      </c>
      <c r="T637" s="1" t="s">
        <v>161</v>
      </c>
      <c r="U637" s="1" t="s">
        <v>77</v>
      </c>
      <c r="V637" s="1"/>
      <c r="W637" s="1"/>
      <c r="X637" s="1"/>
      <c r="Y637" s="1"/>
      <c r="Z637" s="1"/>
      <c r="AA637" s="1" t="b">
        <v>0</v>
      </c>
      <c r="AB637" s="1"/>
      <c r="AC637" s="1"/>
      <c r="AD637" s="1"/>
      <c r="AE637" s="1">
        <v>6</v>
      </c>
      <c r="AF637" s="1">
        <v>11</v>
      </c>
      <c r="AG637" s="1"/>
      <c r="AH637" s="1"/>
      <c r="AI637" s="1"/>
      <c r="AJ637" s="1"/>
      <c r="AK637" s="1"/>
      <c r="AL637" s="1"/>
      <c r="AM637" s="1"/>
      <c r="AN637" s="1"/>
    </row>
    <row r="638" spans="1:40" x14ac:dyDescent="0.2">
      <c r="A638" s="3" t="s">
        <v>158</v>
      </c>
      <c r="B638" s="1" t="s">
        <v>282</v>
      </c>
      <c r="C638" s="1" t="s">
        <v>89</v>
      </c>
      <c r="D638" s="1" t="s">
        <v>135</v>
      </c>
      <c r="E638" s="1" t="s">
        <v>34</v>
      </c>
      <c r="F638" s="1" t="s">
        <v>34</v>
      </c>
      <c r="G638" s="1" t="s">
        <v>43</v>
      </c>
      <c r="H638" s="1" t="s">
        <v>43</v>
      </c>
      <c r="I638" s="1" t="s">
        <v>118</v>
      </c>
      <c r="J638" s="1" t="s">
        <v>119</v>
      </c>
      <c r="K638" s="1"/>
      <c r="L638" s="26">
        <v>2.5</v>
      </c>
      <c r="M638" s="26">
        <v>2</v>
      </c>
      <c r="N638" s="26">
        <v>3</v>
      </c>
      <c r="O638" s="26"/>
      <c r="P638" s="26"/>
      <c r="Q638" s="26"/>
      <c r="R638" s="26"/>
      <c r="S638" s="1" t="b">
        <v>0</v>
      </c>
      <c r="T638" s="1"/>
      <c r="U638" s="1" t="s">
        <v>77</v>
      </c>
      <c r="V638" s="1"/>
      <c r="W638" s="1"/>
      <c r="X638" s="1"/>
      <c r="Y638" s="1"/>
      <c r="Z638" s="1"/>
      <c r="AA638" s="1" t="b">
        <v>0</v>
      </c>
      <c r="AB638" s="1"/>
      <c r="AC638" s="1"/>
      <c r="AD638" s="1"/>
      <c r="AE638" s="1">
        <v>0</v>
      </c>
      <c r="AF638" s="1">
        <v>0</v>
      </c>
      <c r="AG638" s="1"/>
      <c r="AH638" s="1"/>
      <c r="AI638" s="1"/>
      <c r="AJ638" s="1"/>
      <c r="AK638" s="1"/>
      <c r="AL638" s="1"/>
      <c r="AM638" s="1"/>
      <c r="AN638" s="1"/>
    </row>
    <row r="639" spans="1:40" x14ac:dyDescent="0.2">
      <c r="A639" s="3" t="s">
        <v>158</v>
      </c>
      <c r="B639" s="1" t="s">
        <v>282</v>
      </c>
      <c r="C639" s="1" t="s">
        <v>89</v>
      </c>
      <c r="D639" s="1" t="s">
        <v>135</v>
      </c>
      <c r="E639" s="1" t="s">
        <v>34</v>
      </c>
      <c r="F639" s="1" t="s">
        <v>34</v>
      </c>
      <c r="G639" s="1" t="s">
        <v>43</v>
      </c>
      <c r="H639" s="1" t="s">
        <v>43</v>
      </c>
      <c r="I639" s="1" t="s">
        <v>118</v>
      </c>
      <c r="J639" s="1" t="s">
        <v>119</v>
      </c>
      <c r="K639" s="1"/>
      <c r="L639" s="26">
        <v>3.5</v>
      </c>
      <c r="M639" s="26">
        <v>3</v>
      </c>
      <c r="N639" s="26">
        <v>4</v>
      </c>
      <c r="O639" s="26"/>
      <c r="P639" s="26">
        <v>97</v>
      </c>
      <c r="Q639" s="26">
        <v>78</v>
      </c>
      <c r="R639" s="26">
        <v>100</v>
      </c>
      <c r="S639" s="1" t="b">
        <v>1</v>
      </c>
      <c r="T639" s="1"/>
      <c r="U639" s="1" t="s">
        <v>77</v>
      </c>
      <c r="V639" s="1"/>
      <c r="W639" s="1"/>
      <c r="X639" s="1"/>
      <c r="Y639" s="1"/>
      <c r="Z639" s="1"/>
      <c r="AA639" s="1" t="b">
        <v>0</v>
      </c>
      <c r="AB639" s="1"/>
      <c r="AC639" s="1"/>
      <c r="AD639" s="1"/>
      <c r="AE639" s="1">
        <v>19</v>
      </c>
      <c r="AF639" s="1">
        <v>22</v>
      </c>
      <c r="AG639" s="1"/>
      <c r="AH639" s="1"/>
      <c r="AI639" s="1"/>
      <c r="AJ639" s="1"/>
      <c r="AK639" s="1"/>
      <c r="AL639" s="1"/>
      <c r="AM639" s="1"/>
      <c r="AN639" s="1"/>
    </row>
    <row r="640" spans="1:40" x14ac:dyDescent="0.2">
      <c r="A640" s="3" t="s">
        <v>158</v>
      </c>
      <c r="B640" s="1" t="s">
        <v>282</v>
      </c>
      <c r="C640" s="1" t="s">
        <v>89</v>
      </c>
      <c r="D640" s="1" t="s">
        <v>135</v>
      </c>
      <c r="E640" s="1" t="s">
        <v>34</v>
      </c>
      <c r="F640" s="1" t="s">
        <v>34</v>
      </c>
      <c r="G640" s="1" t="s">
        <v>43</v>
      </c>
      <c r="H640" s="1" t="s">
        <v>43</v>
      </c>
      <c r="I640" s="1" t="s">
        <v>118</v>
      </c>
      <c r="J640" s="1" t="s">
        <v>119</v>
      </c>
      <c r="K640" s="1"/>
      <c r="L640" s="26">
        <v>5</v>
      </c>
      <c r="M640" s="26">
        <v>4</v>
      </c>
      <c r="N640" s="26">
        <v>100</v>
      </c>
      <c r="O640" s="26"/>
      <c r="P640" s="26">
        <v>93</v>
      </c>
      <c r="Q640" s="26">
        <v>86</v>
      </c>
      <c r="R640" s="26">
        <v>97</v>
      </c>
      <c r="S640" s="1" t="b">
        <v>1</v>
      </c>
      <c r="T640" s="1" t="s">
        <v>161</v>
      </c>
      <c r="U640" s="1" t="s">
        <v>77</v>
      </c>
      <c r="V640" s="1"/>
      <c r="W640" s="1"/>
      <c r="X640" s="1"/>
      <c r="Y640" s="1"/>
      <c r="Z640" s="1"/>
      <c r="AA640" s="1" t="b">
        <v>0</v>
      </c>
      <c r="AB640" s="1"/>
      <c r="AC640" s="1"/>
      <c r="AD640" s="1"/>
      <c r="AE640" s="1">
        <v>7</v>
      </c>
      <c r="AF640" s="1">
        <v>11</v>
      </c>
      <c r="AG640" s="1"/>
      <c r="AH640" s="1"/>
      <c r="AI640" s="1"/>
      <c r="AJ640" s="1"/>
      <c r="AK640" s="1"/>
      <c r="AL640" s="1"/>
      <c r="AM640" s="1"/>
      <c r="AN640" s="1"/>
    </row>
    <row r="641" spans="1:40" x14ac:dyDescent="0.2">
      <c r="A641" s="3" t="s">
        <v>158</v>
      </c>
      <c r="B641" s="1" t="s">
        <v>282</v>
      </c>
      <c r="C641" s="1" t="s">
        <v>33</v>
      </c>
      <c r="D641" s="1" t="s">
        <v>135</v>
      </c>
      <c r="E641" s="1" t="s">
        <v>34</v>
      </c>
      <c r="F641" s="1" t="s">
        <v>34</v>
      </c>
      <c r="G641" s="1" t="s">
        <v>43</v>
      </c>
      <c r="H641" s="1" t="s">
        <v>43</v>
      </c>
      <c r="I641" s="1" t="s">
        <v>159</v>
      </c>
      <c r="J641" s="1" t="s">
        <v>36</v>
      </c>
      <c r="K641" s="1"/>
      <c r="L641" s="26">
        <v>0.75</v>
      </c>
      <c r="M641" s="26">
        <v>0.5</v>
      </c>
      <c r="N641" s="26">
        <v>1</v>
      </c>
      <c r="O641" s="26"/>
      <c r="P641" s="26">
        <v>92</v>
      </c>
      <c r="Q641" s="26">
        <v>90</v>
      </c>
      <c r="R641" s="26">
        <v>93</v>
      </c>
      <c r="S641" s="1" t="b">
        <v>1</v>
      </c>
      <c r="T641" s="1"/>
      <c r="U641" s="1" t="s">
        <v>77</v>
      </c>
      <c r="V641" s="1"/>
      <c r="W641" s="1"/>
      <c r="X641" s="1"/>
      <c r="Y641" s="1"/>
      <c r="Z641" s="1"/>
      <c r="AA641" s="1" t="b">
        <v>0</v>
      </c>
      <c r="AB641" s="1"/>
      <c r="AC641" s="1"/>
      <c r="AD641" s="1"/>
      <c r="AE641" s="1">
        <v>2</v>
      </c>
      <c r="AF641" s="1">
        <v>3</v>
      </c>
      <c r="AG641" s="1"/>
      <c r="AH641" s="1"/>
      <c r="AI641" s="1"/>
      <c r="AJ641" s="1"/>
      <c r="AK641" s="1"/>
      <c r="AL641" s="1"/>
      <c r="AM641" s="1"/>
      <c r="AN641" s="1"/>
    </row>
    <row r="642" spans="1:40" x14ac:dyDescent="0.2">
      <c r="A642" s="3" t="s">
        <v>158</v>
      </c>
      <c r="B642" s="1" t="s">
        <v>282</v>
      </c>
      <c r="C642" s="1" t="s">
        <v>33</v>
      </c>
      <c r="D642" s="1" t="s">
        <v>135</v>
      </c>
      <c r="E642" s="1" t="s">
        <v>34</v>
      </c>
      <c r="F642" s="1" t="s">
        <v>34</v>
      </c>
      <c r="G642" s="1" t="s">
        <v>43</v>
      </c>
      <c r="H642" s="1" t="s">
        <v>43</v>
      </c>
      <c r="I642" s="1" t="s">
        <v>159</v>
      </c>
      <c r="J642" s="1" t="s">
        <v>36</v>
      </c>
      <c r="K642" s="1"/>
      <c r="L642" s="26">
        <v>1.5</v>
      </c>
      <c r="M642" s="26">
        <v>1</v>
      </c>
      <c r="N642" s="26">
        <v>2</v>
      </c>
      <c r="O642" s="26"/>
      <c r="P642" s="26">
        <v>90</v>
      </c>
      <c r="Q642" s="26">
        <v>89</v>
      </c>
      <c r="R642" s="26">
        <v>91</v>
      </c>
      <c r="S642" s="1" t="b">
        <v>1</v>
      </c>
      <c r="T642" s="1"/>
      <c r="U642" s="1" t="s">
        <v>77</v>
      </c>
      <c r="V642" s="1"/>
      <c r="W642" s="1"/>
      <c r="X642" s="1"/>
      <c r="Y642" s="1"/>
      <c r="Z642" s="1"/>
      <c r="AA642" s="1" t="b">
        <v>0</v>
      </c>
      <c r="AB642" s="1"/>
      <c r="AC642" s="1"/>
      <c r="AD642" s="1"/>
      <c r="AE642" s="1">
        <v>1</v>
      </c>
      <c r="AF642" s="1">
        <v>2</v>
      </c>
      <c r="AG642" s="1"/>
      <c r="AH642" s="1"/>
      <c r="AI642" s="1"/>
      <c r="AJ642" s="1"/>
      <c r="AK642" s="1"/>
      <c r="AL642" s="1"/>
      <c r="AM642" s="1"/>
      <c r="AN642" s="1"/>
    </row>
    <row r="643" spans="1:40" x14ac:dyDescent="0.2">
      <c r="A643" s="3" t="s">
        <v>158</v>
      </c>
      <c r="B643" s="1" t="s">
        <v>282</v>
      </c>
      <c r="C643" s="1" t="s">
        <v>33</v>
      </c>
      <c r="D643" s="1" t="s">
        <v>135</v>
      </c>
      <c r="E643" s="1" t="s">
        <v>34</v>
      </c>
      <c r="F643" s="1" t="s">
        <v>34</v>
      </c>
      <c r="G643" s="1" t="s">
        <v>43</v>
      </c>
      <c r="H643" s="1" t="s">
        <v>43</v>
      </c>
      <c r="I643" s="1" t="s">
        <v>159</v>
      </c>
      <c r="J643" s="1" t="s">
        <v>36</v>
      </c>
      <c r="K643" s="1"/>
      <c r="L643" s="26">
        <v>2.5</v>
      </c>
      <c r="M643" s="26">
        <v>2</v>
      </c>
      <c r="N643" s="26">
        <v>3</v>
      </c>
      <c r="O643" s="26"/>
      <c r="P643" s="26">
        <v>88</v>
      </c>
      <c r="Q643" s="26">
        <v>87</v>
      </c>
      <c r="R643" s="26">
        <v>89</v>
      </c>
      <c r="S643" s="1" t="b">
        <v>1</v>
      </c>
      <c r="T643" s="1"/>
      <c r="U643" s="1" t="s">
        <v>77</v>
      </c>
      <c r="V643" s="1"/>
      <c r="W643" s="1"/>
      <c r="X643" s="1"/>
      <c r="Y643" s="1"/>
      <c r="Z643" s="1"/>
      <c r="AA643" s="1" t="b">
        <v>0</v>
      </c>
      <c r="AB643" s="1"/>
      <c r="AC643" s="1"/>
      <c r="AD643" s="1"/>
      <c r="AE643" s="1">
        <v>1</v>
      </c>
      <c r="AF643" s="1">
        <v>2</v>
      </c>
      <c r="AG643" s="1"/>
      <c r="AH643" s="1"/>
      <c r="AI643" s="1"/>
      <c r="AJ643" s="1"/>
      <c r="AK643" s="1"/>
      <c r="AL643" s="1"/>
      <c r="AM643" s="1"/>
      <c r="AN643" s="1"/>
    </row>
    <row r="644" spans="1:40" x14ac:dyDescent="0.2">
      <c r="A644" s="3" t="s">
        <v>158</v>
      </c>
      <c r="B644" s="1" t="s">
        <v>282</v>
      </c>
      <c r="C644" s="1" t="s">
        <v>33</v>
      </c>
      <c r="D644" s="1" t="s">
        <v>135</v>
      </c>
      <c r="E644" s="1" t="s">
        <v>34</v>
      </c>
      <c r="F644" s="1" t="s">
        <v>34</v>
      </c>
      <c r="G644" s="1" t="s">
        <v>43</v>
      </c>
      <c r="H644" s="1" t="s">
        <v>43</v>
      </c>
      <c r="I644" s="1" t="s">
        <v>159</v>
      </c>
      <c r="J644" s="1" t="s">
        <v>36</v>
      </c>
      <c r="K644" s="1"/>
      <c r="L644" s="26">
        <v>3.5</v>
      </c>
      <c r="M644" s="26">
        <v>3</v>
      </c>
      <c r="N644" s="26">
        <v>4</v>
      </c>
      <c r="O644" s="26"/>
      <c r="P644" s="26">
        <v>85</v>
      </c>
      <c r="Q644" s="26">
        <v>84</v>
      </c>
      <c r="R644" s="26">
        <v>86</v>
      </c>
      <c r="S644" s="1" t="b">
        <v>1</v>
      </c>
      <c r="T644" s="1"/>
      <c r="U644" s="1" t="s">
        <v>77</v>
      </c>
      <c r="V644" s="1"/>
      <c r="W644" s="1"/>
      <c r="X644" s="1"/>
      <c r="Y644" s="1"/>
      <c r="Z644" s="1"/>
      <c r="AA644" s="1" t="b">
        <v>0</v>
      </c>
      <c r="AB644" s="1"/>
      <c r="AC644" s="1"/>
      <c r="AD644" s="1"/>
      <c r="AE644" s="1">
        <v>1</v>
      </c>
      <c r="AF644" s="1">
        <v>2</v>
      </c>
      <c r="AG644" s="1"/>
      <c r="AH644" s="1"/>
      <c r="AI644" s="1"/>
      <c r="AJ644" s="1"/>
      <c r="AK644" s="1"/>
      <c r="AL644" s="1"/>
      <c r="AM644" s="1"/>
      <c r="AN644" s="1"/>
    </row>
    <row r="645" spans="1:40" x14ac:dyDescent="0.2">
      <c r="A645" s="3" t="s">
        <v>158</v>
      </c>
      <c r="B645" s="1" t="s">
        <v>282</v>
      </c>
      <c r="C645" s="1" t="s">
        <v>33</v>
      </c>
      <c r="D645" s="1" t="s">
        <v>135</v>
      </c>
      <c r="E645" s="1" t="s">
        <v>34</v>
      </c>
      <c r="F645" s="1" t="s">
        <v>34</v>
      </c>
      <c r="G645" s="1" t="s">
        <v>43</v>
      </c>
      <c r="H645" s="1" t="s">
        <v>43</v>
      </c>
      <c r="I645" s="1" t="s">
        <v>159</v>
      </c>
      <c r="J645" s="1" t="s">
        <v>36</v>
      </c>
      <c r="K645" s="1"/>
      <c r="L645" s="26">
        <v>4.5</v>
      </c>
      <c r="M645" s="26">
        <v>4</v>
      </c>
      <c r="N645" s="26">
        <v>5</v>
      </c>
      <c r="O645" s="26"/>
      <c r="P645" s="26">
        <v>89</v>
      </c>
      <c r="Q645" s="26">
        <v>87</v>
      </c>
      <c r="R645" s="26">
        <v>90</v>
      </c>
      <c r="S645" s="1" t="b">
        <v>1</v>
      </c>
      <c r="T645" s="1"/>
      <c r="U645" s="1" t="s">
        <v>77</v>
      </c>
      <c r="V645" s="1"/>
      <c r="W645" s="1"/>
      <c r="X645" s="1"/>
      <c r="Y645" s="1"/>
      <c r="Z645" s="1"/>
      <c r="AA645" s="1" t="b">
        <v>0</v>
      </c>
      <c r="AB645" s="1"/>
      <c r="AC645" s="1"/>
      <c r="AD645" s="1"/>
      <c r="AE645" s="1">
        <v>2</v>
      </c>
      <c r="AF645" s="1">
        <v>3</v>
      </c>
      <c r="AG645" s="1"/>
      <c r="AH645" s="1"/>
      <c r="AI645" s="1"/>
      <c r="AJ645" s="1"/>
      <c r="AK645" s="1"/>
      <c r="AL645" s="1"/>
      <c r="AM645" s="1"/>
      <c r="AN645" s="1"/>
    </row>
    <row r="646" spans="1:40" x14ac:dyDescent="0.2">
      <c r="A646" s="3" t="s">
        <v>158</v>
      </c>
      <c r="B646" s="1" t="s">
        <v>282</v>
      </c>
      <c r="C646" s="1" t="s">
        <v>33</v>
      </c>
      <c r="D646" s="1" t="s">
        <v>135</v>
      </c>
      <c r="E646" s="1" t="s">
        <v>34</v>
      </c>
      <c r="F646" s="1" t="s">
        <v>34</v>
      </c>
      <c r="G646" s="1" t="s">
        <v>43</v>
      </c>
      <c r="H646" s="1" t="s">
        <v>43</v>
      </c>
      <c r="I646" s="1" t="s">
        <v>159</v>
      </c>
      <c r="J646" s="1" t="s">
        <v>36</v>
      </c>
      <c r="K646" s="1"/>
      <c r="L646" s="26">
        <v>5.5</v>
      </c>
      <c r="M646" s="26">
        <v>5</v>
      </c>
      <c r="N646" s="26">
        <v>6</v>
      </c>
      <c r="O646" s="26"/>
      <c r="P646" s="26">
        <v>92</v>
      </c>
      <c r="Q646" s="26">
        <v>89</v>
      </c>
      <c r="R646" s="26">
        <v>94</v>
      </c>
      <c r="S646" s="1" t="b">
        <v>1</v>
      </c>
      <c r="T646" s="1"/>
      <c r="U646" s="1" t="s">
        <v>77</v>
      </c>
      <c r="V646" s="1"/>
      <c r="W646" s="1"/>
      <c r="X646" s="1"/>
      <c r="Y646" s="1"/>
      <c r="Z646" s="1"/>
      <c r="AA646" s="1" t="b">
        <v>0</v>
      </c>
      <c r="AB646" s="1"/>
      <c r="AC646" s="1"/>
      <c r="AD646" s="1"/>
      <c r="AE646" s="1">
        <v>3</v>
      </c>
      <c r="AF646" s="1">
        <v>5</v>
      </c>
      <c r="AG646" s="1"/>
      <c r="AH646" s="1"/>
      <c r="AI646" s="1"/>
      <c r="AJ646" s="1"/>
      <c r="AK646" s="1"/>
      <c r="AL646" s="1"/>
      <c r="AM646" s="1"/>
      <c r="AN646" s="1"/>
    </row>
    <row r="647" spans="1:40" x14ac:dyDescent="0.2">
      <c r="A647" s="3" t="s">
        <v>158</v>
      </c>
      <c r="B647" s="1" t="s">
        <v>282</v>
      </c>
      <c r="C647" s="1" t="s">
        <v>33</v>
      </c>
      <c r="D647" s="1" t="s">
        <v>135</v>
      </c>
      <c r="E647" s="1" t="s">
        <v>34</v>
      </c>
      <c r="F647" s="1" t="s">
        <v>34</v>
      </c>
      <c r="G647" s="1" t="s">
        <v>43</v>
      </c>
      <c r="H647" s="1" t="s">
        <v>43</v>
      </c>
      <c r="I647" s="1" t="s">
        <v>159</v>
      </c>
      <c r="J647" s="1" t="s">
        <v>36</v>
      </c>
      <c r="K647" s="1"/>
      <c r="L647" s="26">
        <v>6.5</v>
      </c>
      <c r="M647" s="26">
        <v>6</v>
      </c>
      <c r="N647" s="26">
        <v>7</v>
      </c>
      <c r="O647" s="26"/>
      <c r="P647" s="26">
        <v>76</v>
      </c>
      <c r="Q647" s="26">
        <v>57</v>
      </c>
      <c r="R647" s="26">
        <v>87</v>
      </c>
      <c r="S647" s="1" t="b">
        <v>1</v>
      </c>
      <c r="T647" s="1"/>
      <c r="U647" s="1" t="s">
        <v>77</v>
      </c>
      <c r="V647" s="1"/>
      <c r="W647" s="1"/>
      <c r="X647" s="1"/>
      <c r="Y647" s="1"/>
      <c r="Z647" s="1"/>
      <c r="AA647" s="1" t="b">
        <v>0</v>
      </c>
      <c r="AB647" s="1"/>
      <c r="AC647" s="1"/>
      <c r="AD647" s="1"/>
      <c r="AE647" s="1">
        <v>19</v>
      </c>
      <c r="AF647" s="1">
        <v>30</v>
      </c>
      <c r="AG647" s="1"/>
      <c r="AH647" s="1"/>
      <c r="AI647" s="1"/>
      <c r="AJ647" s="1"/>
      <c r="AK647" s="1"/>
      <c r="AL647" s="1"/>
      <c r="AM647" s="1"/>
      <c r="AN647" s="1"/>
    </row>
    <row r="648" spans="1:40" x14ac:dyDescent="0.2">
      <c r="A648" s="3" t="s">
        <v>158</v>
      </c>
      <c r="B648" s="1" t="s">
        <v>282</v>
      </c>
      <c r="C648" s="1" t="s">
        <v>33</v>
      </c>
      <c r="D648" s="1" t="s">
        <v>135</v>
      </c>
      <c r="E648" s="1" t="s">
        <v>34</v>
      </c>
      <c r="F648" s="1" t="s">
        <v>34</v>
      </c>
      <c r="G648" s="1" t="s">
        <v>43</v>
      </c>
      <c r="H648" s="1" t="s">
        <v>43</v>
      </c>
      <c r="I648" s="1" t="s">
        <v>159</v>
      </c>
      <c r="J648" s="1" t="s">
        <v>36</v>
      </c>
      <c r="K648" s="1"/>
      <c r="L648" s="26">
        <v>8</v>
      </c>
      <c r="M648" s="26">
        <v>7</v>
      </c>
      <c r="N648" s="26">
        <v>100</v>
      </c>
      <c r="O648" s="26"/>
      <c r="P648" s="26">
        <v>76</v>
      </c>
      <c r="Q648" s="26">
        <v>48</v>
      </c>
      <c r="R648" s="26">
        <v>88</v>
      </c>
      <c r="S648" s="1" t="b">
        <v>1</v>
      </c>
      <c r="T648" s="1" t="s">
        <v>160</v>
      </c>
      <c r="U648" s="1" t="s">
        <v>77</v>
      </c>
      <c r="V648" s="1"/>
      <c r="W648" s="1"/>
      <c r="X648" s="1"/>
      <c r="Y648" s="1"/>
      <c r="Z648" s="1"/>
      <c r="AA648" s="1" t="b">
        <v>0</v>
      </c>
      <c r="AB648" s="1"/>
      <c r="AC648" s="1"/>
      <c r="AD648" s="1"/>
      <c r="AE648" s="1">
        <v>28</v>
      </c>
      <c r="AF648" s="1">
        <v>40</v>
      </c>
      <c r="AG648" s="1"/>
      <c r="AH648" s="1"/>
      <c r="AI648" s="1"/>
      <c r="AJ648" s="1"/>
      <c r="AK648" s="1"/>
      <c r="AL648" s="1"/>
      <c r="AM648" s="1"/>
      <c r="AN648" s="1"/>
    </row>
    <row r="649" spans="1:40" x14ac:dyDescent="0.2">
      <c r="A649" s="3" t="s">
        <v>158</v>
      </c>
      <c r="B649" s="1" t="s">
        <v>282</v>
      </c>
      <c r="C649" s="1" t="s">
        <v>33</v>
      </c>
      <c r="D649" s="1" t="s">
        <v>135</v>
      </c>
      <c r="E649" s="1" t="s">
        <v>34</v>
      </c>
      <c r="F649" s="1" t="s">
        <v>34</v>
      </c>
      <c r="G649" s="1" t="s">
        <v>43</v>
      </c>
      <c r="H649" s="1" t="s">
        <v>43</v>
      </c>
      <c r="I649" s="1" t="s">
        <v>118</v>
      </c>
      <c r="J649" s="1" t="s">
        <v>119</v>
      </c>
      <c r="K649" s="1"/>
      <c r="L649" s="26">
        <v>0.75</v>
      </c>
      <c r="M649" s="26">
        <v>0.5</v>
      </c>
      <c r="N649" s="26">
        <v>1</v>
      </c>
      <c r="O649" s="26"/>
      <c r="P649" s="26">
        <v>94</v>
      </c>
      <c r="Q649" s="26">
        <v>86</v>
      </c>
      <c r="R649" s="26">
        <v>97</v>
      </c>
      <c r="S649" s="1" t="b">
        <v>1</v>
      </c>
      <c r="T649" s="1"/>
      <c r="U649" s="1" t="s">
        <v>77</v>
      </c>
      <c r="V649" s="1"/>
      <c r="W649" s="1"/>
      <c r="X649" s="1"/>
      <c r="Y649" s="1"/>
      <c r="Z649" s="1"/>
      <c r="AA649" s="1" t="b">
        <v>0</v>
      </c>
      <c r="AB649" s="1"/>
      <c r="AC649" s="1"/>
      <c r="AD649" s="1"/>
      <c r="AE649" s="1">
        <v>8</v>
      </c>
      <c r="AF649" s="1">
        <v>11</v>
      </c>
      <c r="AG649" s="1"/>
      <c r="AH649" s="1"/>
      <c r="AI649" s="1"/>
      <c r="AJ649" s="1"/>
      <c r="AK649" s="1"/>
      <c r="AL649" s="1"/>
      <c r="AM649" s="1"/>
      <c r="AN649" s="1"/>
    </row>
    <row r="650" spans="1:40" x14ac:dyDescent="0.2">
      <c r="A650" s="3" t="s">
        <v>158</v>
      </c>
      <c r="B650" s="1" t="s">
        <v>282</v>
      </c>
      <c r="C650" s="1" t="s">
        <v>33</v>
      </c>
      <c r="D650" s="1" t="s">
        <v>135</v>
      </c>
      <c r="E650" s="1" t="s">
        <v>34</v>
      </c>
      <c r="F650" s="1" t="s">
        <v>34</v>
      </c>
      <c r="G650" s="1" t="s">
        <v>43</v>
      </c>
      <c r="H650" s="1" t="s">
        <v>43</v>
      </c>
      <c r="I650" s="1" t="s">
        <v>118</v>
      </c>
      <c r="J650" s="1" t="s">
        <v>119</v>
      </c>
      <c r="K650" s="1"/>
      <c r="L650" s="26">
        <v>1.5</v>
      </c>
      <c r="M650" s="26">
        <v>1</v>
      </c>
      <c r="N650" s="26">
        <v>2</v>
      </c>
      <c r="O650" s="26"/>
      <c r="P650" s="26">
        <v>99</v>
      </c>
      <c r="Q650" s="26">
        <v>97</v>
      </c>
      <c r="R650" s="26">
        <v>99</v>
      </c>
      <c r="S650" s="1" t="b">
        <v>1</v>
      </c>
      <c r="T650" s="1"/>
      <c r="U650" s="1" t="s">
        <v>77</v>
      </c>
      <c r="V650" s="1"/>
      <c r="W650" s="1"/>
      <c r="X650" s="1"/>
      <c r="Y650" s="1"/>
      <c r="Z650" s="1"/>
      <c r="AA650" s="1" t="b">
        <v>0</v>
      </c>
      <c r="AB650" s="1"/>
      <c r="AC650" s="1"/>
      <c r="AD650" s="1"/>
      <c r="AE650" s="1">
        <v>2</v>
      </c>
      <c r="AF650" s="1">
        <v>2</v>
      </c>
      <c r="AG650" s="1"/>
      <c r="AH650" s="1"/>
      <c r="AI650" s="1"/>
      <c r="AJ650" s="1"/>
      <c r="AK650" s="1"/>
      <c r="AL650" s="1"/>
      <c r="AM650" s="1"/>
      <c r="AN650" s="1"/>
    </row>
    <row r="651" spans="1:40" x14ac:dyDescent="0.2">
      <c r="A651" s="3" t="s">
        <v>158</v>
      </c>
      <c r="B651" s="1" t="s">
        <v>282</v>
      </c>
      <c r="C651" s="1" t="s">
        <v>33</v>
      </c>
      <c r="D651" s="1" t="s">
        <v>135</v>
      </c>
      <c r="E651" s="1" t="s">
        <v>34</v>
      </c>
      <c r="F651" s="1" t="s">
        <v>34</v>
      </c>
      <c r="G651" s="1" t="s">
        <v>43</v>
      </c>
      <c r="H651" s="1" t="s">
        <v>43</v>
      </c>
      <c r="I651" s="1" t="s">
        <v>118</v>
      </c>
      <c r="J651" s="1" t="s">
        <v>119</v>
      </c>
      <c r="K651" s="1"/>
      <c r="L651" s="26">
        <v>2.5</v>
      </c>
      <c r="M651" s="26">
        <v>2</v>
      </c>
      <c r="N651" s="26">
        <v>3</v>
      </c>
      <c r="O651" s="26"/>
      <c r="P651" s="26">
        <v>98</v>
      </c>
      <c r="Q651" s="26">
        <v>97</v>
      </c>
      <c r="R651" s="26">
        <v>99</v>
      </c>
      <c r="S651" s="1" t="b">
        <v>1</v>
      </c>
      <c r="T651" s="1"/>
      <c r="U651" s="1" t="s">
        <v>77</v>
      </c>
      <c r="V651" s="1"/>
      <c r="W651" s="1"/>
      <c r="X651" s="1"/>
      <c r="Y651" s="1"/>
      <c r="Z651" s="1"/>
      <c r="AA651" s="1" t="b">
        <v>0</v>
      </c>
      <c r="AB651" s="1"/>
      <c r="AC651" s="1"/>
      <c r="AD651" s="1"/>
      <c r="AE651" s="1">
        <v>1</v>
      </c>
      <c r="AF651" s="1">
        <v>2</v>
      </c>
      <c r="AG651" s="1"/>
      <c r="AH651" s="1"/>
      <c r="AI651" s="1"/>
      <c r="AJ651" s="1"/>
      <c r="AK651" s="1"/>
      <c r="AL651" s="1"/>
      <c r="AM651" s="1"/>
      <c r="AN651" s="1"/>
    </row>
    <row r="652" spans="1:40" x14ac:dyDescent="0.2">
      <c r="A652" s="3" t="s">
        <v>158</v>
      </c>
      <c r="B652" s="1" t="s">
        <v>282</v>
      </c>
      <c r="C652" s="1" t="s">
        <v>33</v>
      </c>
      <c r="D652" s="1" t="s">
        <v>135</v>
      </c>
      <c r="E652" s="1" t="s">
        <v>34</v>
      </c>
      <c r="F652" s="1" t="s">
        <v>34</v>
      </c>
      <c r="G652" s="1" t="s">
        <v>43</v>
      </c>
      <c r="H652" s="1" t="s">
        <v>43</v>
      </c>
      <c r="I652" s="1" t="s">
        <v>118</v>
      </c>
      <c r="J652" s="1" t="s">
        <v>119</v>
      </c>
      <c r="K652" s="1"/>
      <c r="L652" s="26">
        <v>3.5</v>
      </c>
      <c r="M652" s="26">
        <v>3</v>
      </c>
      <c r="N652" s="26">
        <v>4</v>
      </c>
      <c r="O652" s="26"/>
      <c r="P652" s="26">
        <v>95</v>
      </c>
      <c r="Q652" s="26">
        <v>93</v>
      </c>
      <c r="R652" s="26">
        <v>97</v>
      </c>
      <c r="S652" s="1" t="b">
        <v>1</v>
      </c>
      <c r="T652" s="1"/>
      <c r="U652" s="1" t="s">
        <v>77</v>
      </c>
      <c r="V652" s="1"/>
      <c r="W652" s="1"/>
      <c r="X652" s="1"/>
      <c r="Y652" s="1"/>
      <c r="Z652" s="1"/>
      <c r="AA652" s="1" t="b">
        <v>0</v>
      </c>
      <c r="AB652" s="1"/>
      <c r="AC652" s="1"/>
      <c r="AD652" s="1"/>
      <c r="AE652" s="1">
        <v>2</v>
      </c>
      <c r="AF652" s="1">
        <v>4</v>
      </c>
      <c r="AG652" s="1"/>
      <c r="AH652" s="1"/>
      <c r="AI652" s="1"/>
      <c r="AJ652" s="1"/>
      <c r="AK652" s="1"/>
      <c r="AL652" s="1"/>
      <c r="AM652" s="1"/>
      <c r="AN652" s="1"/>
    </row>
    <row r="653" spans="1:40" x14ac:dyDescent="0.2">
      <c r="A653" s="3" t="s">
        <v>158</v>
      </c>
      <c r="B653" s="1" t="s">
        <v>282</v>
      </c>
      <c r="C653" s="1" t="s">
        <v>33</v>
      </c>
      <c r="D653" s="1" t="s">
        <v>135</v>
      </c>
      <c r="E653" s="1" t="s">
        <v>34</v>
      </c>
      <c r="F653" s="1" t="s">
        <v>34</v>
      </c>
      <c r="G653" s="1" t="s">
        <v>43</v>
      </c>
      <c r="H653" s="1" t="s">
        <v>43</v>
      </c>
      <c r="I653" s="1" t="s">
        <v>118</v>
      </c>
      <c r="J653" s="1" t="s">
        <v>119</v>
      </c>
      <c r="K653" s="1"/>
      <c r="L653" s="26">
        <v>4.5</v>
      </c>
      <c r="M653" s="26">
        <v>4</v>
      </c>
      <c r="N653" s="26">
        <v>5</v>
      </c>
      <c r="O653" s="26"/>
      <c r="P653" s="26">
        <v>97</v>
      </c>
      <c r="Q653" s="26">
        <v>92</v>
      </c>
      <c r="R653" s="26">
        <v>99</v>
      </c>
      <c r="S653" s="1" t="b">
        <v>1</v>
      </c>
      <c r="T653" s="1"/>
      <c r="U653" s="1" t="s">
        <v>77</v>
      </c>
      <c r="V653" s="1"/>
      <c r="W653" s="1"/>
      <c r="X653" s="1"/>
      <c r="Y653" s="1"/>
      <c r="Z653" s="1"/>
      <c r="AA653" s="1" t="b">
        <v>0</v>
      </c>
      <c r="AB653" s="1"/>
      <c r="AC653" s="1"/>
      <c r="AD653" s="1"/>
      <c r="AE653" s="1">
        <v>5</v>
      </c>
      <c r="AF653" s="1">
        <v>7</v>
      </c>
      <c r="AG653" s="1"/>
      <c r="AH653" s="1"/>
      <c r="AI653" s="1"/>
      <c r="AJ653" s="1"/>
      <c r="AK653" s="1"/>
      <c r="AL653" s="1"/>
      <c r="AM653" s="1"/>
      <c r="AN653" s="1"/>
    </row>
    <row r="654" spans="1:40" x14ac:dyDescent="0.2">
      <c r="A654" s="3" t="s">
        <v>158</v>
      </c>
      <c r="B654" s="1" t="s">
        <v>282</v>
      </c>
      <c r="C654" s="1" t="s">
        <v>33</v>
      </c>
      <c r="D654" s="1" t="s">
        <v>135</v>
      </c>
      <c r="E654" s="1" t="s">
        <v>34</v>
      </c>
      <c r="F654" s="1" t="s">
        <v>34</v>
      </c>
      <c r="G654" s="1" t="s">
        <v>43</v>
      </c>
      <c r="H654" s="1" t="s">
        <v>43</v>
      </c>
      <c r="I654" s="1" t="s">
        <v>118</v>
      </c>
      <c r="J654" s="1" t="s">
        <v>119</v>
      </c>
      <c r="K654" s="1"/>
      <c r="L654" s="26">
        <v>5.5</v>
      </c>
      <c r="M654" s="26">
        <v>5</v>
      </c>
      <c r="N654" s="26">
        <v>6</v>
      </c>
      <c r="O654" s="26"/>
      <c r="P654" s="26">
        <v>98</v>
      </c>
      <c r="Q654" s="26">
        <v>87</v>
      </c>
      <c r="R654" s="26">
        <v>100</v>
      </c>
      <c r="S654" s="1" t="b">
        <v>1</v>
      </c>
      <c r="T654" s="1"/>
      <c r="U654" s="1" t="s">
        <v>77</v>
      </c>
      <c r="V654" s="1"/>
      <c r="W654" s="1"/>
      <c r="X654" s="1"/>
      <c r="Y654" s="1"/>
      <c r="Z654" s="1"/>
      <c r="AA654" s="1" t="b">
        <v>0</v>
      </c>
      <c r="AB654" s="1"/>
      <c r="AC654" s="1"/>
      <c r="AD654" s="1"/>
      <c r="AE654" s="1">
        <v>11</v>
      </c>
      <c r="AF654" s="1">
        <v>13</v>
      </c>
      <c r="AG654" s="1"/>
      <c r="AH654" s="1"/>
      <c r="AI654" s="1"/>
      <c r="AJ654" s="1"/>
      <c r="AK654" s="1"/>
      <c r="AL654" s="1"/>
      <c r="AM654" s="1"/>
      <c r="AN654" s="1"/>
    </row>
    <row r="655" spans="1:40" x14ac:dyDescent="0.2">
      <c r="A655" s="3" t="s">
        <v>158</v>
      </c>
      <c r="B655" s="1" t="s">
        <v>282</v>
      </c>
      <c r="C655" s="1" t="s">
        <v>33</v>
      </c>
      <c r="D655" s="1" t="s">
        <v>135</v>
      </c>
      <c r="E655" s="1" t="s">
        <v>34</v>
      </c>
      <c r="F655" s="1" t="s">
        <v>34</v>
      </c>
      <c r="G655" s="1" t="s">
        <v>43</v>
      </c>
      <c r="H655" s="1" t="s">
        <v>43</v>
      </c>
      <c r="I655" s="1" t="s">
        <v>118</v>
      </c>
      <c r="J655" s="1" t="s">
        <v>119</v>
      </c>
      <c r="K655" s="1"/>
      <c r="L655" s="26">
        <v>6.5</v>
      </c>
      <c r="M655" s="26">
        <v>6</v>
      </c>
      <c r="N655" s="26">
        <v>7</v>
      </c>
      <c r="O655" s="26"/>
      <c r="P655" s="26"/>
      <c r="Q655" s="26"/>
      <c r="R655" s="26"/>
      <c r="S655" s="1" t="b">
        <v>0</v>
      </c>
      <c r="T655" s="1"/>
      <c r="U655" s="1" t="s">
        <v>77</v>
      </c>
      <c r="V655" s="1"/>
      <c r="W655" s="1"/>
      <c r="X655" s="1"/>
      <c r="Y655" s="1"/>
      <c r="Z655" s="1"/>
      <c r="AA655" s="1" t="b">
        <v>0</v>
      </c>
      <c r="AB655" s="1"/>
      <c r="AC655" s="1"/>
      <c r="AD655" s="1"/>
      <c r="AE655" s="1">
        <v>0</v>
      </c>
      <c r="AF655" s="1">
        <v>0</v>
      </c>
      <c r="AG655" s="1"/>
      <c r="AH655" s="1"/>
      <c r="AI655" s="1"/>
      <c r="AJ655" s="1"/>
      <c r="AK655" s="1"/>
      <c r="AL655" s="1"/>
      <c r="AM655" s="1"/>
      <c r="AN655" s="1"/>
    </row>
    <row r="656" spans="1:40" x14ac:dyDescent="0.2">
      <c r="A656" s="3" t="s">
        <v>158</v>
      </c>
      <c r="B656" s="1" t="s">
        <v>282</v>
      </c>
      <c r="C656" s="1" t="s">
        <v>91</v>
      </c>
      <c r="D656" s="1" t="s">
        <v>135</v>
      </c>
      <c r="E656" s="1" t="s">
        <v>34</v>
      </c>
      <c r="F656" s="1" t="s">
        <v>34</v>
      </c>
      <c r="G656" s="1" t="s">
        <v>43</v>
      </c>
      <c r="H656" s="1" t="s">
        <v>43</v>
      </c>
      <c r="I656" s="1" t="s">
        <v>159</v>
      </c>
      <c r="J656" s="1" t="s">
        <v>36</v>
      </c>
      <c r="K656" s="1"/>
      <c r="L656" s="26">
        <v>0.75</v>
      </c>
      <c r="M656" s="26">
        <v>0.5</v>
      </c>
      <c r="N656" s="26">
        <v>1</v>
      </c>
      <c r="O656" s="26"/>
      <c r="P656" s="26">
        <v>94</v>
      </c>
      <c r="Q656" s="26">
        <v>91</v>
      </c>
      <c r="R656" s="26">
        <v>96</v>
      </c>
      <c r="S656" s="1" t="b">
        <v>1</v>
      </c>
      <c r="T656" s="1"/>
      <c r="U656" s="1" t="s">
        <v>77</v>
      </c>
      <c r="V656" s="1"/>
      <c r="W656" s="1"/>
      <c r="X656" s="1"/>
      <c r="Y656" s="1"/>
      <c r="Z656" s="1"/>
      <c r="AA656" s="1" t="b">
        <v>0</v>
      </c>
      <c r="AB656" s="1"/>
      <c r="AC656" s="1"/>
      <c r="AD656" s="1"/>
      <c r="AE656" s="1">
        <v>3</v>
      </c>
      <c r="AF656" s="1">
        <v>5</v>
      </c>
      <c r="AG656" s="1"/>
      <c r="AH656" s="1"/>
      <c r="AI656" s="1"/>
      <c r="AJ656" s="1"/>
      <c r="AK656" s="1"/>
      <c r="AL656" s="1"/>
      <c r="AM656" s="1"/>
      <c r="AN656" s="1"/>
    </row>
    <row r="657" spans="1:40" x14ac:dyDescent="0.2">
      <c r="A657" s="3" t="s">
        <v>158</v>
      </c>
      <c r="B657" s="1" t="s">
        <v>282</v>
      </c>
      <c r="C657" s="1" t="s">
        <v>91</v>
      </c>
      <c r="D657" s="1" t="s">
        <v>135</v>
      </c>
      <c r="E657" s="1" t="s">
        <v>34</v>
      </c>
      <c r="F657" s="1" t="s">
        <v>34</v>
      </c>
      <c r="G657" s="1" t="s">
        <v>43</v>
      </c>
      <c r="H657" s="1" t="s">
        <v>43</v>
      </c>
      <c r="I657" s="1" t="s">
        <v>159</v>
      </c>
      <c r="J657" s="1" t="s">
        <v>36</v>
      </c>
      <c r="K657" s="1"/>
      <c r="L657" s="26">
        <v>1.5</v>
      </c>
      <c r="M657" s="26">
        <v>1</v>
      </c>
      <c r="N657" s="26">
        <v>2</v>
      </c>
      <c r="O657" s="26"/>
      <c r="P657" s="26">
        <v>92</v>
      </c>
      <c r="Q657" s="26">
        <v>91</v>
      </c>
      <c r="R657" s="26">
        <v>93</v>
      </c>
      <c r="S657" s="1" t="b">
        <v>1</v>
      </c>
      <c r="T657" s="1"/>
      <c r="U657" s="1" t="s">
        <v>77</v>
      </c>
      <c r="V657" s="1"/>
      <c r="W657" s="1"/>
      <c r="X657" s="1"/>
      <c r="Y657" s="1"/>
      <c r="Z657" s="1"/>
      <c r="AA657" s="1" t="b">
        <v>0</v>
      </c>
      <c r="AB657" s="1"/>
      <c r="AC657" s="1"/>
      <c r="AD657" s="1"/>
      <c r="AE657" s="1">
        <v>1</v>
      </c>
      <c r="AF657" s="1">
        <v>2</v>
      </c>
      <c r="AG657" s="1"/>
      <c r="AH657" s="1"/>
      <c r="AI657" s="1"/>
      <c r="AJ657" s="1"/>
      <c r="AK657" s="1"/>
      <c r="AL657" s="1"/>
      <c r="AM657" s="1"/>
      <c r="AN657" s="1"/>
    </row>
    <row r="658" spans="1:40" x14ac:dyDescent="0.2">
      <c r="A658" s="3" t="s">
        <v>158</v>
      </c>
      <c r="B658" s="1" t="s">
        <v>282</v>
      </c>
      <c r="C658" s="1" t="s">
        <v>91</v>
      </c>
      <c r="D658" s="1" t="s">
        <v>135</v>
      </c>
      <c r="E658" s="1" t="s">
        <v>34</v>
      </c>
      <c r="F658" s="1" t="s">
        <v>34</v>
      </c>
      <c r="G658" s="1" t="s">
        <v>43</v>
      </c>
      <c r="H658" s="1" t="s">
        <v>43</v>
      </c>
      <c r="I658" s="1" t="s">
        <v>159</v>
      </c>
      <c r="J658" s="1" t="s">
        <v>36</v>
      </c>
      <c r="K658" s="1"/>
      <c r="L658" s="26">
        <v>2.5</v>
      </c>
      <c r="M658" s="26">
        <v>2</v>
      </c>
      <c r="N658" s="26">
        <v>3</v>
      </c>
      <c r="O658" s="26"/>
      <c r="P658" s="26">
        <v>91</v>
      </c>
      <c r="Q658" s="26">
        <v>89</v>
      </c>
      <c r="R658" s="26">
        <v>92</v>
      </c>
      <c r="S658" s="1" t="b">
        <v>1</v>
      </c>
      <c r="T658" s="1"/>
      <c r="U658" s="1" t="s">
        <v>77</v>
      </c>
      <c r="V658" s="1"/>
      <c r="W658" s="1"/>
      <c r="X658" s="1"/>
      <c r="Y658" s="1"/>
      <c r="Z658" s="1"/>
      <c r="AA658" s="1" t="b">
        <v>0</v>
      </c>
      <c r="AB658" s="1"/>
      <c r="AC658" s="1"/>
      <c r="AD658" s="1"/>
      <c r="AE658" s="1">
        <v>2</v>
      </c>
      <c r="AF658" s="1">
        <v>3</v>
      </c>
      <c r="AG658" s="1"/>
      <c r="AH658" s="1"/>
      <c r="AI658" s="1"/>
      <c r="AJ658" s="1"/>
      <c r="AK658" s="1"/>
      <c r="AL658" s="1"/>
      <c r="AM658" s="1"/>
      <c r="AN658" s="1"/>
    </row>
    <row r="659" spans="1:40" x14ac:dyDescent="0.2">
      <c r="A659" s="3" t="s">
        <v>158</v>
      </c>
      <c r="B659" s="1" t="s">
        <v>282</v>
      </c>
      <c r="C659" s="1" t="s">
        <v>91</v>
      </c>
      <c r="D659" s="1" t="s">
        <v>135</v>
      </c>
      <c r="E659" s="1" t="s">
        <v>34</v>
      </c>
      <c r="F659" s="1" t="s">
        <v>34</v>
      </c>
      <c r="G659" s="1" t="s">
        <v>43</v>
      </c>
      <c r="H659" s="1" t="s">
        <v>43</v>
      </c>
      <c r="I659" s="1" t="s">
        <v>159</v>
      </c>
      <c r="J659" s="1" t="s">
        <v>36</v>
      </c>
      <c r="K659" s="1"/>
      <c r="L659" s="26">
        <v>3.5</v>
      </c>
      <c r="M659" s="26">
        <v>3</v>
      </c>
      <c r="N659" s="26">
        <v>4</v>
      </c>
      <c r="O659" s="26"/>
      <c r="P659" s="26">
        <v>88</v>
      </c>
      <c r="Q659" s="26">
        <v>86</v>
      </c>
      <c r="R659" s="26">
        <v>90</v>
      </c>
      <c r="S659" s="1" t="b">
        <v>1</v>
      </c>
      <c r="T659" s="1"/>
      <c r="U659" s="1" t="s">
        <v>77</v>
      </c>
      <c r="V659" s="1"/>
      <c r="W659" s="1"/>
      <c r="X659" s="1"/>
      <c r="Y659" s="1"/>
      <c r="Z659" s="1"/>
      <c r="AA659" s="1" t="b">
        <v>0</v>
      </c>
      <c r="AB659" s="1"/>
      <c r="AC659" s="1"/>
      <c r="AD659" s="1"/>
      <c r="AE659" s="1">
        <v>2</v>
      </c>
      <c r="AF659" s="1">
        <v>4</v>
      </c>
      <c r="AG659" s="1"/>
      <c r="AH659" s="1"/>
      <c r="AI659" s="1"/>
      <c r="AJ659" s="1"/>
      <c r="AK659" s="1"/>
      <c r="AL659" s="1"/>
      <c r="AM659" s="1"/>
      <c r="AN659" s="1"/>
    </row>
    <row r="660" spans="1:40" x14ac:dyDescent="0.2">
      <c r="A660" s="3" t="s">
        <v>158</v>
      </c>
      <c r="B660" s="1" t="s">
        <v>282</v>
      </c>
      <c r="C660" s="1" t="s">
        <v>91</v>
      </c>
      <c r="D660" s="1" t="s">
        <v>135</v>
      </c>
      <c r="E660" s="1" t="s">
        <v>34</v>
      </c>
      <c r="F660" s="1" t="s">
        <v>34</v>
      </c>
      <c r="G660" s="1" t="s">
        <v>43</v>
      </c>
      <c r="H660" s="1" t="s">
        <v>43</v>
      </c>
      <c r="I660" s="1" t="s">
        <v>159</v>
      </c>
      <c r="J660" s="1" t="s">
        <v>36</v>
      </c>
      <c r="K660" s="1"/>
      <c r="L660" s="26">
        <v>4.5</v>
      </c>
      <c r="M660" s="26">
        <v>4</v>
      </c>
      <c r="N660" s="26">
        <v>5</v>
      </c>
      <c r="O660" s="26"/>
      <c r="P660" s="26">
        <v>87</v>
      </c>
      <c r="Q660" s="26">
        <v>81</v>
      </c>
      <c r="R660" s="26">
        <v>91</v>
      </c>
      <c r="S660" s="1" t="b">
        <v>1</v>
      </c>
      <c r="T660" s="1"/>
      <c r="U660" s="1" t="s">
        <v>77</v>
      </c>
      <c r="V660" s="1"/>
      <c r="W660" s="1"/>
      <c r="X660" s="1"/>
      <c r="Y660" s="1"/>
      <c r="Z660" s="1"/>
      <c r="AA660" s="1" t="b">
        <v>0</v>
      </c>
      <c r="AB660" s="1"/>
      <c r="AC660" s="1"/>
      <c r="AD660" s="1"/>
      <c r="AE660" s="1">
        <v>6</v>
      </c>
      <c r="AF660" s="1">
        <v>10</v>
      </c>
      <c r="AG660" s="1"/>
      <c r="AH660" s="1"/>
      <c r="AI660" s="1"/>
      <c r="AJ660" s="1"/>
      <c r="AK660" s="1"/>
      <c r="AL660" s="1"/>
      <c r="AM660" s="1"/>
      <c r="AN660" s="1"/>
    </row>
    <row r="661" spans="1:40" x14ac:dyDescent="0.2">
      <c r="A661" s="3" t="s">
        <v>158</v>
      </c>
      <c r="B661" s="1" t="s">
        <v>282</v>
      </c>
      <c r="C661" s="1" t="s">
        <v>91</v>
      </c>
      <c r="D661" s="1" t="s">
        <v>135</v>
      </c>
      <c r="E661" s="1" t="s">
        <v>34</v>
      </c>
      <c r="F661" s="1" t="s">
        <v>34</v>
      </c>
      <c r="G661" s="1" t="s">
        <v>43</v>
      </c>
      <c r="H661" s="1" t="s">
        <v>43</v>
      </c>
      <c r="I661" s="1" t="s">
        <v>159</v>
      </c>
      <c r="J661" s="1" t="s">
        <v>36</v>
      </c>
      <c r="K661" s="1"/>
      <c r="L661" s="26">
        <v>5.5</v>
      </c>
      <c r="M661" s="26">
        <v>5</v>
      </c>
      <c r="N661" s="26">
        <v>6</v>
      </c>
      <c r="O661" s="26"/>
      <c r="P661" s="26">
        <v>91</v>
      </c>
      <c r="Q661" s="26">
        <v>81</v>
      </c>
      <c r="R661" s="26">
        <v>95</v>
      </c>
      <c r="S661" s="1" t="b">
        <v>1</v>
      </c>
      <c r="T661" s="1"/>
      <c r="U661" s="1" t="s">
        <v>77</v>
      </c>
      <c r="V661" s="1"/>
      <c r="W661" s="1"/>
      <c r="X661" s="1"/>
      <c r="Y661" s="1"/>
      <c r="Z661" s="1"/>
      <c r="AA661" s="1" t="b">
        <v>0</v>
      </c>
      <c r="AB661" s="1"/>
      <c r="AC661" s="1"/>
      <c r="AD661" s="1"/>
      <c r="AE661" s="1">
        <v>10</v>
      </c>
      <c r="AF661" s="1">
        <v>14</v>
      </c>
      <c r="AG661" s="1"/>
      <c r="AH661" s="1"/>
      <c r="AI661" s="1"/>
      <c r="AJ661" s="1"/>
      <c r="AK661" s="1"/>
      <c r="AL661" s="1"/>
      <c r="AM661" s="1"/>
      <c r="AN661" s="1"/>
    </row>
    <row r="662" spans="1:40" x14ac:dyDescent="0.2">
      <c r="A662" s="3" t="s">
        <v>158</v>
      </c>
      <c r="B662" s="1" t="s">
        <v>282</v>
      </c>
      <c r="C662" s="1" t="s">
        <v>91</v>
      </c>
      <c r="D662" s="1" t="s">
        <v>135</v>
      </c>
      <c r="E662" s="1" t="s">
        <v>34</v>
      </c>
      <c r="F662" s="1" t="s">
        <v>34</v>
      </c>
      <c r="G662" s="1" t="s">
        <v>43</v>
      </c>
      <c r="H662" s="1" t="s">
        <v>43</v>
      </c>
      <c r="I662" s="1" t="s">
        <v>159</v>
      </c>
      <c r="J662" s="1" t="s">
        <v>36</v>
      </c>
      <c r="K662" s="1"/>
      <c r="L662" s="26">
        <v>7</v>
      </c>
      <c r="M662" s="26">
        <v>6</v>
      </c>
      <c r="N662" s="26">
        <v>100</v>
      </c>
      <c r="O662" s="26"/>
      <c r="P662" s="26">
        <v>85</v>
      </c>
      <c r="Q662" s="26">
        <v>61</v>
      </c>
      <c r="R662" s="26">
        <v>95</v>
      </c>
      <c r="S662" s="1" t="b">
        <v>1</v>
      </c>
      <c r="T662" s="1" t="s">
        <v>162</v>
      </c>
      <c r="U662" s="1" t="s">
        <v>77</v>
      </c>
      <c r="V662" s="1"/>
      <c r="W662" s="1"/>
      <c r="X662" s="1"/>
      <c r="Y662" s="1"/>
      <c r="Z662" s="1"/>
      <c r="AA662" s="1" t="b">
        <v>0</v>
      </c>
      <c r="AB662" s="1"/>
      <c r="AC662" s="1"/>
      <c r="AD662" s="1"/>
      <c r="AE662" s="1">
        <v>24</v>
      </c>
      <c r="AF662" s="1">
        <v>34</v>
      </c>
      <c r="AG662" s="1"/>
      <c r="AH662" s="1"/>
      <c r="AI662" s="1"/>
      <c r="AJ662" s="1"/>
      <c r="AK662" s="1"/>
      <c r="AL662" s="1"/>
      <c r="AM662" s="1"/>
      <c r="AN662" s="1"/>
    </row>
    <row r="663" spans="1:40" x14ac:dyDescent="0.2">
      <c r="A663" s="3" t="s">
        <v>158</v>
      </c>
      <c r="B663" s="1" t="s">
        <v>282</v>
      </c>
      <c r="C663" s="1" t="s">
        <v>91</v>
      </c>
      <c r="D663" s="1" t="s">
        <v>135</v>
      </c>
      <c r="E663" s="1" t="s">
        <v>34</v>
      </c>
      <c r="F663" s="1" t="s">
        <v>34</v>
      </c>
      <c r="G663" s="1" t="s">
        <v>43</v>
      </c>
      <c r="H663" s="1" t="s">
        <v>43</v>
      </c>
      <c r="I663" s="1" t="s">
        <v>159</v>
      </c>
      <c r="J663" s="1" t="s">
        <v>36</v>
      </c>
      <c r="K663" s="1"/>
      <c r="L663" s="26">
        <v>1.5</v>
      </c>
      <c r="M663" s="26">
        <v>1</v>
      </c>
      <c r="N663" s="26">
        <v>2</v>
      </c>
      <c r="O663" s="26"/>
      <c r="P663" s="26">
        <v>99</v>
      </c>
      <c r="Q663" s="26">
        <v>96</v>
      </c>
      <c r="R663" s="26">
        <v>100</v>
      </c>
      <c r="S663" s="1" t="b">
        <v>1</v>
      </c>
      <c r="T663" s="1"/>
      <c r="U663" s="1" t="s">
        <v>77</v>
      </c>
      <c r="V663" s="1"/>
      <c r="W663" s="1"/>
      <c r="X663" s="1"/>
      <c r="Y663" s="1"/>
      <c r="Z663" s="1"/>
      <c r="AA663" s="1" t="b">
        <v>0</v>
      </c>
      <c r="AB663" s="1"/>
      <c r="AC663" s="1"/>
      <c r="AD663" s="1"/>
      <c r="AE663" s="1">
        <v>3</v>
      </c>
      <c r="AF663" s="1">
        <v>4</v>
      </c>
      <c r="AG663" s="1"/>
      <c r="AH663" s="1"/>
      <c r="AI663" s="1"/>
      <c r="AJ663" s="1"/>
      <c r="AK663" s="1"/>
      <c r="AL663" s="1"/>
      <c r="AM663" s="1"/>
      <c r="AN663" s="1"/>
    </row>
    <row r="664" spans="1:40" x14ac:dyDescent="0.2">
      <c r="A664" s="3" t="s">
        <v>158</v>
      </c>
      <c r="B664" s="1" t="s">
        <v>282</v>
      </c>
      <c r="C664" s="1" t="s">
        <v>91</v>
      </c>
      <c r="D664" s="1" t="s">
        <v>135</v>
      </c>
      <c r="E664" s="1" t="s">
        <v>34</v>
      </c>
      <c r="F664" s="1" t="s">
        <v>34</v>
      </c>
      <c r="G664" s="1" t="s">
        <v>43</v>
      </c>
      <c r="H664" s="1" t="s">
        <v>43</v>
      </c>
      <c r="I664" s="1" t="s">
        <v>159</v>
      </c>
      <c r="J664" s="1" t="s">
        <v>36</v>
      </c>
      <c r="K664" s="1"/>
      <c r="L664" s="26">
        <v>2.5</v>
      </c>
      <c r="M664" s="26">
        <v>2</v>
      </c>
      <c r="N664" s="26">
        <v>3</v>
      </c>
      <c r="O664" s="26"/>
      <c r="P664" s="26">
        <v>98</v>
      </c>
      <c r="Q664" s="26">
        <v>95</v>
      </c>
      <c r="R664" s="26">
        <v>99</v>
      </c>
      <c r="S664" s="1" t="b">
        <v>1</v>
      </c>
      <c r="T664" s="1"/>
      <c r="U664" s="1" t="s">
        <v>77</v>
      </c>
      <c r="V664" s="1"/>
      <c r="W664" s="1"/>
      <c r="X664" s="1"/>
      <c r="Y664" s="1"/>
      <c r="Z664" s="1"/>
      <c r="AA664" s="1" t="b">
        <v>0</v>
      </c>
      <c r="AB664" s="1"/>
      <c r="AC664" s="1"/>
      <c r="AD664" s="1"/>
      <c r="AE664" s="1">
        <v>3</v>
      </c>
      <c r="AF664" s="1">
        <v>4</v>
      </c>
      <c r="AG664" s="1"/>
      <c r="AH664" s="1"/>
      <c r="AI664" s="1"/>
      <c r="AJ664" s="1"/>
      <c r="AK664" s="1"/>
      <c r="AL664" s="1"/>
      <c r="AM664" s="1"/>
      <c r="AN664" s="1"/>
    </row>
    <row r="665" spans="1:40" x14ac:dyDescent="0.2">
      <c r="A665" s="3" t="s">
        <v>158</v>
      </c>
      <c r="B665" s="1" t="s">
        <v>282</v>
      </c>
      <c r="C665" s="1" t="s">
        <v>91</v>
      </c>
      <c r="D665" s="1" t="s">
        <v>135</v>
      </c>
      <c r="E665" s="1" t="s">
        <v>34</v>
      </c>
      <c r="F665" s="1" t="s">
        <v>34</v>
      </c>
      <c r="G665" s="1" t="s">
        <v>43</v>
      </c>
      <c r="H665" s="1" t="s">
        <v>43</v>
      </c>
      <c r="I665" s="1" t="s">
        <v>159</v>
      </c>
      <c r="J665" s="1" t="s">
        <v>36</v>
      </c>
      <c r="K665" s="1"/>
      <c r="L665" s="26">
        <v>3.5</v>
      </c>
      <c r="M665" s="26">
        <v>3</v>
      </c>
      <c r="N665" s="26">
        <v>4</v>
      </c>
      <c r="O665" s="26"/>
      <c r="P665" s="26">
        <v>96</v>
      </c>
      <c r="Q665" s="26">
        <v>92</v>
      </c>
      <c r="R665" s="26">
        <v>98</v>
      </c>
      <c r="S665" s="1" t="b">
        <v>1</v>
      </c>
      <c r="T665" s="1"/>
      <c r="U665" s="1" t="s">
        <v>77</v>
      </c>
      <c r="V665" s="1"/>
      <c r="W665" s="1"/>
      <c r="X665" s="1"/>
      <c r="Y665" s="1"/>
      <c r="Z665" s="1"/>
      <c r="AA665" s="1" t="b">
        <v>0</v>
      </c>
      <c r="AB665" s="1"/>
      <c r="AC665" s="1"/>
      <c r="AD665" s="1"/>
      <c r="AE665" s="1">
        <v>4</v>
      </c>
      <c r="AF665" s="1">
        <v>6</v>
      </c>
      <c r="AG665" s="1"/>
      <c r="AH665" s="1"/>
      <c r="AI665" s="1"/>
      <c r="AJ665" s="1"/>
      <c r="AK665" s="1"/>
      <c r="AL665" s="1"/>
      <c r="AM665" s="1"/>
      <c r="AN665" s="1"/>
    </row>
    <row r="666" spans="1:40" x14ac:dyDescent="0.2">
      <c r="A666" s="3" t="s">
        <v>158</v>
      </c>
      <c r="B666" s="1" t="s">
        <v>282</v>
      </c>
      <c r="C666" s="1" t="s">
        <v>91</v>
      </c>
      <c r="D666" s="1" t="s">
        <v>135</v>
      </c>
      <c r="E666" s="1" t="s">
        <v>34</v>
      </c>
      <c r="F666" s="1" t="s">
        <v>34</v>
      </c>
      <c r="G666" s="1" t="s">
        <v>43</v>
      </c>
      <c r="H666" s="1" t="s">
        <v>43</v>
      </c>
      <c r="I666" s="1" t="s">
        <v>159</v>
      </c>
      <c r="J666" s="1" t="s">
        <v>36</v>
      </c>
      <c r="K666" s="1"/>
      <c r="L666" s="26">
        <v>4.5</v>
      </c>
      <c r="M666" s="26">
        <v>4</v>
      </c>
      <c r="N666" s="26">
        <v>5</v>
      </c>
      <c r="O666" s="26"/>
      <c r="P666" s="26">
        <v>84</v>
      </c>
      <c r="Q666" s="26">
        <v>63</v>
      </c>
      <c r="R666" s="26">
        <v>93</v>
      </c>
      <c r="S666" s="1" t="b">
        <v>1</v>
      </c>
      <c r="T666" s="1"/>
      <c r="U666" s="1" t="s">
        <v>77</v>
      </c>
      <c r="V666" s="1"/>
      <c r="W666" s="1"/>
      <c r="X666" s="1"/>
      <c r="Y666" s="1"/>
      <c r="Z666" s="1"/>
      <c r="AA666" s="1" t="b">
        <v>0</v>
      </c>
      <c r="AB666" s="1"/>
      <c r="AC666" s="1"/>
      <c r="AD666" s="1"/>
      <c r="AE666" s="1">
        <v>21</v>
      </c>
      <c r="AF666" s="1">
        <v>30</v>
      </c>
      <c r="AG666" s="1"/>
      <c r="AH666" s="1"/>
      <c r="AI666" s="1"/>
      <c r="AJ666" s="1"/>
      <c r="AK666" s="1"/>
      <c r="AL666" s="1"/>
      <c r="AM666" s="1"/>
      <c r="AN666" s="1"/>
    </row>
    <row r="667" spans="1:40" ht="17" x14ac:dyDescent="0.2">
      <c r="A667" s="3" t="s">
        <v>163</v>
      </c>
      <c r="B667" t="s">
        <v>164</v>
      </c>
      <c r="C667" s="30" t="s">
        <v>89</v>
      </c>
      <c r="D667" s="30" t="s">
        <v>135</v>
      </c>
      <c r="E667" s="30" t="s">
        <v>34</v>
      </c>
      <c r="F667" s="30" t="s">
        <v>34</v>
      </c>
      <c r="G667" s="31" t="s">
        <v>43</v>
      </c>
      <c r="H667" s="32" t="s">
        <v>43</v>
      </c>
      <c r="I667" s="33" t="s">
        <v>165</v>
      </c>
      <c r="J667" s="33" t="s">
        <v>165</v>
      </c>
      <c r="L667" s="34">
        <v>1.25</v>
      </c>
      <c r="M667" s="33">
        <v>0.5</v>
      </c>
      <c r="N667" s="33">
        <v>2</v>
      </c>
      <c r="P667" s="31">
        <v>82</v>
      </c>
      <c r="Q667" s="30">
        <v>50</v>
      </c>
      <c r="R667" s="30">
        <v>93</v>
      </c>
      <c r="S667" s="30" t="b">
        <v>1</v>
      </c>
    </row>
    <row r="668" spans="1:40" ht="17" x14ac:dyDescent="0.2">
      <c r="A668" s="3" t="s">
        <v>163</v>
      </c>
      <c r="B668" t="s">
        <v>164</v>
      </c>
      <c r="C668" s="30" t="s">
        <v>89</v>
      </c>
      <c r="D668" s="30" t="s">
        <v>135</v>
      </c>
      <c r="E668" s="30" t="s">
        <v>34</v>
      </c>
      <c r="F668" s="30" t="s">
        <v>34</v>
      </c>
      <c r="G668" s="31" t="s">
        <v>43</v>
      </c>
      <c r="H668" s="32" t="s">
        <v>43</v>
      </c>
      <c r="I668" s="33" t="s">
        <v>165</v>
      </c>
      <c r="J668" s="33" t="s">
        <v>165</v>
      </c>
      <c r="L668" s="34">
        <v>2.5</v>
      </c>
      <c r="M668" s="33">
        <v>2</v>
      </c>
      <c r="N668" s="33">
        <v>3</v>
      </c>
      <c r="P668" s="31">
        <v>39</v>
      </c>
      <c r="Q668" s="30">
        <v>0</v>
      </c>
      <c r="R668" s="30">
        <v>72</v>
      </c>
      <c r="S668" s="30" t="b">
        <v>1</v>
      </c>
    </row>
    <row r="669" spans="1:40" ht="17" x14ac:dyDescent="0.2">
      <c r="A669" s="3" t="s">
        <v>163</v>
      </c>
      <c r="B669" t="s">
        <v>164</v>
      </c>
      <c r="C669" s="30" t="s">
        <v>89</v>
      </c>
      <c r="D669" s="30" t="s">
        <v>135</v>
      </c>
      <c r="E669" s="30" t="s">
        <v>34</v>
      </c>
      <c r="F669" s="30" t="s">
        <v>34</v>
      </c>
      <c r="G669" s="31" t="s">
        <v>43</v>
      </c>
      <c r="H669" s="32" t="s">
        <v>43</v>
      </c>
      <c r="I669" s="33" t="s">
        <v>165</v>
      </c>
      <c r="J669" s="33" t="s">
        <v>165</v>
      </c>
      <c r="L669" s="34">
        <v>3.5</v>
      </c>
      <c r="M669" s="33">
        <v>3</v>
      </c>
      <c r="N669" s="33">
        <v>4</v>
      </c>
      <c r="P669" s="31">
        <v>68</v>
      </c>
      <c r="Q669" s="30">
        <v>41</v>
      </c>
      <c r="R669" s="30">
        <v>83</v>
      </c>
      <c r="S669" s="30" t="b">
        <v>1</v>
      </c>
    </row>
    <row r="670" spans="1:40" ht="17" x14ac:dyDescent="0.2">
      <c r="A670" s="3" t="s">
        <v>163</v>
      </c>
      <c r="B670" t="s">
        <v>164</v>
      </c>
      <c r="C670" s="30" t="s">
        <v>89</v>
      </c>
      <c r="D670" s="30" t="s">
        <v>135</v>
      </c>
      <c r="E670" s="30" t="s">
        <v>34</v>
      </c>
      <c r="F670" s="30" t="s">
        <v>34</v>
      </c>
      <c r="G670" s="31" t="s">
        <v>43</v>
      </c>
      <c r="H670" s="32" t="s">
        <v>43</v>
      </c>
      <c r="I670" s="33" t="s">
        <v>165</v>
      </c>
      <c r="J670" s="33" t="s">
        <v>165</v>
      </c>
      <c r="L670" s="34">
        <v>4.5</v>
      </c>
      <c r="M670" s="33">
        <v>4</v>
      </c>
      <c r="N670" s="33">
        <v>5</v>
      </c>
      <c r="P670" s="31">
        <v>86</v>
      </c>
      <c r="Q670" s="30">
        <v>79</v>
      </c>
      <c r="R670" s="30">
        <v>90</v>
      </c>
      <c r="S670" s="30" t="b">
        <v>1</v>
      </c>
    </row>
    <row r="671" spans="1:40" ht="68" x14ac:dyDescent="0.2">
      <c r="A671" s="3" t="s">
        <v>163</v>
      </c>
      <c r="B671" t="s">
        <v>164</v>
      </c>
      <c r="C671" s="30" t="s">
        <v>89</v>
      </c>
      <c r="D671" s="30" t="s">
        <v>135</v>
      </c>
      <c r="E671" s="30" t="s">
        <v>34</v>
      </c>
      <c r="F671" s="30" t="s">
        <v>34</v>
      </c>
      <c r="G671" s="31" t="s">
        <v>43</v>
      </c>
      <c r="H671" s="32" t="s">
        <v>43</v>
      </c>
      <c r="I671" s="33" t="s">
        <v>165</v>
      </c>
      <c r="J671" s="33" t="s">
        <v>165</v>
      </c>
      <c r="L671" s="34">
        <v>6</v>
      </c>
      <c r="M671" s="33">
        <v>5</v>
      </c>
      <c r="N671" s="33">
        <v>100</v>
      </c>
      <c r="P671" s="31">
        <v>78</v>
      </c>
      <c r="Q671" s="30">
        <v>77</v>
      </c>
      <c r="R671" s="30">
        <v>80</v>
      </c>
      <c r="S671" s="30" t="b">
        <v>1</v>
      </c>
      <c r="T671" s="35" t="s">
        <v>166</v>
      </c>
    </row>
    <row r="672" spans="1:40" ht="17" x14ac:dyDescent="0.2">
      <c r="A672" s="3" t="s">
        <v>163</v>
      </c>
      <c r="B672" t="s">
        <v>164</v>
      </c>
      <c r="C672" s="30" t="s">
        <v>89</v>
      </c>
      <c r="D672" s="30" t="s">
        <v>84</v>
      </c>
      <c r="E672" s="30" t="s">
        <v>34</v>
      </c>
      <c r="F672" s="30" t="s">
        <v>34</v>
      </c>
      <c r="G672" s="31" t="s">
        <v>43</v>
      </c>
      <c r="H672" s="32" t="s">
        <v>43</v>
      </c>
      <c r="I672" s="33" t="s">
        <v>165</v>
      </c>
      <c r="J672" s="33" t="s">
        <v>165</v>
      </c>
      <c r="L672" s="34">
        <v>1.25</v>
      </c>
      <c r="M672" s="33">
        <v>0.5</v>
      </c>
      <c r="N672" s="33">
        <v>2</v>
      </c>
      <c r="P672" s="31">
        <v>87</v>
      </c>
      <c r="Q672" s="30">
        <v>84</v>
      </c>
      <c r="R672" s="30">
        <v>88</v>
      </c>
      <c r="S672" s="30" t="b">
        <v>1</v>
      </c>
    </row>
    <row r="673" spans="1:19" ht="17" x14ac:dyDescent="0.2">
      <c r="A673" s="3" t="s">
        <v>163</v>
      </c>
      <c r="B673" t="s">
        <v>164</v>
      </c>
      <c r="C673" s="30" t="s">
        <v>89</v>
      </c>
      <c r="D673" s="30" t="s">
        <v>84</v>
      </c>
      <c r="E673" s="30" t="s">
        <v>34</v>
      </c>
      <c r="F673" s="30" t="s">
        <v>34</v>
      </c>
      <c r="G673" s="31" t="s">
        <v>43</v>
      </c>
      <c r="H673" s="32" t="s">
        <v>43</v>
      </c>
      <c r="I673" s="33" t="s">
        <v>165</v>
      </c>
      <c r="J673" s="33" t="s">
        <v>165</v>
      </c>
      <c r="L673" s="34">
        <v>2.5</v>
      </c>
      <c r="M673" s="33">
        <v>2</v>
      </c>
      <c r="N673" s="33">
        <v>3</v>
      </c>
      <c r="P673" s="31">
        <v>85</v>
      </c>
      <c r="Q673" s="30">
        <v>81</v>
      </c>
      <c r="R673" s="30">
        <v>88</v>
      </c>
      <c r="S673" s="30" t="b">
        <v>1</v>
      </c>
    </row>
    <row r="674" spans="1:19" ht="17" x14ac:dyDescent="0.2">
      <c r="A674" s="3" t="s">
        <v>163</v>
      </c>
      <c r="B674" t="s">
        <v>164</v>
      </c>
      <c r="C674" s="30" t="s">
        <v>89</v>
      </c>
      <c r="D674" s="30" t="s">
        <v>84</v>
      </c>
      <c r="E674" s="30" t="s">
        <v>34</v>
      </c>
      <c r="F674" s="30" t="s">
        <v>34</v>
      </c>
      <c r="G674" s="31" t="s">
        <v>43</v>
      </c>
      <c r="H674" s="32" t="s">
        <v>43</v>
      </c>
      <c r="I674" s="33" t="s">
        <v>165</v>
      </c>
      <c r="J674" s="33" t="s">
        <v>165</v>
      </c>
      <c r="L674" s="34">
        <v>3.5</v>
      </c>
      <c r="M674" s="33">
        <v>3</v>
      </c>
      <c r="N674" s="33">
        <v>4</v>
      </c>
      <c r="P674" s="31">
        <v>70</v>
      </c>
      <c r="Q674" s="30">
        <v>45</v>
      </c>
      <c r="R674" s="30">
        <v>83</v>
      </c>
      <c r="S674" s="30" t="b">
        <v>1</v>
      </c>
    </row>
    <row r="675" spans="1:19" ht="17" x14ac:dyDescent="0.2">
      <c r="A675" s="3" t="s">
        <v>163</v>
      </c>
      <c r="B675" t="s">
        <v>164</v>
      </c>
      <c r="C675" s="30" t="s">
        <v>84</v>
      </c>
      <c r="D675" s="30" t="s">
        <v>135</v>
      </c>
      <c r="E675" s="30" t="s">
        <v>34</v>
      </c>
      <c r="F675" s="30" t="s">
        <v>34</v>
      </c>
      <c r="G675" s="31" t="s">
        <v>43</v>
      </c>
      <c r="H675" s="32" t="s">
        <v>43</v>
      </c>
      <c r="I675" s="33" t="s">
        <v>165</v>
      </c>
      <c r="J675" s="33" t="s">
        <v>165</v>
      </c>
      <c r="L675" s="34">
        <v>1.25</v>
      </c>
      <c r="M675" s="33">
        <v>0.5</v>
      </c>
      <c r="N675" s="33">
        <v>2</v>
      </c>
      <c r="P675" s="31">
        <v>55.000000000000007</v>
      </c>
      <c r="Q675" s="30">
        <v>30</v>
      </c>
      <c r="R675" s="30">
        <v>71</v>
      </c>
      <c r="S675" s="30" t="b">
        <v>1</v>
      </c>
    </row>
    <row r="676" spans="1:19" ht="17" x14ac:dyDescent="0.2">
      <c r="A676" s="3" t="s">
        <v>163</v>
      </c>
      <c r="B676" t="s">
        <v>164</v>
      </c>
      <c r="C676" s="30" t="s">
        <v>84</v>
      </c>
      <c r="D676" s="30" t="s">
        <v>135</v>
      </c>
      <c r="E676" s="30" t="s">
        <v>34</v>
      </c>
      <c r="F676" s="30" t="s">
        <v>34</v>
      </c>
      <c r="G676" s="31" t="s">
        <v>43</v>
      </c>
      <c r="H676" s="32" t="s">
        <v>43</v>
      </c>
      <c r="I676" s="33" t="s">
        <v>165</v>
      </c>
      <c r="J676" s="33" t="s">
        <v>165</v>
      </c>
      <c r="L676" s="34">
        <v>2.5</v>
      </c>
      <c r="M676" s="33">
        <v>2</v>
      </c>
      <c r="N676" s="33">
        <v>3</v>
      </c>
      <c r="P676" s="31">
        <v>76</v>
      </c>
      <c r="Q676" s="30">
        <v>63</v>
      </c>
      <c r="R676" s="30">
        <v>84</v>
      </c>
      <c r="S676" s="30" t="b">
        <v>1</v>
      </c>
    </row>
    <row r="677" spans="1:19" ht="17" x14ac:dyDescent="0.2">
      <c r="A677" s="3" t="s">
        <v>163</v>
      </c>
      <c r="B677" t="s">
        <v>164</v>
      </c>
      <c r="C677" s="30" t="s">
        <v>84</v>
      </c>
      <c r="D677" s="30" t="s">
        <v>135</v>
      </c>
      <c r="E677" s="30" t="s">
        <v>34</v>
      </c>
      <c r="F677" s="30" t="s">
        <v>34</v>
      </c>
      <c r="G677" s="31" t="s">
        <v>43</v>
      </c>
      <c r="H677" s="32" t="s">
        <v>43</v>
      </c>
      <c r="I677" s="33" t="s">
        <v>165</v>
      </c>
      <c r="J677" s="33" t="s">
        <v>165</v>
      </c>
      <c r="L677" s="34">
        <v>3.5</v>
      </c>
      <c r="M677" s="33">
        <v>3</v>
      </c>
      <c r="N677" s="33">
        <v>4</v>
      </c>
      <c r="P677" s="31">
        <v>86</v>
      </c>
      <c r="Q677" s="30">
        <v>81</v>
      </c>
      <c r="R677" s="30">
        <v>89</v>
      </c>
      <c r="S677" s="30" t="b">
        <v>1</v>
      </c>
    </row>
    <row r="678" spans="1:19" ht="17" x14ac:dyDescent="0.2">
      <c r="A678" s="3" t="s">
        <v>163</v>
      </c>
      <c r="B678" t="s">
        <v>164</v>
      </c>
      <c r="C678" s="30" t="s">
        <v>84</v>
      </c>
      <c r="D678" s="30" t="s">
        <v>135</v>
      </c>
      <c r="E678" s="30" t="s">
        <v>34</v>
      </c>
      <c r="F678" s="30" t="s">
        <v>34</v>
      </c>
      <c r="G678" s="31" t="s">
        <v>43</v>
      </c>
      <c r="H678" s="32" t="s">
        <v>43</v>
      </c>
      <c r="I678" s="33" t="s">
        <v>165</v>
      </c>
      <c r="J678" s="33" t="s">
        <v>165</v>
      </c>
      <c r="L678" s="34">
        <v>4.5</v>
      </c>
      <c r="M678" s="33">
        <v>4</v>
      </c>
      <c r="N678" s="33">
        <v>5</v>
      </c>
      <c r="P678" s="31">
        <v>89</v>
      </c>
      <c r="Q678" s="30">
        <v>87</v>
      </c>
      <c r="R678" s="30">
        <v>91</v>
      </c>
      <c r="S678" s="30" t="b">
        <v>1</v>
      </c>
    </row>
    <row r="679" spans="1:19" ht="17" x14ac:dyDescent="0.2">
      <c r="A679" s="3" t="s">
        <v>163</v>
      </c>
      <c r="B679" t="s">
        <v>164</v>
      </c>
      <c r="C679" s="30" t="s">
        <v>84</v>
      </c>
      <c r="D679" s="30" t="s">
        <v>135</v>
      </c>
      <c r="E679" s="30" t="s">
        <v>34</v>
      </c>
      <c r="F679" s="30" t="s">
        <v>34</v>
      </c>
      <c r="G679" s="31" t="s">
        <v>43</v>
      </c>
      <c r="H679" s="32" t="s">
        <v>43</v>
      </c>
      <c r="I679" s="33" t="s">
        <v>165</v>
      </c>
      <c r="J679" s="33" t="s">
        <v>165</v>
      </c>
      <c r="L679" s="34">
        <v>6</v>
      </c>
      <c r="M679" s="33">
        <v>5</v>
      </c>
      <c r="N679" s="33">
        <v>100</v>
      </c>
      <c r="P679" s="31">
        <v>81</v>
      </c>
      <c r="Q679" s="30">
        <v>78</v>
      </c>
      <c r="R679" s="30">
        <v>83</v>
      </c>
      <c r="S679" s="30" t="b">
        <v>1</v>
      </c>
    </row>
    <row r="680" spans="1:19" ht="17" x14ac:dyDescent="0.2">
      <c r="A680" s="3" t="s">
        <v>163</v>
      </c>
      <c r="B680" t="s">
        <v>164</v>
      </c>
      <c r="C680" s="30" t="s">
        <v>84</v>
      </c>
      <c r="D680" s="30" t="s">
        <v>84</v>
      </c>
      <c r="E680" s="30" t="s">
        <v>34</v>
      </c>
      <c r="F680" s="30" t="s">
        <v>34</v>
      </c>
      <c r="G680" s="31" t="s">
        <v>43</v>
      </c>
      <c r="H680" s="32" t="s">
        <v>43</v>
      </c>
      <c r="I680" s="33" t="s">
        <v>165</v>
      </c>
      <c r="J680" s="33" t="s">
        <v>165</v>
      </c>
      <c r="L680" s="34">
        <v>1.25</v>
      </c>
      <c r="M680" s="33">
        <v>0.5</v>
      </c>
      <c r="N680" s="33">
        <v>2</v>
      </c>
      <c r="P680" s="31">
        <v>87</v>
      </c>
      <c r="Q680" s="30">
        <v>85</v>
      </c>
      <c r="R680" s="30">
        <v>89</v>
      </c>
      <c r="S680" s="30" t="b">
        <v>1</v>
      </c>
    </row>
    <row r="681" spans="1:19" ht="17" x14ac:dyDescent="0.2">
      <c r="A681" s="3" t="s">
        <v>163</v>
      </c>
      <c r="B681" t="s">
        <v>164</v>
      </c>
      <c r="C681" s="30" t="s">
        <v>84</v>
      </c>
      <c r="D681" s="30" t="s">
        <v>84</v>
      </c>
      <c r="E681" s="30" t="s">
        <v>34</v>
      </c>
      <c r="F681" s="30" t="s">
        <v>34</v>
      </c>
      <c r="G681" s="31" t="s">
        <v>43</v>
      </c>
      <c r="H681" s="32" t="s">
        <v>43</v>
      </c>
      <c r="I681" s="33" t="s">
        <v>165</v>
      </c>
      <c r="J681" s="33" t="s">
        <v>165</v>
      </c>
      <c r="L681" s="34">
        <v>2.5</v>
      </c>
      <c r="M681" s="33">
        <v>2</v>
      </c>
      <c r="N681" s="33">
        <v>3</v>
      </c>
      <c r="P681" s="31">
        <v>88</v>
      </c>
      <c r="Q681" s="30">
        <v>86</v>
      </c>
      <c r="R681" s="30">
        <v>90</v>
      </c>
      <c r="S681" s="30" t="b">
        <v>1</v>
      </c>
    </row>
    <row r="682" spans="1:19" ht="17" x14ac:dyDescent="0.2">
      <c r="A682" s="3" t="s">
        <v>163</v>
      </c>
      <c r="B682" t="s">
        <v>164</v>
      </c>
      <c r="C682" s="30" t="s">
        <v>84</v>
      </c>
      <c r="D682" s="30" t="s">
        <v>84</v>
      </c>
      <c r="E682" s="30" t="s">
        <v>34</v>
      </c>
      <c r="F682" s="30" t="s">
        <v>34</v>
      </c>
      <c r="G682" s="31" t="s">
        <v>43</v>
      </c>
      <c r="H682" s="32" t="s">
        <v>43</v>
      </c>
      <c r="I682" s="33" t="s">
        <v>165</v>
      </c>
      <c r="J682" s="33" t="s">
        <v>165</v>
      </c>
      <c r="L682" s="34">
        <v>4</v>
      </c>
      <c r="M682" s="33">
        <v>3</v>
      </c>
      <c r="N682" s="33">
        <v>100</v>
      </c>
      <c r="P682" s="31">
        <v>83</v>
      </c>
      <c r="Q682" s="30">
        <v>75</v>
      </c>
      <c r="R682" s="30">
        <v>89</v>
      </c>
      <c r="S682" s="30" t="b">
        <v>1</v>
      </c>
    </row>
    <row r="683" spans="1:19" ht="17" x14ac:dyDescent="0.2">
      <c r="A683" s="3" t="s">
        <v>163</v>
      </c>
      <c r="B683" t="s">
        <v>164</v>
      </c>
      <c r="C683" s="30" t="s">
        <v>89</v>
      </c>
      <c r="D683" s="30" t="s">
        <v>135</v>
      </c>
      <c r="E683" s="30" t="s">
        <v>34</v>
      </c>
      <c r="F683" s="30" t="s">
        <v>34</v>
      </c>
      <c r="G683" s="31" t="s">
        <v>137</v>
      </c>
      <c r="H683" s="32" t="s">
        <v>137</v>
      </c>
      <c r="I683" s="33" t="s">
        <v>165</v>
      </c>
      <c r="J683" s="33" t="s">
        <v>165</v>
      </c>
      <c r="L683" s="34">
        <v>1.25</v>
      </c>
      <c r="M683" s="33">
        <v>0.5</v>
      </c>
      <c r="N683" s="33">
        <v>2</v>
      </c>
      <c r="P683" s="31">
        <v>60</v>
      </c>
      <c r="Q683" s="30">
        <v>33</v>
      </c>
      <c r="R683" s="30">
        <v>76</v>
      </c>
      <c r="S683" s="30" t="b">
        <v>1</v>
      </c>
    </row>
    <row r="684" spans="1:19" ht="17" x14ac:dyDescent="0.2">
      <c r="A684" s="3" t="s">
        <v>163</v>
      </c>
      <c r="B684" t="s">
        <v>164</v>
      </c>
      <c r="C684" s="30" t="s">
        <v>89</v>
      </c>
      <c r="D684" s="30" t="s">
        <v>135</v>
      </c>
      <c r="E684" s="30" t="s">
        <v>34</v>
      </c>
      <c r="F684" s="30" t="s">
        <v>34</v>
      </c>
      <c r="G684" s="31" t="s">
        <v>137</v>
      </c>
      <c r="H684" s="32" t="s">
        <v>137</v>
      </c>
      <c r="I684" s="33" t="s">
        <v>165</v>
      </c>
      <c r="J684" s="33" t="s">
        <v>165</v>
      </c>
      <c r="L684" s="34">
        <v>2.5</v>
      </c>
      <c r="M684" s="33">
        <v>2</v>
      </c>
      <c r="N684" s="33">
        <v>3</v>
      </c>
      <c r="P684" s="31">
        <v>35</v>
      </c>
      <c r="Q684" s="30">
        <v>-4</v>
      </c>
      <c r="R684" s="30">
        <v>59</v>
      </c>
      <c r="S684" s="30" t="b">
        <v>1</v>
      </c>
    </row>
    <row r="685" spans="1:19" ht="17" x14ac:dyDescent="0.2">
      <c r="A685" s="3" t="s">
        <v>163</v>
      </c>
      <c r="B685" t="s">
        <v>164</v>
      </c>
      <c r="C685" s="30" t="s">
        <v>89</v>
      </c>
      <c r="D685" s="30" t="s">
        <v>135</v>
      </c>
      <c r="E685" s="30" t="s">
        <v>34</v>
      </c>
      <c r="F685" s="30" t="s">
        <v>34</v>
      </c>
      <c r="G685" s="31" t="s">
        <v>137</v>
      </c>
      <c r="H685" s="32" t="s">
        <v>137</v>
      </c>
      <c r="I685" s="33" t="s">
        <v>165</v>
      </c>
      <c r="J685" s="33" t="s">
        <v>165</v>
      </c>
      <c r="L685" s="34">
        <v>3.5</v>
      </c>
      <c r="M685" s="33">
        <v>3</v>
      </c>
      <c r="N685" s="33">
        <v>4</v>
      </c>
      <c r="P685" s="31">
        <v>50</v>
      </c>
      <c r="Q685" s="30">
        <v>11</v>
      </c>
      <c r="R685" s="30">
        <v>72</v>
      </c>
      <c r="S685" s="30" t="b">
        <v>1</v>
      </c>
    </row>
    <row r="686" spans="1:19" ht="17" x14ac:dyDescent="0.2">
      <c r="A686" s="3" t="s">
        <v>163</v>
      </c>
      <c r="B686" t="s">
        <v>164</v>
      </c>
      <c r="C686" s="30" t="s">
        <v>89</v>
      </c>
      <c r="D686" s="30" t="s">
        <v>135</v>
      </c>
      <c r="E686" s="30" t="s">
        <v>34</v>
      </c>
      <c r="F686" s="30" t="s">
        <v>34</v>
      </c>
      <c r="G686" s="31" t="s">
        <v>137</v>
      </c>
      <c r="H686" s="32" t="s">
        <v>137</v>
      </c>
      <c r="I686" s="33" t="s">
        <v>165</v>
      </c>
      <c r="J686" s="33" t="s">
        <v>165</v>
      </c>
      <c r="L686" s="34">
        <v>4.5</v>
      </c>
      <c r="M686" s="33">
        <v>4</v>
      </c>
      <c r="N686" s="33">
        <v>5</v>
      </c>
      <c r="P686" s="31">
        <v>46</v>
      </c>
      <c r="Q686" s="30">
        <v>21</v>
      </c>
      <c r="R686" s="30">
        <v>63</v>
      </c>
      <c r="S686" s="30" t="b">
        <v>1</v>
      </c>
    </row>
    <row r="687" spans="1:19" ht="17" x14ac:dyDescent="0.2">
      <c r="A687" s="3" t="s">
        <v>163</v>
      </c>
      <c r="B687" t="s">
        <v>164</v>
      </c>
      <c r="C687" s="30" t="s">
        <v>89</v>
      </c>
      <c r="D687" s="30" t="s">
        <v>135</v>
      </c>
      <c r="E687" s="30" t="s">
        <v>34</v>
      </c>
      <c r="F687" s="30" t="s">
        <v>34</v>
      </c>
      <c r="G687" s="31" t="s">
        <v>137</v>
      </c>
      <c r="H687" s="32" t="s">
        <v>137</v>
      </c>
      <c r="I687" s="33" t="s">
        <v>165</v>
      </c>
      <c r="J687" s="33" t="s">
        <v>165</v>
      </c>
      <c r="L687" s="34">
        <v>6</v>
      </c>
      <c r="M687" s="33">
        <v>5</v>
      </c>
      <c r="N687" s="33">
        <v>100</v>
      </c>
      <c r="P687" s="31">
        <v>45</v>
      </c>
      <c r="Q687" s="30">
        <v>41</v>
      </c>
      <c r="R687" s="30">
        <v>49</v>
      </c>
      <c r="S687" s="30" t="b">
        <v>1</v>
      </c>
    </row>
    <row r="688" spans="1:19" ht="17" x14ac:dyDescent="0.2">
      <c r="A688" s="3" t="s">
        <v>163</v>
      </c>
      <c r="B688" t="s">
        <v>164</v>
      </c>
      <c r="C688" s="30" t="s">
        <v>89</v>
      </c>
      <c r="D688" s="30" t="s">
        <v>84</v>
      </c>
      <c r="E688" s="30" t="s">
        <v>34</v>
      </c>
      <c r="F688" s="30" t="s">
        <v>34</v>
      </c>
      <c r="G688" s="31" t="s">
        <v>137</v>
      </c>
      <c r="H688" s="32" t="s">
        <v>137</v>
      </c>
      <c r="I688" s="33" t="s">
        <v>165</v>
      </c>
      <c r="J688" s="33" t="s">
        <v>165</v>
      </c>
      <c r="L688" s="34">
        <v>1.25</v>
      </c>
      <c r="M688" s="33">
        <v>0.5</v>
      </c>
      <c r="N688" s="33">
        <v>2</v>
      </c>
      <c r="P688" s="31">
        <v>78</v>
      </c>
      <c r="Q688" s="30">
        <v>76</v>
      </c>
      <c r="R688" s="30">
        <v>80</v>
      </c>
      <c r="S688" s="30" t="b">
        <v>1</v>
      </c>
    </row>
    <row r="689" spans="1:19" ht="17" x14ac:dyDescent="0.2">
      <c r="A689" s="3" t="s">
        <v>163</v>
      </c>
      <c r="B689" t="s">
        <v>164</v>
      </c>
      <c r="C689" s="30" t="s">
        <v>89</v>
      </c>
      <c r="D689" s="30" t="s">
        <v>84</v>
      </c>
      <c r="E689" s="30" t="s">
        <v>34</v>
      </c>
      <c r="F689" s="30" t="s">
        <v>34</v>
      </c>
      <c r="G689" s="31" t="s">
        <v>137</v>
      </c>
      <c r="H689" s="32" t="s">
        <v>137</v>
      </c>
      <c r="I689" s="33" t="s">
        <v>165</v>
      </c>
      <c r="J689" s="33" t="s">
        <v>165</v>
      </c>
      <c r="L689" s="34">
        <v>2.5</v>
      </c>
      <c r="M689" s="33">
        <v>2</v>
      </c>
      <c r="N689" s="33">
        <v>3</v>
      </c>
      <c r="P689" s="31">
        <v>79</v>
      </c>
      <c r="Q689" s="30">
        <v>76</v>
      </c>
      <c r="R689" s="30">
        <v>81</v>
      </c>
      <c r="S689" s="30" t="b">
        <v>1</v>
      </c>
    </row>
    <row r="690" spans="1:19" ht="17" x14ac:dyDescent="0.2">
      <c r="A690" s="3" t="s">
        <v>163</v>
      </c>
      <c r="B690" t="s">
        <v>164</v>
      </c>
      <c r="C690" s="30" t="s">
        <v>89</v>
      </c>
      <c r="D690" s="30" t="s">
        <v>84</v>
      </c>
      <c r="E690" s="30" t="s">
        <v>34</v>
      </c>
      <c r="F690" s="30" t="s">
        <v>34</v>
      </c>
      <c r="G690" s="31" t="s">
        <v>137</v>
      </c>
      <c r="H690" s="32" t="s">
        <v>137</v>
      </c>
      <c r="I690" s="33" t="s">
        <v>165</v>
      </c>
      <c r="J690" s="33" t="s">
        <v>165</v>
      </c>
      <c r="L690" s="34">
        <v>4</v>
      </c>
      <c r="M690" s="33">
        <v>3</v>
      </c>
      <c r="N690" s="33">
        <v>100</v>
      </c>
      <c r="P690" s="31">
        <v>77</v>
      </c>
      <c r="Q690" s="30">
        <v>72</v>
      </c>
      <c r="R690" s="30">
        <v>81</v>
      </c>
      <c r="S690" s="30" t="b">
        <v>1</v>
      </c>
    </row>
    <row r="691" spans="1:19" ht="17" x14ac:dyDescent="0.2">
      <c r="A691" s="3" t="s">
        <v>163</v>
      </c>
      <c r="B691" t="s">
        <v>164</v>
      </c>
      <c r="C691" s="30" t="s">
        <v>84</v>
      </c>
      <c r="D691" s="30" t="s">
        <v>135</v>
      </c>
      <c r="E691" s="30" t="s">
        <v>34</v>
      </c>
      <c r="F691" s="30" t="s">
        <v>34</v>
      </c>
      <c r="G691" s="31" t="s">
        <v>137</v>
      </c>
      <c r="H691" s="32" t="s">
        <v>137</v>
      </c>
      <c r="I691" s="33" t="s">
        <v>165</v>
      </c>
      <c r="J691" s="33" t="s">
        <v>165</v>
      </c>
      <c r="L691" s="34">
        <v>1.25</v>
      </c>
      <c r="M691" s="33">
        <v>0.5</v>
      </c>
      <c r="N691" s="33">
        <v>2</v>
      </c>
      <c r="P691" s="31">
        <v>60</v>
      </c>
      <c r="Q691" s="30">
        <v>49</v>
      </c>
      <c r="R691" s="30">
        <v>69</v>
      </c>
      <c r="S691" s="30" t="b">
        <v>1</v>
      </c>
    </row>
    <row r="692" spans="1:19" ht="17" x14ac:dyDescent="0.2">
      <c r="A692" s="3" t="s">
        <v>163</v>
      </c>
      <c r="B692" t="s">
        <v>164</v>
      </c>
      <c r="C692" s="30" t="s">
        <v>84</v>
      </c>
      <c r="D692" s="30" t="s">
        <v>135</v>
      </c>
      <c r="E692" s="30" t="s">
        <v>34</v>
      </c>
      <c r="F692" s="30" t="s">
        <v>34</v>
      </c>
      <c r="G692" s="31" t="s">
        <v>137</v>
      </c>
      <c r="H692" s="32" t="s">
        <v>137</v>
      </c>
      <c r="I692" s="33" t="s">
        <v>165</v>
      </c>
      <c r="J692" s="33" t="s">
        <v>165</v>
      </c>
      <c r="L692" s="34">
        <v>2.5</v>
      </c>
      <c r="M692" s="33">
        <v>2</v>
      </c>
      <c r="N692" s="33">
        <v>3</v>
      </c>
      <c r="P692" s="31">
        <v>62</v>
      </c>
      <c r="Q692" s="30">
        <v>52</v>
      </c>
      <c r="R692" s="30">
        <v>70</v>
      </c>
      <c r="S692" s="30" t="b">
        <v>1</v>
      </c>
    </row>
    <row r="693" spans="1:19" ht="17" x14ac:dyDescent="0.2">
      <c r="A693" s="3" t="s">
        <v>163</v>
      </c>
      <c r="B693" t="s">
        <v>164</v>
      </c>
      <c r="C693" s="30" t="s">
        <v>84</v>
      </c>
      <c r="D693" s="30" t="s">
        <v>135</v>
      </c>
      <c r="E693" s="30" t="s">
        <v>34</v>
      </c>
      <c r="F693" s="30" t="s">
        <v>34</v>
      </c>
      <c r="G693" s="31" t="s">
        <v>137</v>
      </c>
      <c r="H693" s="32" t="s">
        <v>137</v>
      </c>
      <c r="I693" s="33" t="s">
        <v>165</v>
      </c>
      <c r="J693" s="33" t="s">
        <v>165</v>
      </c>
      <c r="L693" s="34">
        <v>3.5</v>
      </c>
      <c r="M693" s="33">
        <v>3</v>
      </c>
      <c r="N693" s="33">
        <v>4</v>
      </c>
      <c r="P693" s="31">
        <v>69</v>
      </c>
      <c r="Q693" s="30">
        <v>63</v>
      </c>
      <c r="R693" s="30">
        <v>73</v>
      </c>
      <c r="S693" s="30" t="b">
        <v>1</v>
      </c>
    </row>
    <row r="694" spans="1:19" ht="17" x14ac:dyDescent="0.2">
      <c r="A694" s="3" t="s">
        <v>163</v>
      </c>
      <c r="B694" t="s">
        <v>164</v>
      </c>
      <c r="C694" s="30" t="s">
        <v>84</v>
      </c>
      <c r="D694" s="30" t="s">
        <v>135</v>
      </c>
      <c r="E694" s="30" t="s">
        <v>34</v>
      </c>
      <c r="F694" s="30" t="s">
        <v>34</v>
      </c>
      <c r="G694" s="31" t="s">
        <v>137</v>
      </c>
      <c r="H694" s="32" t="s">
        <v>137</v>
      </c>
      <c r="I694" s="33" t="s">
        <v>165</v>
      </c>
      <c r="J694" s="33" t="s">
        <v>165</v>
      </c>
      <c r="L694" s="34">
        <v>4.5</v>
      </c>
      <c r="M694" s="33">
        <v>4</v>
      </c>
      <c r="N694" s="33">
        <v>5</v>
      </c>
      <c r="P694" s="31">
        <v>75</v>
      </c>
      <c r="Q694" s="30">
        <v>72</v>
      </c>
      <c r="R694" s="30">
        <v>78</v>
      </c>
      <c r="S694" s="30" t="b">
        <v>1</v>
      </c>
    </row>
    <row r="695" spans="1:19" ht="17" x14ac:dyDescent="0.2">
      <c r="A695" s="3" t="s">
        <v>163</v>
      </c>
      <c r="B695" t="s">
        <v>164</v>
      </c>
      <c r="C695" s="30" t="s">
        <v>84</v>
      </c>
      <c r="D695" s="30" t="s">
        <v>135</v>
      </c>
      <c r="E695" s="30" t="s">
        <v>34</v>
      </c>
      <c r="F695" s="30" t="s">
        <v>34</v>
      </c>
      <c r="G695" s="31" t="s">
        <v>137</v>
      </c>
      <c r="H695" s="32" t="s">
        <v>137</v>
      </c>
      <c r="I695" s="33" t="s">
        <v>165</v>
      </c>
      <c r="J695" s="33" t="s">
        <v>165</v>
      </c>
      <c r="L695" s="34">
        <v>6</v>
      </c>
      <c r="M695" s="33">
        <v>5</v>
      </c>
      <c r="N695" s="33">
        <v>100</v>
      </c>
      <c r="P695" s="31">
        <v>56.999999999999993</v>
      </c>
      <c r="Q695" s="30">
        <v>54</v>
      </c>
      <c r="R695" s="30">
        <v>61</v>
      </c>
      <c r="S695" s="30" t="b">
        <v>1</v>
      </c>
    </row>
    <row r="696" spans="1:19" ht="17" x14ac:dyDescent="0.2">
      <c r="A696" s="3" t="s">
        <v>163</v>
      </c>
      <c r="B696" t="s">
        <v>164</v>
      </c>
      <c r="C696" s="30" t="s">
        <v>84</v>
      </c>
      <c r="D696" s="30" t="s">
        <v>84</v>
      </c>
      <c r="E696" s="30" t="s">
        <v>34</v>
      </c>
      <c r="F696" s="30" t="s">
        <v>34</v>
      </c>
      <c r="G696" s="31" t="s">
        <v>137</v>
      </c>
      <c r="H696" s="32" t="s">
        <v>137</v>
      </c>
      <c r="I696" s="36" t="s">
        <v>165</v>
      </c>
      <c r="J696" s="36" t="s">
        <v>165</v>
      </c>
      <c r="L696" s="34">
        <v>1.25</v>
      </c>
      <c r="M696" s="36">
        <v>0.5</v>
      </c>
      <c r="N696" s="36">
        <v>2</v>
      </c>
      <c r="P696" s="37">
        <v>77</v>
      </c>
      <c r="Q696" s="30">
        <v>74</v>
      </c>
      <c r="R696" s="30">
        <v>80</v>
      </c>
      <c r="S696" s="30" t="b">
        <v>1</v>
      </c>
    </row>
    <row r="697" spans="1:19" ht="17" x14ac:dyDescent="0.2">
      <c r="A697" s="3" t="s">
        <v>163</v>
      </c>
      <c r="B697" t="s">
        <v>164</v>
      </c>
      <c r="C697" s="30" t="s">
        <v>84</v>
      </c>
      <c r="D697" s="30" t="s">
        <v>84</v>
      </c>
      <c r="E697" s="30" t="s">
        <v>34</v>
      </c>
      <c r="F697" s="30" t="s">
        <v>34</v>
      </c>
      <c r="G697" s="31" t="s">
        <v>137</v>
      </c>
      <c r="H697" s="32" t="s">
        <v>137</v>
      </c>
      <c r="I697" s="36" t="s">
        <v>165</v>
      </c>
      <c r="J697" s="36" t="s">
        <v>165</v>
      </c>
      <c r="L697" s="34">
        <v>2.5</v>
      </c>
      <c r="M697" s="36">
        <v>2</v>
      </c>
      <c r="N697" s="36">
        <v>3</v>
      </c>
      <c r="P697" s="37">
        <v>74</v>
      </c>
      <c r="Q697" s="30">
        <v>71</v>
      </c>
      <c r="R697" s="30">
        <v>77</v>
      </c>
      <c r="S697" s="30" t="b">
        <v>1</v>
      </c>
    </row>
    <row r="698" spans="1:19" ht="17" x14ac:dyDescent="0.2">
      <c r="A698" s="3" t="s">
        <v>163</v>
      </c>
      <c r="B698" t="s">
        <v>164</v>
      </c>
      <c r="C698" s="30" t="s">
        <v>84</v>
      </c>
      <c r="D698" s="30" t="s">
        <v>84</v>
      </c>
      <c r="E698" s="30" t="s">
        <v>34</v>
      </c>
      <c r="F698" s="30" t="s">
        <v>34</v>
      </c>
      <c r="G698" s="31" t="s">
        <v>137</v>
      </c>
      <c r="H698" s="32" t="s">
        <v>137</v>
      </c>
      <c r="I698" s="36" t="s">
        <v>165</v>
      </c>
      <c r="J698" s="36" t="s">
        <v>165</v>
      </c>
      <c r="L698" s="34">
        <v>4</v>
      </c>
      <c r="M698" s="36">
        <v>3</v>
      </c>
      <c r="N698" s="36">
        <v>100</v>
      </c>
      <c r="P698" s="37">
        <v>78</v>
      </c>
      <c r="Q698" s="30">
        <v>76</v>
      </c>
      <c r="R698" s="30">
        <v>80</v>
      </c>
      <c r="S698" s="30" t="b">
        <v>1</v>
      </c>
    </row>
    <row r="701" spans="1:19" x14ac:dyDescent="0.2">
      <c r="M701" s="10"/>
      <c r="O701" s="10"/>
      <c r="Q701" s="26"/>
      <c r="R701" s="26"/>
      <c r="S701" s="26"/>
    </row>
    <row r="702" spans="1:19" x14ac:dyDescent="0.2">
      <c r="M702" s="10"/>
      <c r="O702" s="10"/>
      <c r="Q702" s="26"/>
      <c r="R702" s="26"/>
      <c r="S702" s="26"/>
    </row>
    <row r="703" spans="1:19" x14ac:dyDescent="0.2">
      <c r="M703" s="38"/>
      <c r="O703" s="10"/>
      <c r="Q703" s="26"/>
      <c r="R703" s="26"/>
      <c r="S703" s="26"/>
    </row>
    <row r="704" spans="1:19" x14ac:dyDescent="0.2">
      <c r="M704" s="10"/>
      <c r="O704" s="10"/>
      <c r="Q704" s="26"/>
      <c r="R704" s="26"/>
      <c r="S704" s="26"/>
    </row>
    <row r="705" spans="13:19" x14ac:dyDescent="0.2">
      <c r="M705" s="38"/>
      <c r="O705" s="10"/>
      <c r="Q705" s="26"/>
      <c r="R705" s="26"/>
      <c r="S705" s="26"/>
    </row>
    <row r="706" spans="13:19" x14ac:dyDescent="0.2">
      <c r="M706" s="10"/>
      <c r="O706" s="10"/>
      <c r="Q706" s="26"/>
      <c r="R706" s="26"/>
      <c r="S706" s="26"/>
    </row>
    <row r="707" spans="13:19" x14ac:dyDescent="0.2">
      <c r="M707" s="38"/>
      <c r="O707" s="10"/>
    </row>
    <row r="708" spans="13:19" x14ac:dyDescent="0.2">
      <c r="M708" s="10"/>
      <c r="O708" s="10"/>
    </row>
    <row r="709" spans="13:19" x14ac:dyDescent="0.2">
      <c r="M709" s="38"/>
      <c r="O709" s="10"/>
    </row>
    <row r="710" spans="13:19" x14ac:dyDescent="0.2">
      <c r="M710" s="10"/>
      <c r="O710" s="10"/>
    </row>
    <row r="711" spans="13:19" x14ac:dyDescent="0.2">
      <c r="M711" s="38"/>
      <c r="O711" s="10"/>
    </row>
  </sheetData>
  <mergeCells count="9">
    <mergeCell ref="T211:T225"/>
    <mergeCell ref="T395:T396"/>
    <mergeCell ref="T514:T528"/>
    <mergeCell ref="T12:T32"/>
    <mergeCell ref="T33:T36"/>
    <mergeCell ref="T37:T39"/>
    <mergeCell ref="T40:T41"/>
    <mergeCell ref="T61:T62"/>
    <mergeCell ref="T63:T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6BBF-8890-AE4B-8FF2-7783C5E1A39A}">
  <dimension ref="A1:AS882"/>
  <sheetViews>
    <sheetView tabSelected="1" zoomScale="149" zoomScaleNormal="149" workbookViewId="0">
      <pane xSplit="10" ySplit="1" topLeftCell="Q12" activePane="bottomRight" state="frozen"/>
      <selection pane="topRight" activeCell="K1" sqref="K1"/>
      <selection pane="bottomLeft" activeCell="A2" sqref="A2"/>
      <selection pane="bottomRight" activeCell="G1" sqref="G1"/>
    </sheetView>
  </sheetViews>
  <sheetFormatPr baseColWidth="10" defaultColWidth="11" defaultRowHeight="16" x14ac:dyDescent="0.2"/>
  <cols>
    <col min="2" max="2" width="10.83203125" customWidth="1"/>
    <col min="3" max="3" width="13.33203125" bestFit="1" customWidth="1"/>
    <col min="4" max="4" width="10" bestFit="1" customWidth="1"/>
    <col min="5" max="5" width="11.83203125" bestFit="1" customWidth="1"/>
    <col min="6" max="6" width="15.5" customWidth="1"/>
    <col min="7" max="7" width="15.5" bestFit="1" customWidth="1"/>
    <col min="8" max="8" width="14.6640625" bestFit="1" customWidth="1"/>
    <col min="9" max="9" width="18.33203125" bestFit="1" customWidth="1"/>
    <col min="10" max="10" width="16.5" customWidth="1"/>
    <col min="11" max="11" width="17.5" bestFit="1" customWidth="1"/>
    <col min="12" max="12" width="13.1640625" customWidth="1"/>
    <col min="13" max="13" width="11.33203125" customWidth="1"/>
    <col min="17" max="18" width="11" customWidth="1"/>
    <col min="19" max="19" width="15" bestFit="1" customWidth="1"/>
    <col min="20" max="20" width="18.83203125" customWidth="1"/>
    <col min="21" max="21" width="22.6640625" customWidth="1"/>
    <col min="22" max="24" width="17" customWidth="1"/>
    <col min="26" max="26" width="13.5" customWidth="1"/>
    <col min="27" max="27" width="17" customWidth="1"/>
    <col min="28" max="28" width="17" bestFit="1" customWidth="1"/>
    <col min="29" max="33" width="17" customWidth="1"/>
    <col min="35" max="35" width="15.33203125" customWidth="1"/>
    <col min="37" max="37" width="12.1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/>
      <c r="AI1" s="1"/>
      <c r="AJ1" s="1" t="s">
        <v>283</v>
      </c>
      <c r="AK1" s="1"/>
      <c r="AL1" s="1"/>
      <c r="AM1" s="1"/>
      <c r="AN1" s="1"/>
    </row>
    <row r="2" spans="1:40" x14ac:dyDescent="0.2">
      <c r="A2" s="1" t="s">
        <v>32</v>
      </c>
      <c r="B2" s="1" t="str">
        <f>INDEX([1]SUMMARY!$B$2:$B$29,MATCH($A2,[1]SUMMARY!$A$2:$A$29,0))</f>
        <v>Tartof</v>
      </c>
      <c r="C2" s="1" t="s">
        <v>33</v>
      </c>
      <c r="D2" s="1"/>
      <c r="E2" s="1" t="s">
        <v>34</v>
      </c>
      <c r="F2" s="1" t="s">
        <v>34</v>
      </c>
      <c r="G2" s="1" t="s">
        <v>35</v>
      </c>
      <c r="H2" s="1" t="s">
        <v>35</v>
      </c>
      <c r="I2" s="1" t="s">
        <v>36</v>
      </c>
      <c r="J2" s="1" t="s">
        <v>36</v>
      </c>
      <c r="K2" s="1" t="s">
        <v>37</v>
      </c>
      <c r="L2" s="1">
        <f>IF(N2&gt;20,M2+1,AVERAGE(M2:N2))</f>
        <v>0.5</v>
      </c>
      <c r="M2" s="1">
        <v>0</v>
      </c>
      <c r="N2" s="1">
        <v>1</v>
      </c>
      <c r="O2" s="1"/>
      <c r="P2" s="3">
        <v>97.177570093457902</v>
      </c>
      <c r="Q2" s="3">
        <v>95.233644859812998</v>
      </c>
      <c r="R2" s="3">
        <v>98.971962616822395</v>
      </c>
      <c r="S2" s="1" t="b">
        <v>0</v>
      </c>
      <c r="T2" s="4" t="s">
        <v>38</v>
      </c>
      <c r="U2" s="1" t="s">
        <v>39</v>
      </c>
      <c r="V2" s="1"/>
      <c r="W2" s="1"/>
      <c r="X2" s="1"/>
      <c r="Y2" s="1"/>
      <c r="Z2" s="1">
        <v>0</v>
      </c>
      <c r="AA2" s="1" t="b">
        <f>M2&gt;L2</f>
        <v>0</v>
      </c>
      <c r="AB2" s="1" t="s">
        <v>40</v>
      </c>
      <c r="AC2" s="1" t="s">
        <v>41</v>
      </c>
      <c r="AD2" s="1" t="s">
        <v>42</v>
      </c>
      <c r="AE2" s="3">
        <f>P2-Q2</f>
        <v>1.9439252336449044</v>
      </c>
      <c r="AF2" s="3">
        <f>R2-P2</f>
        <v>1.7943925233644933</v>
      </c>
      <c r="AG2" s="3">
        <f>(R2-Q2)/3.92</f>
        <v>0.95365248903300959</v>
      </c>
      <c r="AH2" s="1">
        <v>-0.01</v>
      </c>
      <c r="AI2" s="1">
        <v>92.58</v>
      </c>
      <c r="AJ2" s="1">
        <f>N2-M2</f>
        <v>1</v>
      </c>
      <c r="AK2" s="1"/>
      <c r="AL2" s="1"/>
      <c r="AM2" s="1"/>
      <c r="AN2" s="1"/>
    </row>
    <row r="3" spans="1:40" x14ac:dyDescent="0.2">
      <c r="A3" s="1" t="s">
        <v>32</v>
      </c>
      <c r="B3" s="1" t="str">
        <f>INDEX([1]SUMMARY!$B$2:$B$29,MATCH($A3,[1]SUMMARY!$A$2:$A$29,0))</f>
        <v>Tartof</v>
      </c>
      <c r="C3" s="1" t="s">
        <v>33</v>
      </c>
      <c r="D3" s="1"/>
      <c r="E3" s="1" t="s">
        <v>34</v>
      </c>
      <c r="F3" s="1" t="s">
        <v>34</v>
      </c>
      <c r="G3" s="1" t="s">
        <v>35</v>
      </c>
      <c r="H3" s="1" t="s">
        <v>35</v>
      </c>
      <c r="I3" s="1" t="s">
        <v>36</v>
      </c>
      <c r="J3" s="1" t="s">
        <v>36</v>
      </c>
      <c r="K3" s="1" t="s">
        <v>37</v>
      </c>
      <c r="L3" s="1">
        <f>IF(N3&gt;20,M3+1,AVERAGE(M3:N3))</f>
        <v>1.5</v>
      </c>
      <c r="M3" s="1">
        <f>N2</f>
        <v>1</v>
      </c>
      <c r="N3" s="1">
        <v>2</v>
      </c>
      <c r="O3" s="1"/>
      <c r="P3" s="3">
        <v>90.897196261682197</v>
      </c>
      <c r="Q3" s="3">
        <v>87.158878504672799</v>
      </c>
      <c r="R3" s="3">
        <v>94.037383177570007</v>
      </c>
      <c r="S3" s="1" t="b">
        <v>0</v>
      </c>
      <c r="T3" s="4" t="s">
        <v>38</v>
      </c>
      <c r="U3" s="1" t="s">
        <v>39</v>
      </c>
      <c r="V3" s="1"/>
      <c r="W3" s="1"/>
      <c r="X3" s="1"/>
      <c r="Y3" s="1"/>
      <c r="Z3" s="1">
        <v>0</v>
      </c>
      <c r="AA3" s="1" t="b">
        <f>M3&gt;L3</f>
        <v>0</v>
      </c>
      <c r="AB3" s="1"/>
      <c r="AC3" s="1" t="s">
        <v>41</v>
      </c>
      <c r="AD3" s="1" t="s">
        <v>42</v>
      </c>
      <c r="AE3" s="3">
        <f>P3-Q3</f>
        <v>3.7383177570093977</v>
      </c>
      <c r="AF3" s="3">
        <f>R3-P3</f>
        <v>3.14018691588781</v>
      </c>
      <c r="AG3" s="3">
        <f>(R3-Q3)/3.92</f>
        <v>1.7547205798207164</v>
      </c>
      <c r="AH3" s="1">
        <v>1.26</v>
      </c>
      <c r="AI3" s="1">
        <v>87.22</v>
      </c>
      <c r="AJ3" s="1">
        <f>N3-M3</f>
        <v>1</v>
      </c>
      <c r="AK3" s="1"/>
      <c r="AL3" s="1"/>
      <c r="AM3" s="1"/>
      <c r="AN3" s="1"/>
    </row>
    <row r="4" spans="1:40" x14ac:dyDescent="0.2">
      <c r="A4" s="1" t="s">
        <v>32</v>
      </c>
      <c r="B4" s="1" t="str">
        <f>INDEX([1]SUMMARY!$B$2:$B$29,MATCH($A4,[1]SUMMARY!$A$2:$A$29,0))</f>
        <v>Tartof</v>
      </c>
      <c r="C4" s="1" t="s">
        <v>33</v>
      </c>
      <c r="D4" s="1"/>
      <c r="E4" s="1" t="s">
        <v>34</v>
      </c>
      <c r="F4" s="1" t="s">
        <v>34</v>
      </c>
      <c r="G4" s="1" t="s">
        <v>35</v>
      </c>
      <c r="H4" s="1" t="s">
        <v>35</v>
      </c>
      <c r="I4" s="1" t="s">
        <v>36</v>
      </c>
      <c r="J4" s="1" t="s">
        <v>36</v>
      </c>
      <c r="K4" s="1" t="s">
        <v>37</v>
      </c>
      <c r="L4" s="1">
        <f>IF(N4&gt;20,M4+1,AVERAGE(M4:N4))</f>
        <v>2.5</v>
      </c>
      <c r="M4" s="1">
        <f>N3</f>
        <v>2</v>
      </c>
      <c r="N4" s="1">
        <v>3</v>
      </c>
      <c r="O4" s="1"/>
      <c r="P4" s="3">
        <v>87.158878504672799</v>
      </c>
      <c r="Q4" s="3">
        <v>81.327102803738299</v>
      </c>
      <c r="R4" s="3">
        <v>91.794392523364394</v>
      </c>
      <c r="S4" s="1" t="b">
        <v>0</v>
      </c>
      <c r="T4" s="4" t="s">
        <v>38</v>
      </c>
      <c r="U4" s="1" t="s">
        <v>39</v>
      </c>
      <c r="V4" s="1"/>
      <c r="W4" s="1"/>
      <c r="X4" s="1"/>
      <c r="Y4" s="1"/>
      <c r="Z4" s="1">
        <v>0</v>
      </c>
      <c r="AA4" s="1" t="b">
        <f>M4&gt;L4</f>
        <v>0</v>
      </c>
      <c r="AB4" s="1"/>
      <c r="AC4" s="1" t="s">
        <v>41</v>
      </c>
      <c r="AD4" s="1" t="s">
        <v>42</v>
      </c>
      <c r="AE4" s="3">
        <f>P4-Q4</f>
        <v>5.8317757009345002</v>
      </c>
      <c r="AF4" s="3">
        <f>R4-P4</f>
        <v>4.6355140186915946</v>
      </c>
      <c r="AG4" s="3">
        <f>(R4-Q4)/3.92</f>
        <v>2.6702269692923712</v>
      </c>
      <c r="AH4" s="1">
        <v>2.5099999999999998</v>
      </c>
      <c r="AI4" s="1">
        <v>77.11</v>
      </c>
      <c r="AJ4" s="1">
        <f>N4-M4</f>
        <v>1</v>
      </c>
      <c r="AK4" s="1"/>
      <c r="AL4" s="1"/>
      <c r="AM4" s="1"/>
      <c r="AN4" s="1"/>
    </row>
    <row r="5" spans="1:40" x14ac:dyDescent="0.2">
      <c r="A5" s="1" t="s">
        <v>32</v>
      </c>
      <c r="B5" s="1" t="str">
        <f>INDEX([1]SUMMARY!$B$2:$B$29,MATCH($A5,[1]SUMMARY!$A$2:$A$29,0))</f>
        <v>Tartof</v>
      </c>
      <c r="C5" s="1" t="s">
        <v>33</v>
      </c>
      <c r="D5" s="1"/>
      <c r="E5" s="1" t="s">
        <v>34</v>
      </c>
      <c r="F5" s="1" t="s">
        <v>34</v>
      </c>
      <c r="G5" s="1" t="s">
        <v>35</v>
      </c>
      <c r="H5" s="1" t="s">
        <v>35</v>
      </c>
      <c r="I5" s="1" t="s">
        <v>36</v>
      </c>
      <c r="J5" s="1" t="s">
        <v>36</v>
      </c>
      <c r="K5" s="1" t="s">
        <v>37</v>
      </c>
      <c r="L5" s="1">
        <f>IF(N5&gt;20,M5+1,AVERAGE(M5:N5))</f>
        <v>3.5</v>
      </c>
      <c r="M5" s="1">
        <f>N4</f>
        <v>3</v>
      </c>
      <c r="N5" s="1">
        <v>4</v>
      </c>
      <c r="O5" s="1"/>
      <c r="P5" s="3">
        <v>78.785046728971906</v>
      </c>
      <c r="Q5" s="3">
        <v>69.065420560747597</v>
      </c>
      <c r="R5" s="3">
        <v>87.009345794392502</v>
      </c>
      <c r="S5" s="1" t="b">
        <v>0</v>
      </c>
      <c r="T5" s="4" t="s">
        <v>38</v>
      </c>
      <c r="U5" s="1" t="s">
        <v>39</v>
      </c>
      <c r="V5" s="1"/>
      <c r="W5" s="1"/>
      <c r="X5" s="1"/>
      <c r="Y5" s="1"/>
      <c r="Z5" s="1">
        <v>0</v>
      </c>
      <c r="AA5" s="1" t="b">
        <f>M5&gt;L5</f>
        <v>0</v>
      </c>
      <c r="AB5" s="1"/>
      <c r="AC5" s="1" t="s">
        <v>41</v>
      </c>
      <c r="AD5" s="1" t="s">
        <v>42</v>
      </c>
      <c r="AE5" s="3">
        <f>P5-Q5</f>
        <v>9.719626168224309</v>
      </c>
      <c r="AF5" s="3">
        <f>R5-P5</f>
        <v>8.2242990654205954</v>
      </c>
      <c r="AG5" s="3">
        <f>(R5-Q5)/3.92</f>
        <v>4.577531947358394</v>
      </c>
      <c r="AH5" s="1">
        <v>3.77</v>
      </c>
      <c r="AI5" s="1">
        <v>59.18</v>
      </c>
      <c r="AJ5" s="1">
        <f>N5-M5</f>
        <v>1</v>
      </c>
      <c r="AK5" s="1"/>
      <c r="AL5" s="1"/>
      <c r="AM5" s="1"/>
      <c r="AN5" s="1"/>
    </row>
    <row r="6" spans="1:40" x14ac:dyDescent="0.2">
      <c r="A6" s="1" t="s">
        <v>32</v>
      </c>
      <c r="B6" s="1" t="str">
        <f>INDEX([1]SUMMARY!$B$2:$B$29,MATCH($A6,[1]SUMMARY!$A$2:$A$29,0))</f>
        <v>Tartof</v>
      </c>
      <c r="C6" s="1" t="s">
        <v>33</v>
      </c>
      <c r="D6" s="1"/>
      <c r="E6" s="1" t="s">
        <v>34</v>
      </c>
      <c r="F6" s="1" t="s">
        <v>34</v>
      </c>
      <c r="G6" s="1" t="s">
        <v>35</v>
      </c>
      <c r="H6" s="1" t="s">
        <v>35</v>
      </c>
      <c r="I6" s="1" t="s">
        <v>36</v>
      </c>
      <c r="J6" s="1" t="s">
        <v>36</v>
      </c>
      <c r="K6" s="1" t="s">
        <v>37</v>
      </c>
      <c r="L6" s="1">
        <f>IF(N6&gt;20,M6+1,AVERAGE(M6:N6))</f>
        <v>5</v>
      </c>
      <c r="M6" s="1">
        <f>N5</f>
        <v>4</v>
      </c>
      <c r="N6" s="1">
        <v>100</v>
      </c>
      <c r="O6" s="1"/>
      <c r="P6" s="3">
        <v>63.981308411214897</v>
      </c>
      <c r="Q6" s="3">
        <v>45.2897196261682</v>
      </c>
      <c r="R6" s="3">
        <v>79.981308411214897</v>
      </c>
      <c r="S6" s="1" t="b">
        <v>0</v>
      </c>
      <c r="T6" s="4" t="s">
        <v>38</v>
      </c>
      <c r="U6" s="1" t="s">
        <v>39</v>
      </c>
      <c r="V6" s="1"/>
      <c r="W6" s="1"/>
      <c r="X6" s="1"/>
      <c r="Y6" s="1"/>
      <c r="Z6" s="1">
        <v>0</v>
      </c>
      <c r="AA6" s="1" t="b">
        <f>M6&gt;L6</f>
        <v>0</v>
      </c>
      <c r="AB6" s="1"/>
      <c r="AC6" s="1" t="s">
        <v>41</v>
      </c>
      <c r="AD6" s="1" t="s">
        <v>42</v>
      </c>
      <c r="AE6" s="3">
        <f>P6-Q6</f>
        <v>18.691588785046697</v>
      </c>
      <c r="AF6" s="3">
        <f>R6-P6</f>
        <v>16</v>
      </c>
      <c r="AG6" s="3">
        <f>(R6-Q6)/3.92</f>
        <v>8.8498950982261988</v>
      </c>
      <c r="AH6" s="1">
        <v>5.01</v>
      </c>
      <c r="AI6" s="1">
        <v>52.58</v>
      </c>
      <c r="AJ6" s="1">
        <f>N6-M6</f>
        <v>96</v>
      </c>
      <c r="AK6" s="1"/>
      <c r="AL6" s="1"/>
      <c r="AM6" s="1"/>
      <c r="AN6" s="1"/>
    </row>
    <row r="7" spans="1:40" x14ac:dyDescent="0.2">
      <c r="A7" s="1" t="s">
        <v>32</v>
      </c>
      <c r="B7" s="1" t="str">
        <f>INDEX([1]SUMMARY!$B$2:$B$29,MATCH($A7,[1]SUMMARY!$A$2:$A$29,0))</f>
        <v>Tartof</v>
      </c>
      <c r="C7" s="1" t="s">
        <v>33</v>
      </c>
      <c r="D7" s="1"/>
      <c r="E7" s="1" t="s">
        <v>34</v>
      </c>
      <c r="F7" s="1" t="s">
        <v>34</v>
      </c>
      <c r="G7" s="1" t="s">
        <v>43</v>
      </c>
      <c r="H7" s="1" t="s">
        <v>43</v>
      </c>
      <c r="I7" s="1" t="s">
        <v>36</v>
      </c>
      <c r="J7" s="1" t="s">
        <v>36</v>
      </c>
      <c r="K7" s="1" t="s">
        <v>37</v>
      </c>
      <c r="L7" s="1">
        <f>IF(N7&gt;20,M7+1,AVERAGE(M7:N7))</f>
        <v>0.5</v>
      </c>
      <c r="M7" s="1">
        <v>0</v>
      </c>
      <c r="N7" s="1">
        <v>1</v>
      </c>
      <c r="O7" s="1"/>
      <c r="P7" s="3">
        <v>92.392523364485896</v>
      </c>
      <c r="Q7" s="3">
        <v>85.214953271027994</v>
      </c>
      <c r="R7" s="3">
        <v>98.074766355140099</v>
      </c>
      <c r="S7" s="1" t="b">
        <v>0</v>
      </c>
      <c r="T7" s="4" t="s">
        <v>38</v>
      </c>
      <c r="U7" s="1" t="s">
        <v>39</v>
      </c>
      <c r="V7" s="1"/>
      <c r="W7" s="1"/>
      <c r="X7" s="1"/>
      <c r="Y7" s="1"/>
      <c r="Z7" s="1">
        <v>0</v>
      </c>
      <c r="AA7" s="1" t="b">
        <f>M7&gt;L7</f>
        <v>0</v>
      </c>
      <c r="AB7" s="1"/>
      <c r="AC7" s="1" t="s">
        <v>41</v>
      </c>
      <c r="AD7" s="1" t="s">
        <v>42</v>
      </c>
      <c r="AE7" s="3">
        <f>P7-Q7</f>
        <v>7.1775700934579021</v>
      </c>
      <c r="AF7" s="3">
        <f>R7-P7</f>
        <v>5.6822429906542027</v>
      </c>
      <c r="AG7" s="3">
        <f>(R7-Q7)/3.92</f>
        <v>3.2805645622734962</v>
      </c>
      <c r="AH7" s="1">
        <v>-0.05</v>
      </c>
      <c r="AI7" s="1">
        <v>97.32</v>
      </c>
      <c r="AJ7" s="1">
        <f>N7-M7</f>
        <v>1</v>
      </c>
      <c r="AK7" s="1"/>
      <c r="AL7" s="1"/>
      <c r="AM7" s="1"/>
      <c r="AN7" s="1"/>
    </row>
    <row r="8" spans="1:40" x14ac:dyDescent="0.2">
      <c r="A8" s="1" t="s">
        <v>32</v>
      </c>
      <c r="B8" s="1" t="str">
        <f>INDEX([1]SUMMARY!$B$2:$B$29,MATCH($A8,[1]SUMMARY!$A$2:$A$29,0))</f>
        <v>Tartof</v>
      </c>
      <c r="C8" s="1" t="s">
        <v>33</v>
      </c>
      <c r="D8" s="1"/>
      <c r="E8" s="1" t="s">
        <v>34</v>
      </c>
      <c r="F8" s="1" t="s">
        <v>34</v>
      </c>
      <c r="G8" s="1" t="s">
        <v>43</v>
      </c>
      <c r="H8" s="1" t="s">
        <v>43</v>
      </c>
      <c r="I8" s="1" t="s">
        <v>36</v>
      </c>
      <c r="J8" s="1" t="s">
        <v>36</v>
      </c>
      <c r="K8" s="1" t="s">
        <v>37</v>
      </c>
      <c r="L8" s="1">
        <f>IF(N8&gt;20,M8+1,AVERAGE(M8:N8))</f>
        <v>1.5</v>
      </c>
      <c r="M8" s="1">
        <f>N7</f>
        <v>1</v>
      </c>
      <c r="N8" s="1">
        <v>2</v>
      </c>
      <c r="O8" s="1"/>
      <c r="P8" s="3">
        <v>86.859813084112105</v>
      </c>
      <c r="Q8" s="3">
        <v>81.177570093457902</v>
      </c>
      <c r="R8" s="3">
        <v>91.943925233644805</v>
      </c>
      <c r="S8" s="1" t="b">
        <v>0</v>
      </c>
      <c r="T8" s="4" t="s">
        <v>38</v>
      </c>
      <c r="U8" s="1" t="s">
        <v>39</v>
      </c>
      <c r="V8" s="1"/>
      <c r="W8" s="1"/>
      <c r="X8" s="1"/>
      <c r="Y8" s="1"/>
      <c r="Z8" s="1">
        <v>0</v>
      </c>
      <c r="AA8" s="1" t="b">
        <f>M8&gt;L8</f>
        <v>0</v>
      </c>
      <c r="AB8" s="1"/>
      <c r="AC8" s="1" t="s">
        <v>41</v>
      </c>
      <c r="AD8" s="1" t="s">
        <v>42</v>
      </c>
      <c r="AE8" s="3">
        <f>P8-Q8</f>
        <v>5.6822429906542027</v>
      </c>
      <c r="AF8" s="3">
        <f>R8-P8</f>
        <v>5.0841121495327002</v>
      </c>
      <c r="AG8" s="3">
        <f>(R8-Q8)/3.92</f>
        <v>2.7465191684150261</v>
      </c>
      <c r="AH8" s="1">
        <v>1.24</v>
      </c>
      <c r="AI8" s="1">
        <v>90.93</v>
      </c>
      <c r="AJ8" s="1">
        <f>N8-M8</f>
        <v>1</v>
      </c>
      <c r="AK8" s="1"/>
      <c r="AL8" s="1"/>
      <c r="AM8" s="1"/>
      <c r="AN8" s="1"/>
    </row>
    <row r="9" spans="1:40" x14ac:dyDescent="0.2">
      <c r="A9" s="1" t="s">
        <v>32</v>
      </c>
      <c r="B9" s="1" t="str">
        <f>INDEX([1]SUMMARY!$B$2:$B$29,MATCH($A9,[1]SUMMARY!$A$2:$A$29,0))</f>
        <v>Tartof</v>
      </c>
      <c r="C9" s="1" t="s">
        <v>33</v>
      </c>
      <c r="D9" s="1"/>
      <c r="E9" s="1" t="s">
        <v>34</v>
      </c>
      <c r="F9" s="1" t="s">
        <v>34</v>
      </c>
      <c r="G9" s="1" t="s">
        <v>43</v>
      </c>
      <c r="H9" s="1" t="s">
        <v>43</v>
      </c>
      <c r="I9" s="1" t="s">
        <v>36</v>
      </c>
      <c r="J9" s="1" t="s">
        <v>36</v>
      </c>
      <c r="K9" s="1" t="s">
        <v>37</v>
      </c>
      <c r="L9" s="1">
        <f>IF(N9&gt;20,M9+1,AVERAGE(M9:N9))</f>
        <v>2.5</v>
      </c>
      <c r="M9" s="1">
        <f>N8</f>
        <v>2</v>
      </c>
      <c r="N9" s="1">
        <v>3</v>
      </c>
      <c r="O9" s="1"/>
      <c r="P9" s="3">
        <v>76.691588785046704</v>
      </c>
      <c r="Q9" s="3">
        <v>70.261682242990602</v>
      </c>
      <c r="R9" s="3">
        <v>82.971962616822395</v>
      </c>
      <c r="S9" s="1" t="b">
        <v>0</v>
      </c>
      <c r="T9" s="4" t="s">
        <v>38</v>
      </c>
      <c r="U9" s="1" t="s">
        <v>39</v>
      </c>
      <c r="V9" s="1"/>
      <c r="W9" s="1"/>
      <c r="X9" s="1"/>
      <c r="Y9" s="1"/>
      <c r="Z9" s="1">
        <v>0</v>
      </c>
      <c r="AA9" s="1" t="b">
        <f>M9&gt;L9</f>
        <v>0</v>
      </c>
      <c r="AB9" s="1"/>
      <c r="AC9" s="1" t="s">
        <v>41</v>
      </c>
      <c r="AD9" s="1" t="s">
        <v>42</v>
      </c>
      <c r="AE9" s="3">
        <f>P9-Q9</f>
        <v>6.4299065420561021</v>
      </c>
      <c r="AF9" s="3">
        <f>R9-P9</f>
        <v>6.280373831775691</v>
      </c>
      <c r="AG9" s="3">
        <f>(R9-Q9)/3.92</f>
        <v>3.2424184627121924</v>
      </c>
      <c r="AH9" s="1">
        <v>2.48</v>
      </c>
      <c r="AI9" s="1">
        <v>87.22</v>
      </c>
      <c r="AJ9" s="1">
        <f>N9-M9</f>
        <v>1</v>
      </c>
      <c r="AK9" s="1"/>
      <c r="AL9" s="1"/>
      <c r="AM9" s="1"/>
      <c r="AN9" s="1"/>
    </row>
    <row r="10" spans="1:40" x14ac:dyDescent="0.2">
      <c r="A10" s="1" t="s">
        <v>32</v>
      </c>
      <c r="B10" s="1" t="str">
        <f>INDEX([1]SUMMARY!$B$2:$B$29,MATCH($A10,[1]SUMMARY!$A$2:$A$29,0))</f>
        <v>Tartof</v>
      </c>
      <c r="C10" s="1" t="s">
        <v>33</v>
      </c>
      <c r="D10" s="1"/>
      <c r="E10" s="1" t="s">
        <v>34</v>
      </c>
      <c r="F10" s="1" t="s">
        <v>34</v>
      </c>
      <c r="G10" s="1" t="s">
        <v>43</v>
      </c>
      <c r="H10" s="1" t="s">
        <v>43</v>
      </c>
      <c r="I10" s="1" t="s">
        <v>36</v>
      </c>
      <c r="J10" s="1" t="s">
        <v>36</v>
      </c>
      <c r="K10" s="1" t="s">
        <v>37</v>
      </c>
      <c r="L10" s="1">
        <f>IF(N10&gt;20,M10+1,AVERAGE(M10:N10))</f>
        <v>3.5</v>
      </c>
      <c r="M10" s="1">
        <f>N9</f>
        <v>3</v>
      </c>
      <c r="N10" s="1">
        <v>4</v>
      </c>
      <c r="O10" s="1"/>
      <c r="P10" s="3">
        <v>59.196261682242898</v>
      </c>
      <c r="Q10" s="3">
        <v>48.130841121495301</v>
      </c>
      <c r="R10" s="3">
        <v>69.065420560747597</v>
      </c>
      <c r="S10" s="1" t="b">
        <v>0</v>
      </c>
      <c r="T10" s="4" t="s">
        <v>38</v>
      </c>
      <c r="U10" s="1" t="s">
        <v>39</v>
      </c>
      <c r="V10" s="1"/>
      <c r="W10" s="1"/>
      <c r="X10" s="1"/>
      <c r="Y10" s="1"/>
      <c r="Z10" s="1">
        <v>0</v>
      </c>
      <c r="AA10" s="1" t="b">
        <f>M10&gt;L10</f>
        <v>0</v>
      </c>
      <c r="AB10" s="1"/>
      <c r="AC10" s="1" t="s">
        <v>41</v>
      </c>
      <c r="AD10" s="1" t="s">
        <v>42</v>
      </c>
      <c r="AE10" s="3">
        <f>P10-Q10</f>
        <v>11.065420560747597</v>
      </c>
      <c r="AF10" s="3">
        <f>R10-P10</f>
        <v>9.8691588785046989</v>
      </c>
      <c r="AG10" s="3">
        <f>(R10-Q10)/3.92</f>
        <v>5.3404539385847691</v>
      </c>
      <c r="AH10" s="1">
        <v>3.73</v>
      </c>
      <c r="AI10" s="1">
        <v>78.760000000000005</v>
      </c>
      <c r="AJ10" s="1">
        <f>N10-M10</f>
        <v>1</v>
      </c>
      <c r="AK10" s="1"/>
      <c r="AL10" s="1"/>
      <c r="AM10" s="1"/>
      <c r="AN10" s="1"/>
    </row>
    <row r="11" spans="1:40" x14ac:dyDescent="0.2">
      <c r="A11" s="1" t="s">
        <v>32</v>
      </c>
      <c r="B11" s="1" t="str">
        <f>INDEX([1]SUMMARY!$B$2:$B$29,MATCH($A11,[1]SUMMARY!$A$2:$A$29,0))</f>
        <v>Tartof</v>
      </c>
      <c r="C11" s="1" t="s">
        <v>33</v>
      </c>
      <c r="D11" s="1"/>
      <c r="E11" s="1" t="s">
        <v>34</v>
      </c>
      <c r="F11" s="1" t="s">
        <v>34</v>
      </c>
      <c r="G11" s="1" t="s">
        <v>43</v>
      </c>
      <c r="H11" s="1" t="s">
        <v>43</v>
      </c>
      <c r="I11" s="1" t="s">
        <v>36</v>
      </c>
      <c r="J11" s="1" t="s">
        <v>36</v>
      </c>
      <c r="K11" s="1" t="s">
        <v>37</v>
      </c>
      <c r="L11" s="1">
        <f>IF(N11&gt;20,M11+1,AVERAGE(M11:N11))</f>
        <v>5</v>
      </c>
      <c r="M11" s="1">
        <f>N10</f>
        <v>4</v>
      </c>
      <c r="N11" s="1">
        <v>100</v>
      </c>
      <c r="O11" s="1"/>
      <c r="P11" s="3">
        <v>52.616822429906499</v>
      </c>
      <c r="Q11" s="3">
        <v>39.158878504672799</v>
      </c>
      <c r="R11" s="3">
        <v>65.177570093457902</v>
      </c>
      <c r="S11" s="1" t="b">
        <v>0</v>
      </c>
      <c r="T11" s="4" t="s">
        <v>38</v>
      </c>
      <c r="U11" s="1" t="s">
        <v>39</v>
      </c>
      <c r="V11" s="1"/>
      <c r="W11" s="1"/>
      <c r="X11" s="1"/>
      <c r="Y11" s="1"/>
      <c r="Z11" s="1">
        <v>0</v>
      </c>
      <c r="AA11" s="1" t="b">
        <f>M11&gt;L11</f>
        <v>0</v>
      </c>
      <c r="AB11" s="1"/>
      <c r="AC11" s="1" t="s">
        <v>41</v>
      </c>
      <c r="AD11" s="1" t="s">
        <v>42</v>
      </c>
      <c r="AE11" s="3">
        <f>P11-Q11</f>
        <v>13.4579439252337</v>
      </c>
      <c r="AF11" s="3">
        <f>R11-P11</f>
        <v>12.560747663551403</v>
      </c>
      <c r="AG11" s="3">
        <f>(R11-Q11)/3.92</f>
        <v>6.6374213236696695</v>
      </c>
      <c r="AH11" s="1">
        <v>4.99</v>
      </c>
      <c r="AI11" s="1">
        <v>64.33</v>
      </c>
      <c r="AJ11" s="1">
        <f>N11-M11</f>
        <v>96</v>
      </c>
      <c r="AK11" s="1"/>
      <c r="AL11" s="1"/>
      <c r="AM11" s="1"/>
      <c r="AN11" s="1"/>
    </row>
    <row r="12" spans="1:40" ht="64.5" customHeight="1" x14ac:dyDescent="0.2">
      <c r="A12" s="1" t="s">
        <v>44</v>
      </c>
      <c r="B12" s="1" t="str">
        <f>INDEX([1]SUMMARY!$B$2:$B$29,MATCH($A12,[1]SUMMARY!$A$2:$A$29,0))</f>
        <v>Goldberg</v>
      </c>
      <c r="C12" s="1" t="s">
        <v>33</v>
      </c>
      <c r="D12" s="1"/>
      <c r="E12" s="5" t="s">
        <v>45</v>
      </c>
      <c r="F12" s="5" t="s">
        <v>46</v>
      </c>
      <c r="G12" s="1" t="s">
        <v>43</v>
      </c>
      <c r="H12" s="1" t="s">
        <v>43</v>
      </c>
      <c r="I12" s="1" t="s">
        <v>36</v>
      </c>
      <c r="J12" s="1" t="s">
        <v>36</v>
      </c>
      <c r="K12" s="1"/>
      <c r="L12" s="1">
        <f>IF(N12&gt;20,M12+1,AVERAGE(M12:N12))</f>
        <v>5.75</v>
      </c>
      <c r="M12" s="1">
        <v>5</v>
      </c>
      <c r="N12" s="1">
        <v>6.5</v>
      </c>
      <c r="O12" s="1"/>
      <c r="P12" s="1">
        <v>50</v>
      </c>
      <c r="Q12" s="1">
        <v>45</v>
      </c>
      <c r="R12" s="1">
        <v>55</v>
      </c>
      <c r="S12" s="1" t="b">
        <v>1</v>
      </c>
      <c r="T12" s="51" t="s">
        <v>47</v>
      </c>
      <c r="U12" s="1" t="s">
        <v>39</v>
      </c>
      <c r="V12" s="1">
        <v>55</v>
      </c>
      <c r="W12" s="1">
        <v>50</v>
      </c>
      <c r="X12" s="1">
        <v>60</v>
      </c>
      <c r="Y12" s="1"/>
      <c r="Z12" s="1">
        <v>1</v>
      </c>
      <c r="AA12" s="1" t="b">
        <f>M12&gt;L12</f>
        <v>0</v>
      </c>
      <c r="AB12" s="1">
        <v>1</v>
      </c>
      <c r="AC12" s="1"/>
      <c r="AD12" s="1" t="s">
        <v>42</v>
      </c>
      <c r="AE12" s="3">
        <f>P12-Q12</f>
        <v>5</v>
      </c>
      <c r="AF12" s="3">
        <f>R12-P12</f>
        <v>5</v>
      </c>
      <c r="AG12" s="3">
        <f>(R12-Q12)/3.92</f>
        <v>2.5510204081632653</v>
      </c>
      <c r="AH12" s="1"/>
      <c r="AI12" s="1"/>
      <c r="AJ12" s="1">
        <f>N12-M12</f>
        <v>1.5</v>
      </c>
      <c r="AK12" s="1"/>
      <c r="AL12" s="1"/>
      <c r="AM12" s="1"/>
      <c r="AN12" s="1"/>
    </row>
    <row r="13" spans="1:40" ht="17" customHeight="1" x14ac:dyDescent="0.2">
      <c r="A13" s="1" t="s">
        <v>44</v>
      </c>
      <c r="B13" s="1" t="str">
        <f>INDEX([1]SUMMARY!$B$2:$B$29,MATCH($A13,[1]SUMMARY!$A$2:$A$29,0))</f>
        <v>Goldberg</v>
      </c>
      <c r="C13" s="1" t="s">
        <v>33</v>
      </c>
      <c r="D13" s="1"/>
      <c r="E13" s="5" t="s">
        <v>45</v>
      </c>
      <c r="F13" s="5" t="s">
        <v>46</v>
      </c>
      <c r="G13" s="1" t="s">
        <v>43</v>
      </c>
      <c r="H13" s="1" t="s">
        <v>43</v>
      </c>
      <c r="I13" s="1" t="s">
        <v>36</v>
      </c>
      <c r="J13" s="1" t="s">
        <v>36</v>
      </c>
      <c r="K13" s="1"/>
      <c r="L13" s="1">
        <f>IF(N13&gt;20,M13+1,AVERAGE(M13:N13))</f>
        <v>5.25</v>
      </c>
      <c r="M13" s="1">
        <v>4.5</v>
      </c>
      <c r="N13" s="1">
        <v>6</v>
      </c>
      <c r="O13" s="1"/>
      <c r="P13" s="1">
        <v>47</v>
      </c>
      <c r="Q13" s="1">
        <v>42</v>
      </c>
      <c r="R13" s="1">
        <v>52</v>
      </c>
      <c r="S13" s="1" t="b">
        <v>1</v>
      </c>
      <c r="T13" s="51"/>
      <c r="U13" s="1" t="s">
        <v>39</v>
      </c>
      <c r="V13" s="1">
        <v>52</v>
      </c>
      <c r="W13" s="1">
        <v>48</v>
      </c>
      <c r="X13" s="1">
        <v>57</v>
      </c>
      <c r="Y13" s="1"/>
      <c r="Z13" s="1">
        <v>1</v>
      </c>
      <c r="AA13" s="1" t="b">
        <f>M13&gt;L13</f>
        <v>0</v>
      </c>
      <c r="AB13" s="1">
        <v>1</v>
      </c>
      <c r="AC13" s="1"/>
      <c r="AD13" s="1" t="s">
        <v>42</v>
      </c>
      <c r="AE13" s="3">
        <f>P13-Q13</f>
        <v>5</v>
      </c>
      <c r="AF13" s="3">
        <f>R13-P13</f>
        <v>5</v>
      </c>
      <c r="AG13" s="3">
        <f>(R13-Q13)/3.92</f>
        <v>2.5510204081632653</v>
      </c>
      <c r="AH13" s="1"/>
      <c r="AI13" s="1"/>
      <c r="AJ13" s="1">
        <f>N13-M13</f>
        <v>1.5</v>
      </c>
      <c r="AK13" s="1"/>
      <c r="AL13" s="1"/>
      <c r="AM13" s="1"/>
      <c r="AN13" s="1"/>
    </row>
    <row r="14" spans="1:40" ht="17" customHeight="1" x14ac:dyDescent="0.2">
      <c r="A14" s="1" t="s">
        <v>44</v>
      </c>
      <c r="B14" s="1" t="str">
        <f>INDEX([1]SUMMARY!$B$2:$B$29,MATCH($A14,[1]SUMMARY!$A$2:$A$29,0))</f>
        <v>Goldberg</v>
      </c>
      <c r="C14" s="1" t="s">
        <v>33</v>
      </c>
      <c r="D14" s="1"/>
      <c r="E14" s="5" t="s">
        <v>45</v>
      </c>
      <c r="F14" s="5" t="s">
        <v>46</v>
      </c>
      <c r="G14" s="1" t="s">
        <v>43</v>
      </c>
      <c r="H14" s="1" t="s">
        <v>43</v>
      </c>
      <c r="I14" s="1" t="s">
        <v>36</v>
      </c>
      <c r="J14" s="1" t="s">
        <v>36</v>
      </c>
      <c r="K14" s="1"/>
      <c r="L14" s="1">
        <f>IF(N14&gt;20,M14+1,AVERAGE(M14:N14))</f>
        <v>4.75</v>
      </c>
      <c r="M14" s="1">
        <v>4</v>
      </c>
      <c r="N14" s="1">
        <v>5.5</v>
      </c>
      <c r="O14" s="1"/>
      <c r="P14" s="1">
        <v>57.999999999999993</v>
      </c>
      <c r="Q14" s="1">
        <v>55</v>
      </c>
      <c r="R14" s="1">
        <v>62</v>
      </c>
      <c r="S14" s="1" t="b">
        <v>1</v>
      </c>
      <c r="T14" s="51"/>
      <c r="U14" s="1" t="s">
        <v>39</v>
      </c>
      <c r="V14" s="1">
        <v>62</v>
      </c>
      <c r="W14" s="1">
        <v>59</v>
      </c>
      <c r="X14" s="1">
        <v>65</v>
      </c>
      <c r="Y14" s="1"/>
      <c r="Z14" s="1">
        <v>1</v>
      </c>
      <c r="AA14" s="1" t="b">
        <f>M14&gt;L14</f>
        <v>0</v>
      </c>
      <c r="AB14" s="1">
        <v>1</v>
      </c>
      <c r="AC14" s="1"/>
      <c r="AD14" s="1" t="s">
        <v>42</v>
      </c>
      <c r="AE14" s="3">
        <f>P14-Q14</f>
        <v>2.9999999999999929</v>
      </c>
      <c r="AF14" s="3">
        <f>R14-P14</f>
        <v>4.0000000000000071</v>
      </c>
      <c r="AG14" s="3">
        <f>(R14-Q14)/3.92</f>
        <v>1.7857142857142858</v>
      </c>
      <c r="AH14" s="1"/>
      <c r="AI14" s="1"/>
      <c r="AJ14" s="1">
        <f>N14-M14</f>
        <v>1.5</v>
      </c>
      <c r="AK14" s="1"/>
      <c r="AL14" s="1"/>
      <c r="AM14" s="1"/>
      <c r="AN14" s="1"/>
    </row>
    <row r="15" spans="1:40" ht="17" customHeight="1" x14ac:dyDescent="0.2">
      <c r="A15" s="1" t="s">
        <v>44</v>
      </c>
      <c r="B15" s="1" t="str">
        <f>INDEX([1]SUMMARY!$B$2:$B$29,MATCH($A15,[1]SUMMARY!$A$2:$A$29,0))</f>
        <v>Goldberg</v>
      </c>
      <c r="C15" s="1" t="s">
        <v>33</v>
      </c>
      <c r="D15" s="1"/>
      <c r="E15" s="5" t="s">
        <v>45</v>
      </c>
      <c r="F15" s="5" t="s">
        <v>46</v>
      </c>
      <c r="G15" s="1" t="s">
        <v>43</v>
      </c>
      <c r="H15" s="1" t="s">
        <v>43</v>
      </c>
      <c r="I15" s="1" t="s">
        <v>36</v>
      </c>
      <c r="J15" s="1" t="s">
        <v>36</v>
      </c>
      <c r="K15" s="1"/>
      <c r="L15" s="1">
        <f>IF(N15&gt;20,M15+1,AVERAGE(M15:N15))</f>
        <v>4.25</v>
      </c>
      <c r="M15" s="1">
        <v>3.5</v>
      </c>
      <c r="N15" s="1">
        <v>5</v>
      </c>
      <c r="O15" s="1"/>
      <c r="P15" s="1">
        <v>62</v>
      </c>
      <c r="Q15" s="1">
        <v>59</v>
      </c>
      <c r="R15" s="1">
        <v>64</v>
      </c>
      <c r="S15" s="1" t="b">
        <v>1</v>
      </c>
      <c r="T15" s="51"/>
      <c r="U15" s="1" t="s">
        <v>39</v>
      </c>
      <c r="V15" s="1">
        <v>66</v>
      </c>
      <c r="W15" s="1">
        <v>63</v>
      </c>
      <c r="X15" s="1">
        <v>68</v>
      </c>
      <c r="Y15" s="1"/>
      <c r="Z15" s="1">
        <v>1</v>
      </c>
      <c r="AA15" s="1" t="b">
        <f>M15&gt;L15</f>
        <v>0</v>
      </c>
      <c r="AB15" s="1">
        <v>1</v>
      </c>
      <c r="AC15" s="1"/>
      <c r="AD15" s="1" t="s">
        <v>42</v>
      </c>
      <c r="AE15" s="3">
        <f>P15-Q15</f>
        <v>3</v>
      </c>
      <c r="AF15" s="3">
        <f>R15-P15</f>
        <v>2</v>
      </c>
      <c r="AG15" s="3">
        <f>(R15-Q15)/3.92</f>
        <v>1.2755102040816326</v>
      </c>
      <c r="AH15" s="1"/>
      <c r="AI15" s="1"/>
      <c r="AJ15" s="1">
        <f>N15-M15</f>
        <v>1.5</v>
      </c>
      <c r="AK15" s="1"/>
      <c r="AL15" s="1"/>
      <c r="AM15" s="1"/>
      <c r="AN15" s="1"/>
    </row>
    <row r="16" spans="1:40" ht="17" customHeight="1" x14ac:dyDescent="0.2">
      <c r="A16" s="1" t="s">
        <v>44</v>
      </c>
      <c r="B16" s="1" t="str">
        <f>INDEX([1]SUMMARY!$B$2:$B$29,MATCH($A16,[1]SUMMARY!$A$2:$A$29,0))</f>
        <v>Goldberg</v>
      </c>
      <c r="C16" s="1" t="s">
        <v>33</v>
      </c>
      <c r="D16" s="1"/>
      <c r="E16" s="5" t="s">
        <v>45</v>
      </c>
      <c r="F16" s="5" t="s">
        <v>46</v>
      </c>
      <c r="G16" s="1" t="s">
        <v>43</v>
      </c>
      <c r="H16" s="1" t="s">
        <v>43</v>
      </c>
      <c r="I16" s="1" t="s">
        <v>36</v>
      </c>
      <c r="J16" s="1" t="s">
        <v>36</v>
      </c>
      <c r="K16" s="1"/>
      <c r="L16" s="1">
        <f>IF(N16&gt;20,M16+1,AVERAGE(M16:N16))</f>
        <v>3.75</v>
      </c>
      <c r="M16" s="1">
        <v>3</v>
      </c>
      <c r="N16" s="1">
        <v>4.5</v>
      </c>
      <c r="O16" s="1"/>
      <c r="P16" s="1">
        <v>68</v>
      </c>
      <c r="Q16" s="1">
        <v>65</v>
      </c>
      <c r="R16" s="1">
        <v>70</v>
      </c>
      <c r="S16" s="1" t="b">
        <v>1</v>
      </c>
      <c r="T16" s="51"/>
      <c r="U16" s="1" t="s">
        <v>39</v>
      </c>
      <c r="V16" s="1">
        <v>70</v>
      </c>
      <c r="W16" s="1">
        <v>68</v>
      </c>
      <c r="X16" s="1">
        <v>73</v>
      </c>
      <c r="Y16" s="1"/>
      <c r="Z16" s="1">
        <v>1</v>
      </c>
      <c r="AA16" s="1" t="b">
        <f>M16&gt;L16</f>
        <v>0</v>
      </c>
      <c r="AB16" s="1">
        <v>1</v>
      </c>
      <c r="AC16" s="1"/>
      <c r="AD16" s="1" t="s">
        <v>42</v>
      </c>
      <c r="AE16" s="3">
        <f>P16-Q16</f>
        <v>3</v>
      </c>
      <c r="AF16" s="3">
        <f>R16-P16</f>
        <v>2</v>
      </c>
      <c r="AG16" s="3">
        <f>(R16-Q16)/3.92</f>
        <v>1.2755102040816326</v>
      </c>
      <c r="AH16" s="1"/>
      <c r="AI16" s="1"/>
      <c r="AJ16" s="1">
        <f>N16-M16</f>
        <v>1.5</v>
      </c>
      <c r="AK16" s="1"/>
      <c r="AL16" s="1"/>
      <c r="AM16" s="1"/>
      <c r="AN16" s="1"/>
    </row>
    <row r="17" spans="1:40" ht="17" customHeight="1" x14ac:dyDescent="0.2">
      <c r="A17" s="1" t="s">
        <v>44</v>
      </c>
      <c r="B17" s="1" t="str">
        <f>INDEX([1]SUMMARY!$B$2:$B$29,MATCH($A17,[1]SUMMARY!$A$2:$A$29,0))</f>
        <v>Goldberg</v>
      </c>
      <c r="C17" s="1" t="s">
        <v>33</v>
      </c>
      <c r="D17" s="1"/>
      <c r="E17" s="5" t="s">
        <v>45</v>
      </c>
      <c r="F17" s="5" t="s">
        <v>46</v>
      </c>
      <c r="G17" s="1" t="s">
        <v>43</v>
      </c>
      <c r="H17" s="1" t="s">
        <v>43</v>
      </c>
      <c r="I17" s="1" t="s">
        <v>36</v>
      </c>
      <c r="J17" s="1" t="s">
        <v>36</v>
      </c>
      <c r="K17" s="1"/>
      <c r="L17" s="1">
        <f>IF(N17&gt;20,M17+1,AVERAGE(M17:N17))</f>
        <v>3</v>
      </c>
      <c r="M17" s="1">
        <v>2</v>
      </c>
      <c r="N17" s="1">
        <v>4</v>
      </c>
      <c r="O17" s="1"/>
      <c r="P17" s="1">
        <v>74</v>
      </c>
      <c r="Q17" s="1">
        <v>71</v>
      </c>
      <c r="R17" s="1">
        <v>77</v>
      </c>
      <c r="S17" s="1" t="b">
        <v>1</v>
      </c>
      <c r="T17" s="51"/>
      <c r="U17" s="1" t="s">
        <v>39</v>
      </c>
      <c r="V17" s="1">
        <v>77</v>
      </c>
      <c r="W17" s="1">
        <v>74</v>
      </c>
      <c r="X17" s="1">
        <v>80</v>
      </c>
      <c r="Y17" s="1"/>
      <c r="Z17" s="1">
        <v>1</v>
      </c>
      <c r="AA17" s="1" t="b">
        <f>M17&gt;L17</f>
        <v>0</v>
      </c>
      <c r="AB17" s="1">
        <v>1</v>
      </c>
      <c r="AC17" s="1"/>
      <c r="AD17" s="1" t="s">
        <v>42</v>
      </c>
      <c r="AE17" s="3">
        <f>P17-Q17</f>
        <v>3</v>
      </c>
      <c r="AF17" s="3">
        <f>R17-P17</f>
        <v>3</v>
      </c>
      <c r="AG17" s="3">
        <f>(R17-Q17)/3.92</f>
        <v>1.5306122448979591</v>
      </c>
      <c r="AH17" s="1"/>
      <c r="AI17" s="1"/>
      <c r="AJ17" s="1">
        <f>N17-M17</f>
        <v>2</v>
      </c>
      <c r="AK17" s="1"/>
      <c r="AL17" s="1"/>
      <c r="AM17" s="1"/>
      <c r="AN17" s="1"/>
    </row>
    <row r="18" spans="1:40" ht="17" customHeight="1" x14ac:dyDescent="0.2">
      <c r="A18" s="1" t="s">
        <v>44</v>
      </c>
      <c r="B18" s="1" t="str">
        <f>INDEX([1]SUMMARY!$B$2:$B$29,MATCH($A18,[1]SUMMARY!$A$2:$A$29,0))</f>
        <v>Goldberg</v>
      </c>
      <c r="C18" s="1" t="s">
        <v>33</v>
      </c>
      <c r="D18" s="1"/>
      <c r="E18" s="5" t="s">
        <v>45</v>
      </c>
      <c r="F18" s="5" t="s">
        <v>46</v>
      </c>
      <c r="G18" s="1" t="s">
        <v>43</v>
      </c>
      <c r="H18" s="1" t="s">
        <v>43</v>
      </c>
      <c r="I18" s="1" t="s">
        <v>36</v>
      </c>
      <c r="J18" s="1" t="s">
        <v>36</v>
      </c>
      <c r="K18" s="1"/>
      <c r="L18" s="1">
        <f>IF(N18&gt;20,M18+1,AVERAGE(M18:N18))</f>
        <v>2</v>
      </c>
      <c r="M18" s="1">
        <v>1</v>
      </c>
      <c r="N18" s="1">
        <v>3</v>
      </c>
      <c r="O18" s="1"/>
      <c r="P18" s="1">
        <v>73</v>
      </c>
      <c r="Q18" s="1">
        <v>67</v>
      </c>
      <c r="R18" s="1">
        <v>78</v>
      </c>
      <c r="S18" s="1" t="b">
        <v>1</v>
      </c>
      <c r="T18" s="51"/>
      <c r="U18" s="1" t="s">
        <v>39</v>
      </c>
      <c r="V18" s="1">
        <v>80</v>
      </c>
      <c r="W18" s="1">
        <v>75</v>
      </c>
      <c r="X18" s="1">
        <v>84</v>
      </c>
      <c r="Y18" s="1"/>
      <c r="Z18" s="1">
        <v>1</v>
      </c>
      <c r="AA18" s="1" t="b">
        <f>M18&gt;L18</f>
        <v>0</v>
      </c>
      <c r="AB18" s="1">
        <v>1</v>
      </c>
      <c r="AC18" s="1"/>
      <c r="AD18" s="1" t="s">
        <v>42</v>
      </c>
      <c r="AE18" s="3">
        <f>P18-Q18</f>
        <v>6</v>
      </c>
      <c r="AF18" s="3">
        <f>R18-P18</f>
        <v>5</v>
      </c>
      <c r="AG18" s="3">
        <f>(R18-Q18)/3.92</f>
        <v>2.806122448979592</v>
      </c>
      <c r="AH18" s="1"/>
      <c r="AI18" s="1"/>
      <c r="AJ18" s="1">
        <f>N18-M18</f>
        <v>2</v>
      </c>
      <c r="AK18" s="1"/>
      <c r="AL18" s="1"/>
      <c r="AM18" s="1"/>
      <c r="AN18" s="1"/>
    </row>
    <row r="19" spans="1:40" ht="17" customHeight="1" x14ac:dyDescent="0.2">
      <c r="A19" s="1" t="s">
        <v>44</v>
      </c>
      <c r="B19" s="1" t="str">
        <f>INDEX([1]SUMMARY!$B$2:$B$29,MATCH($A19,[1]SUMMARY!$A$2:$A$29,0))</f>
        <v>Goldberg</v>
      </c>
      <c r="C19" s="1" t="s">
        <v>33</v>
      </c>
      <c r="D19" s="1"/>
      <c r="E19" s="5" t="s">
        <v>48</v>
      </c>
      <c r="F19" s="1" t="s">
        <v>49</v>
      </c>
      <c r="G19" s="1" t="s">
        <v>43</v>
      </c>
      <c r="H19" s="1" t="s">
        <v>43</v>
      </c>
      <c r="I19" s="1" t="s">
        <v>36</v>
      </c>
      <c r="J19" s="1" t="s">
        <v>36</v>
      </c>
      <c r="K19" s="1"/>
      <c r="L19" s="1">
        <f>IF(N19&gt;20,M19+1,AVERAGE(M19:N19))</f>
        <v>5.75</v>
      </c>
      <c r="M19" s="1">
        <v>5</v>
      </c>
      <c r="N19" s="1">
        <v>6.5</v>
      </c>
      <c r="O19" s="1"/>
      <c r="P19" s="1">
        <v>57.999999999999993</v>
      </c>
      <c r="Q19" s="1">
        <v>54</v>
      </c>
      <c r="R19" s="1">
        <v>62</v>
      </c>
      <c r="S19" s="1" t="b">
        <v>1</v>
      </c>
      <c r="T19" s="51"/>
      <c r="U19" s="1" t="s">
        <v>39</v>
      </c>
      <c r="V19" s="1">
        <v>57</v>
      </c>
      <c r="W19" s="1">
        <v>53</v>
      </c>
      <c r="X19" s="1">
        <v>61</v>
      </c>
      <c r="Y19" s="1"/>
      <c r="Z19" s="1">
        <v>1</v>
      </c>
      <c r="AA19" s="1" t="b">
        <f>M19&gt;L19</f>
        <v>0</v>
      </c>
      <c r="AB19" s="1">
        <v>1</v>
      </c>
      <c r="AC19" s="1"/>
      <c r="AD19" s="1" t="s">
        <v>42</v>
      </c>
      <c r="AE19" s="3">
        <f>P19-Q19</f>
        <v>3.9999999999999929</v>
      </c>
      <c r="AF19" s="3">
        <f>R19-P19</f>
        <v>4.0000000000000071</v>
      </c>
      <c r="AG19" s="3">
        <f>(R19-Q19)/3.92</f>
        <v>2.0408163265306123</v>
      </c>
      <c r="AH19" s="1"/>
      <c r="AI19" s="1"/>
      <c r="AJ19" s="1">
        <f>N19-M19</f>
        <v>1.5</v>
      </c>
      <c r="AK19" s="1"/>
      <c r="AL19" s="1"/>
      <c r="AM19" s="1"/>
      <c r="AN19" s="1"/>
    </row>
    <row r="20" spans="1:40" ht="17" customHeight="1" x14ac:dyDescent="0.2">
      <c r="A20" s="1" t="s">
        <v>44</v>
      </c>
      <c r="B20" s="1" t="str">
        <f>INDEX([1]SUMMARY!$B$2:$B$29,MATCH($A20,[1]SUMMARY!$A$2:$A$29,0))</f>
        <v>Goldberg</v>
      </c>
      <c r="C20" s="1" t="s">
        <v>33</v>
      </c>
      <c r="D20" s="1"/>
      <c r="E20" s="5" t="s">
        <v>48</v>
      </c>
      <c r="F20" s="1" t="s">
        <v>49</v>
      </c>
      <c r="G20" s="1" t="s">
        <v>43</v>
      </c>
      <c r="H20" s="1" t="s">
        <v>43</v>
      </c>
      <c r="I20" s="1" t="s">
        <v>36</v>
      </c>
      <c r="J20" s="1" t="s">
        <v>36</v>
      </c>
      <c r="K20" s="1"/>
      <c r="L20" s="1">
        <f>IF(N20&gt;20,M20+1,AVERAGE(M20:N20))</f>
        <v>5.25</v>
      </c>
      <c r="M20" s="1">
        <v>4.5</v>
      </c>
      <c r="N20" s="1">
        <v>6</v>
      </c>
      <c r="O20" s="1"/>
      <c r="P20" s="1">
        <v>61</v>
      </c>
      <c r="Q20" s="1">
        <v>58</v>
      </c>
      <c r="R20" s="1">
        <v>65</v>
      </c>
      <c r="S20" s="1" t="b">
        <v>1</v>
      </c>
      <c r="T20" s="51"/>
      <c r="U20" s="1" t="s">
        <v>39</v>
      </c>
      <c r="V20" s="1">
        <v>61</v>
      </c>
      <c r="W20" s="1">
        <v>57</v>
      </c>
      <c r="X20" s="1">
        <v>64</v>
      </c>
      <c r="Y20" s="1"/>
      <c r="Z20" s="1">
        <v>1</v>
      </c>
      <c r="AA20" s="1" t="b">
        <f>M20&gt;L20</f>
        <v>0</v>
      </c>
      <c r="AB20" s="1">
        <v>1</v>
      </c>
      <c r="AC20" s="1"/>
      <c r="AD20" s="1" t="s">
        <v>42</v>
      </c>
      <c r="AE20" s="3">
        <f>P20-Q20</f>
        <v>3</v>
      </c>
      <c r="AF20" s="3">
        <f>R20-P20</f>
        <v>4</v>
      </c>
      <c r="AG20" s="3">
        <f>(R20-Q20)/3.92</f>
        <v>1.7857142857142858</v>
      </c>
      <c r="AH20" s="1"/>
      <c r="AI20" s="1"/>
      <c r="AJ20" s="1">
        <f>N20-M20</f>
        <v>1.5</v>
      </c>
      <c r="AK20" s="1"/>
      <c r="AL20" s="1"/>
      <c r="AM20" s="1"/>
      <c r="AN20" s="1"/>
    </row>
    <row r="21" spans="1:40" ht="17" customHeight="1" x14ac:dyDescent="0.2">
      <c r="A21" s="1" t="s">
        <v>44</v>
      </c>
      <c r="B21" s="1" t="str">
        <f>INDEX([1]SUMMARY!$B$2:$B$29,MATCH($A21,[1]SUMMARY!$A$2:$A$29,0))</f>
        <v>Goldberg</v>
      </c>
      <c r="C21" s="1" t="s">
        <v>33</v>
      </c>
      <c r="D21" s="1"/>
      <c r="E21" s="5" t="s">
        <v>48</v>
      </c>
      <c r="F21" s="1" t="s">
        <v>49</v>
      </c>
      <c r="G21" s="1" t="s">
        <v>43</v>
      </c>
      <c r="H21" s="1" t="s">
        <v>43</v>
      </c>
      <c r="I21" s="1" t="s">
        <v>36</v>
      </c>
      <c r="J21" s="1" t="s">
        <v>36</v>
      </c>
      <c r="K21" s="1"/>
      <c r="L21" s="1">
        <f>IF(N21&gt;20,M21+1,AVERAGE(M21:N21))</f>
        <v>4.75</v>
      </c>
      <c r="M21" s="1">
        <v>4</v>
      </c>
      <c r="N21" s="1">
        <v>5.5</v>
      </c>
      <c r="O21" s="1"/>
      <c r="P21" s="1">
        <v>63</v>
      </c>
      <c r="Q21" s="1">
        <v>59</v>
      </c>
      <c r="R21" s="1">
        <v>66</v>
      </c>
      <c r="S21" s="1" t="b">
        <v>1</v>
      </c>
      <c r="T21" s="51"/>
      <c r="U21" s="1" t="s">
        <v>39</v>
      </c>
      <c r="V21" s="1">
        <v>63</v>
      </c>
      <c r="W21" s="1">
        <v>59</v>
      </c>
      <c r="X21" s="1">
        <v>66</v>
      </c>
      <c r="Y21" s="1"/>
      <c r="Z21" s="1">
        <v>1</v>
      </c>
      <c r="AA21" s="1" t="b">
        <f>M21&gt;L21</f>
        <v>0</v>
      </c>
      <c r="AB21" s="1">
        <v>1</v>
      </c>
      <c r="AC21" s="1"/>
      <c r="AD21" s="1" t="s">
        <v>42</v>
      </c>
      <c r="AE21" s="3">
        <f>P21-Q21</f>
        <v>4</v>
      </c>
      <c r="AF21" s="3">
        <f>R21-P21</f>
        <v>3</v>
      </c>
      <c r="AG21" s="3">
        <f>(R21-Q21)/3.92</f>
        <v>1.7857142857142858</v>
      </c>
      <c r="AH21" s="1"/>
      <c r="AI21" s="1"/>
      <c r="AJ21" s="1">
        <f>N21-M21</f>
        <v>1.5</v>
      </c>
      <c r="AK21" s="1"/>
      <c r="AL21" s="1"/>
      <c r="AM21" s="1"/>
      <c r="AN21" s="1"/>
    </row>
    <row r="22" spans="1:40" ht="17" customHeight="1" x14ac:dyDescent="0.2">
      <c r="A22" s="1" t="s">
        <v>44</v>
      </c>
      <c r="B22" s="1" t="str">
        <f>INDEX([1]SUMMARY!$B$2:$B$29,MATCH($A22,[1]SUMMARY!$A$2:$A$29,0))</f>
        <v>Goldberg</v>
      </c>
      <c r="C22" s="1" t="s">
        <v>33</v>
      </c>
      <c r="D22" s="1"/>
      <c r="E22" s="5" t="s">
        <v>48</v>
      </c>
      <c r="F22" s="1" t="s">
        <v>49</v>
      </c>
      <c r="G22" s="1" t="s">
        <v>43</v>
      </c>
      <c r="H22" s="1" t="s">
        <v>43</v>
      </c>
      <c r="I22" s="1" t="s">
        <v>36</v>
      </c>
      <c r="J22" s="1" t="s">
        <v>36</v>
      </c>
      <c r="K22" s="1"/>
      <c r="L22" s="1">
        <f>IF(N22&gt;20,M22+1,AVERAGE(M22:N22))</f>
        <v>4.25</v>
      </c>
      <c r="M22" s="1">
        <v>3.5</v>
      </c>
      <c r="N22" s="1">
        <v>5</v>
      </c>
      <c r="O22" s="1"/>
      <c r="P22" s="1">
        <v>67</v>
      </c>
      <c r="Q22" s="1">
        <v>63</v>
      </c>
      <c r="R22" s="1">
        <v>70</v>
      </c>
      <c r="S22" s="1" t="b">
        <v>1</v>
      </c>
      <c r="T22" s="51"/>
      <c r="U22" s="1" t="s">
        <v>39</v>
      </c>
      <c r="V22" s="1">
        <v>66</v>
      </c>
      <c r="W22" s="1">
        <v>63</v>
      </c>
      <c r="X22" s="1">
        <v>70</v>
      </c>
      <c r="Y22" s="1"/>
      <c r="Z22" s="1">
        <v>1</v>
      </c>
      <c r="AA22" s="1" t="b">
        <f>M22&gt;L22</f>
        <v>0</v>
      </c>
      <c r="AB22" s="1">
        <v>1</v>
      </c>
      <c r="AC22" s="1"/>
      <c r="AD22" s="1" t="s">
        <v>42</v>
      </c>
      <c r="AE22" s="3">
        <f>P22-Q22</f>
        <v>4</v>
      </c>
      <c r="AF22" s="3">
        <f>R22-P22</f>
        <v>3</v>
      </c>
      <c r="AG22" s="3">
        <f>(R22-Q22)/3.92</f>
        <v>1.7857142857142858</v>
      </c>
      <c r="AH22" s="1"/>
      <c r="AI22" s="1"/>
      <c r="AJ22" s="1">
        <f>N22-M22</f>
        <v>1.5</v>
      </c>
      <c r="AK22" s="1"/>
      <c r="AL22" s="1"/>
      <c r="AM22" s="1"/>
      <c r="AN22" s="1"/>
    </row>
    <row r="23" spans="1:40" ht="17" customHeight="1" x14ac:dyDescent="0.2">
      <c r="A23" s="1" t="s">
        <v>44</v>
      </c>
      <c r="B23" s="1" t="str">
        <f>INDEX([1]SUMMARY!$B$2:$B$29,MATCH($A23,[1]SUMMARY!$A$2:$A$29,0))</f>
        <v>Goldberg</v>
      </c>
      <c r="C23" s="1" t="s">
        <v>33</v>
      </c>
      <c r="D23" s="1"/>
      <c r="E23" s="5" t="s">
        <v>48</v>
      </c>
      <c r="F23" s="1" t="s">
        <v>49</v>
      </c>
      <c r="G23" s="1" t="s">
        <v>43</v>
      </c>
      <c r="H23" s="1" t="s">
        <v>43</v>
      </c>
      <c r="I23" s="1" t="s">
        <v>36</v>
      </c>
      <c r="J23" s="1" t="s">
        <v>36</v>
      </c>
      <c r="K23" s="1"/>
      <c r="L23" s="1">
        <f>IF(N23&gt;20,M23+1,AVERAGE(M23:N23))</f>
        <v>3.75</v>
      </c>
      <c r="M23" s="1">
        <v>3</v>
      </c>
      <c r="N23" s="1">
        <v>4.5</v>
      </c>
      <c r="O23" s="1"/>
      <c r="P23" s="1">
        <v>74</v>
      </c>
      <c r="Q23" s="1">
        <v>70</v>
      </c>
      <c r="R23" s="1">
        <v>77</v>
      </c>
      <c r="S23" s="1" t="b">
        <v>1</v>
      </c>
      <c r="T23" s="51"/>
      <c r="U23" s="1" t="s">
        <v>39</v>
      </c>
      <c r="V23" s="1">
        <v>73</v>
      </c>
      <c r="W23" s="1">
        <v>70</v>
      </c>
      <c r="X23" s="1">
        <v>77</v>
      </c>
      <c r="Y23" s="1"/>
      <c r="Z23" s="1">
        <v>1</v>
      </c>
      <c r="AA23" s="1" t="b">
        <f>M23&gt;L23</f>
        <v>0</v>
      </c>
      <c r="AB23" s="1">
        <v>1</v>
      </c>
      <c r="AC23" s="1"/>
      <c r="AD23" s="1" t="s">
        <v>42</v>
      </c>
      <c r="AE23" s="3">
        <f>P23-Q23</f>
        <v>4</v>
      </c>
      <c r="AF23" s="3">
        <f>R23-P23</f>
        <v>3</v>
      </c>
      <c r="AG23" s="3">
        <f>(R23-Q23)/3.92</f>
        <v>1.7857142857142858</v>
      </c>
      <c r="AH23" s="1"/>
      <c r="AI23" s="1"/>
      <c r="AJ23" s="1">
        <f>N23-M23</f>
        <v>1.5</v>
      </c>
      <c r="AK23" s="1"/>
      <c r="AL23" s="1"/>
      <c r="AM23" s="1"/>
      <c r="AN23" s="1"/>
    </row>
    <row r="24" spans="1:40" ht="17" customHeight="1" x14ac:dyDescent="0.2">
      <c r="A24" s="1" t="s">
        <v>44</v>
      </c>
      <c r="B24" s="1" t="str">
        <f>INDEX([1]SUMMARY!$B$2:$B$29,MATCH($A24,[1]SUMMARY!$A$2:$A$29,0))</f>
        <v>Goldberg</v>
      </c>
      <c r="C24" s="1" t="s">
        <v>33</v>
      </c>
      <c r="D24" s="1"/>
      <c r="E24" s="5" t="s">
        <v>48</v>
      </c>
      <c r="F24" s="1" t="s">
        <v>49</v>
      </c>
      <c r="G24" s="1" t="s">
        <v>43</v>
      </c>
      <c r="H24" s="1" t="s">
        <v>43</v>
      </c>
      <c r="I24" s="1" t="s">
        <v>36</v>
      </c>
      <c r="J24" s="1" t="s">
        <v>36</v>
      </c>
      <c r="K24" s="1"/>
      <c r="L24" s="1">
        <f>IF(N24&gt;20,M24+1,AVERAGE(M24:N24))</f>
        <v>3</v>
      </c>
      <c r="M24" s="1">
        <v>2</v>
      </c>
      <c r="N24" s="1">
        <v>4</v>
      </c>
      <c r="O24" s="1"/>
      <c r="P24" s="1">
        <v>78</v>
      </c>
      <c r="Q24" s="1">
        <v>73</v>
      </c>
      <c r="R24" s="1">
        <v>82</v>
      </c>
      <c r="S24" s="1" t="b">
        <v>1</v>
      </c>
      <c r="T24" s="51"/>
      <c r="U24" s="1" t="s">
        <v>39</v>
      </c>
      <c r="V24" s="1">
        <v>79</v>
      </c>
      <c r="W24" s="1">
        <v>74</v>
      </c>
      <c r="X24" s="1">
        <v>82</v>
      </c>
      <c r="Y24" s="1"/>
      <c r="Z24" s="1">
        <v>1</v>
      </c>
      <c r="AA24" s="1" t="b">
        <f>M24&gt;L24</f>
        <v>0</v>
      </c>
      <c r="AB24" s="1">
        <v>1</v>
      </c>
      <c r="AC24" s="1"/>
      <c r="AD24" s="1" t="s">
        <v>42</v>
      </c>
      <c r="AE24" s="3">
        <f>P24-Q24</f>
        <v>5</v>
      </c>
      <c r="AF24" s="3">
        <f>R24-P24</f>
        <v>4</v>
      </c>
      <c r="AG24" s="3">
        <f>(R24-Q24)/3.92</f>
        <v>2.295918367346939</v>
      </c>
      <c r="AH24" s="1"/>
      <c r="AI24" s="1"/>
      <c r="AJ24" s="1">
        <f>N24-M24</f>
        <v>2</v>
      </c>
      <c r="AK24" s="1"/>
      <c r="AL24" s="1"/>
      <c r="AM24" s="1"/>
      <c r="AN24" s="1"/>
    </row>
    <row r="25" spans="1:40" ht="17" customHeight="1" x14ac:dyDescent="0.2">
      <c r="A25" s="1" t="s">
        <v>44</v>
      </c>
      <c r="B25" s="1" t="str">
        <f>INDEX([1]SUMMARY!$B$2:$B$29,MATCH($A25,[1]SUMMARY!$A$2:$A$29,0))</f>
        <v>Goldberg</v>
      </c>
      <c r="C25" s="1" t="s">
        <v>33</v>
      </c>
      <c r="D25" s="1"/>
      <c r="E25" s="5" t="s">
        <v>48</v>
      </c>
      <c r="F25" s="1" t="s">
        <v>49</v>
      </c>
      <c r="G25" s="1" t="s">
        <v>43</v>
      </c>
      <c r="H25" s="1" t="s">
        <v>43</v>
      </c>
      <c r="I25" s="1" t="s">
        <v>36</v>
      </c>
      <c r="J25" s="1" t="s">
        <v>36</v>
      </c>
      <c r="K25" s="1"/>
      <c r="L25" s="1">
        <f>IF(N25&gt;20,M25+1,AVERAGE(M25:N25))</f>
        <v>2</v>
      </c>
      <c r="M25" s="1">
        <v>1</v>
      </c>
      <c r="N25" s="1">
        <v>3</v>
      </c>
      <c r="O25" s="1"/>
      <c r="P25" s="1">
        <v>80</v>
      </c>
      <c r="Q25" s="1">
        <v>71</v>
      </c>
      <c r="R25" s="1">
        <v>86</v>
      </c>
      <c r="S25" s="1" t="b">
        <v>1</v>
      </c>
      <c r="T25" s="51"/>
      <c r="U25" s="1" t="s">
        <v>39</v>
      </c>
      <c r="V25" s="1">
        <v>83</v>
      </c>
      <c r="W25" s="1">
        <v>75</v>
      </c>
      <c r="X25" s="1">
        <v>88</v>
      </c>
      <c r="Y25" s="1"/>
      <c r="Z25" s="1">
        <v>1</v>
      </c>
      <c r="AA25" s="1" t="b">
        <f>M25&gt;L25</f>
        <v>0</v>
      </c>
      <c r="AB25" s="1">
        <v>1</v>
      </c>
      <c r="AC25" s="1"/>
      <c r="AD25" s="1" t="s">
        <v>42</v>
      </c>
      <c r="AE25" s="3">
        <f>P25-Q25</f>
        <v>9</v>
      </c>
      <c r="AF25" s="3">
        <f>R25-P25</f>
        <v>6</v>
      </c>
      <c r="AG25" s="3">
        <f>(R25-Q25)/3.92</f>
        <v>3.8265306122448979</v>
      </c>
      <c r="AH25" s="1"/>
      <c r="AI25" s="1"/>
      <c r="AJ25" s="1">
        <f>N25-M25</f>
        <v>2</v>
      </c>
      <c r="AK25" s="1"/>
      <c r="AL25" s="1"/>
      <c r="AM25" s="1"/>
      <c r="AN25" s="1"/>
    </row>
    <row r="26" spans="1:40" ht="17" customHeight="1" x14ac:dyDescent="0.2">
      <c r="A26" s="1" t="s">
        <v>44</v>
      </c>
      <c r="B26" s="1" t="str">
        <f>INDEX([1]SUMMARY!$B$2:$B$29,MATCH($A26,[1]SUMMARY!$A$2:$A$29,0))</f>
        <v>Goldberg</v>
      </c>
      <c r="C26" s="1" t="s">
        <v>33</v>
      </c>
      <c r="D26" s="1"/>
      <c r="E26" s="5" t="s">
        <v>50</v>
      </c>
      <c r="F26" s="5" t="s">
        <v>51</v>
      </c>
      <c r="G26" s="1" t="s">
        <v>43</v>
      </c>
      <c r="H26" s="1" t="s">
        <v>43</v>
      </c>
      <c r="I26" s="1" t="s">
        <v>36</v>
      </c>
      <c r="J26" s="1" t="s">
        <v>36</v>
      </c>
      <c r="K26" s="1"/>
      <c r="L26" s="1">
        <f>IF(N26&gt;20,M26+1,AVERAGE(M26:N26))</f>
        <v>5.75</v>
      </c>
      <c r="M26" s="1">
        <v>5</v>
      </c>
      <c r="N26" s="1">
        <v>6.5</v>
      </c>
      <c r="O26" s="1"/>
      <c r="P26" s="1">
        <v>56.999999999999993</v>
      </c>
      <c r="Q26" s="1">
        <v>52</v>
      </c>
      <c r="R26" s="1">
        <v>62</v>
      </c>
      <c r="S26" s="1" t="b">
        <v>1</v>
      </c>
      <c r="T26" s="51"/>
      <c r="U26" s="1" t="s">
        <v>39</v>
      </c>
      <c r="V26" s="1">
        <v>57</v>
      </c>
      <c r="W26" s="1">
        <v>52</v>
      </c>
      <c r="X26" s="1">
        <v>62</v>
      </c>
      <c r="Y26" s="1"/>
      <c r="Z26" s="1">
        <v>1</v>
      </c>
      <c r="AA26" s="1" t="b">
        <f>M26&gt;L26</f>
        <v>0</v>
      </c>
      <c r="AB26" s="1">
        <v>1</v>
      </c>
      <c r="AC26" s="1"/>
      <c r="AD26" s="1" t="s">
        <v>42</v>
      </c>
      <c r="AE26" s="3">
        <f>P26-Q26</f>
        <v>4.9999999999999929</v>
      </c>
      <c r="AF26" s="3">
        <f>R26-P26</f>
        <v>5.0000000000000071</v>
      </c>
      <c r="AG26" s="3">
        <f>(R26-Q26)/3.92</f>
        <v>2.5510204081632653</v>
      </c>
      <c r="AH26" s="1"/>
      <c r="AI26" s="1"/>
      <c r="AJ26" s="1">
        <f>N26-M26</f>
        <v>1.5</v>
      </c>
      <c r="AK26" s="1"/>
      <c r="AL26" s="1"/>
      <c r="AM26" s="1"/>
      <c r="AN26" s="1"/>
    </row>
    <row r="27" spans="1:40" ht="17" customHeight="1" x14ac:dyDescent="0.2">
      <c r="A27" s="1" t="s">
        <v>44</v>
      </c>
      <c r="B27" s="1" t="str">
        <f>INDEX([1]SUMMARY!$B$2:$B$29,MATCH($A27,[1]SUMMARY!$A$2:$A$29,0))</f>
        <v>Goldberg</v>
      </c>
      <c r="C27" s="1" t="s">
        <v>33</v>
      </c>
      <c r="D27" s="1"/>
      <c r="E27" s="5" t="s">
        <v>50</v>
      </c>
      <c r="F27" s="5" t="s">
        <v>51</v>
      </c>
      <c r="G27" s="1" t="s">
        <v>43</v>
      </c>
      <c r="H27" s="1" t="s">
        <v>43</v>
      </c>
      <c r="I27" s="1" t="s">
        <v>36</v>
      </c>
      <c r="J27" s="1" t="s">
        <v>36</v>
      </c>
      <c r="K27" s="1"/>
      <c r="L27" s="1">
        <f>IF(N27&gt;20,M27+1,AVERAGE(M27:N27))</f>
        <v>5.25</v>
      </c>
      <c r="M27" s="1">
        <v>4.5</v>
      </c>
      <c r="N27" s="1">
        <v>6</v>
      </c>
      <c r="O27" s="1"/>
      <c r="P27" s="1">
        <v>63</v>
      </c>
      <c r="Q27" s="1">
        <v>57</v>
      </c>
      <c r="R27" s="1">
        <v>67</v>
      </c>
      <c r="S27" s="1" t="b">
        <v>1</v>
      </c>
      <c r="T27" s="51"/>
      <c r="U27" s="1" t="s">
        <v>39</v>
      </c>
      <c r="V27" s="1">
        <v>63</v>
      </c>
      <c r="W27" s="1">
        <v>58</v>
      </c>
      <c r="X27" s="1">
        <v>67</v>
      </c>
      <c r="Y27" s="1"/>
      <c r="Z27" s="1">
        <v>1</v>
      </c>
      <c r="AA27" s="1" t="b">
        <f>M27&gt;L27</f>
        <v>0</v>
      </c>
      <c r="AB27" s="1">
        <v>1</v>
      </c>
      <c r="AC27" s="1"/>
      <c r="AD27" s="1" t="s">
        <v>42</v>
      </c>
      <c r="AE27" s="3">
        <f>P27-Q27</f>
        <v>6</v>
      </c>
      <c r="AF27" s="3">
        <f>R27-P27</f>
        <v>4</v>
      </c>
      <c r="AG27" s="3">
        <f>(R27-Q27)/3.92</f>
        <v>2.5510204081632653</v>
      </c>
      <c r="AH27" s="1"/>
      <c r="AI27" s="1"/>
      <c r="AJ27" s="1">
        <f>N27-M27</f>
        <v>1.5</v>
      </c>
      <c r="AK27" s="1"/>
      <c r="AL27" s="1"/>
      <c r="AM27" s="1"/>
      <c r="AN27" s="1"/>
    </row>
    <row r="28" spans="1:40" ht="17" customHeight="1" x14ac:dyDescent="0.2">
      <c r="A28" s="1" t="s">
        <v>44</v>
      </c>
      <c r="B28" s="1" t="str">
        <f>INDEX([1]SUMMARY!$B$2:$B$29,MATCH($A28,[1]SUMMARY!$A$2:$A$29,0))</f>
        <v>Goldberg</v>
      </c>
      <c r="C28" s="1" t="s">
        <v>33</v>
      </c>
      <c r="D28" s="1"/>
      <c r="E28" s="5" t="s">
        <v>50</v>
      </c>
      <c r="F28" s="5" t="s">
        <v>51</v>
      </c>
      <c r="G28" s="1" t="s">
        <v>43</v>
      </c>
      <c r="H28" s="1" t="s">
        <v>43</v>
      </c>
      <c r="I28" s="1" t="s">
        <v>36</v>
      </c>
      <c r="J28" s="1" t="s">
        <v>36</v>
      </c>
      <c r="K28" s="1"/>
      <c r="L28" s="1">
        <f>IF(N28&gt;20,M28+1,AVERAGE(M28:N28))</f>
        <v>4.75</v>
      </c>
      <c r="M28" s="1">
        <v>4</v>
      </c>
      <c r="N28" s="1">
        <v>5.5</v>
      </c>
      <c r="O28" s="1"/>
      <c r="P28" s="1">
        <v>65</v>
      </c>
      <c r="Q28" s="1">
        <v>57</v>
      </c>
      <c r="R28" s="1">
        <v>71</v>
      </c>
      <c r="S28" s="1" t="b">
        <v>1</v>
      </c>
      <c r="T28" s="51"/>
      <c r="U28" s="1" t="s">
        <v>39</v>
      </c>
      <c r="V28" s="1">
        <v>67</v>
      </c>
      <c r="W28" s="1">
        <v>59</v>
      </c>
      <c r="X28" s="1">
        <v>73</v>
      </c>
      <c r="Y28" s="1"/>
      <c r="Z28" s="1">
        <v>1</v>
      </c>
      <c r="AA28" s="1" t="b">
        <f>M28&gt;L28</f>
        <v>0</v>
      </c>
      <c r="AB28" s="1">
        <v>1</v>
      </c>
      <c r="AC28" s="1"/>
      <c r="AD28" s="1" t="s">
        <v>42</v>
      </c>
      <c r="AE28" s="3">
        <f>P28-Q28</f>
        <v>8</v>
      </c>
      <c r="AF28" s="3">
        <f>R28-P28</f>
        <v>6</v>
      </c>
      <c r="AG28" s="3">
        <f>(R28-Q28)/3.92</f>
        <v>3.5714285714285716</v>
      </c>
      <c r="AH28" s="1"/>
      <c r="AI28" s="1"/>
      <c r="AJ28" s="1">
        <f>N28-M28</f>
        <v>1.5</v>
      </c>
      <c r="AK28" s="1"/>
      <c r="AL28" s="1"/>
      <c r="AM28" s="1"/>
      <c r="AN28" s="1"/>
    </row>
    <row r="29" spans="1:40" ht="17" customHeight="1" x14ac:dyDescent="0.2">
      <c r="A29" s="1" t="s">
        <v>44</v>
      </c>
      <c r="B29" s="1" t="str">
        <f>INDEX([1]SUMMARY!$B$2:$B$29,MATCH($A29,[1]SUMMARY!$A$2:$A$29,0))</f>
        <v>Goldberg</v>
      </c>
      <c r="C29" s="1" t="s">
        <v>33</v>
      </c>
      <c r="D29" s="1"/>
      <c r="E29" s="5" t="s">
        <v>50</v>
      </c>
      <c r="F29" s="5" t="s">
        <v>51</v>
      </c>
      <c r="G29" s="1" t="s">
        <v>43</v>
      </c>
      <c r="H29" s="1" t="s">
        <v>43</v>
      </c>
      <c r="I29" s="1" t="s">
        <v>36</v>
      </c>
      <c r="J29" s="1" t="s">
        <v>36</v>
      </c>
      <c r="K29" s="1"/>
      <c r="L29" s="1">
        <f>IF(N29&gt;20,M29+1,AVERAGE(M29:N29))</f>
        <v>4.25</v>
      </c>
      <c r="M29" s="1">
        <v>3.5</v>
      </c>
      <c r="N29" s="1">
        <v>5</v>
      </c>
      <c r="O29" s="1"/>
      <c r="P29" s="1">
        <v>73</v>
      </c>
      <c r="Q29" s="1">
        <v>66</v>
      </c>
      <c r="R29" s="1">
        <v>78</v>
      </c>
      <c r="S29" s="1" t="b">
        <v>1</v>
      </c>
      <c r="T29" s="51"/>
      <c r="U29" s="1" t="s">
        <v>39</v>
      </c>
      <c r="V29" s="1">
        <v>74</v>
      </c>
      <c r="W29" s="1">
        <v>68</v>
      </c>
      <c r="X29" s="1">
        <v>79</v>
      </c>
      <c r="Y29" s="1"/>
      <c r="Z29" s="1">
        <v>1</v>
      </c>
      <c r="AA29" s="1" t="b">
        <f>M29&gt;L29</f>
        <v>0</v>
      </c>
      <c r="AB29" s="1">
        <v>1</v>
      </c>
      <c r="AC29" s="1"/>
      <c r="AD29" s="1" t="s">
        <v>42</v>
      </c>
      <c r="AE29" s="3">
        <f>P29-Q29</f>
        <v>7</v>
      </c>
      <c r="AF29" s="3">
        <f>R29-P29</f>
        <v>5</v>
      </c>
      <c r="AG29" s="3">
        <f>(R29-Q29)/3.92</f>
        <v>3.0612244897959182</v>
      </c>
      <c r="AH29" s="1"/>
      <c r="AI29" s="1"/>
      <c r="AJ29" s="1">
        <f>N29-M29</f>
        <v>1.5</v>
      </c>
      <c r="AK29" s="1"/>
      <c r="AL29" s="1"/>
      <c r="AM29" s="1"/>
      <c r="AN29" s="1"/>
    </row>
    <row r="30" spans="1:40" ht="17" customHeight="1" x14ac:dyDescent="0.2">
      <c r="A30" s="1" t="s">
        <v>44</v>
      </c>
      <c r="B30" s="1" t="str">
        <f>INDEX([1]SUMMARY!$B$2:$B$29,MATCH($A30,[1]SUMMARY!$A$2:$A$29,0))</f>
        <v>Goldberg</v>
      </c>
      <c r="C30" s="1" t="s">
        <v>33</v>
      </c>
      <c r="D30" s="1"/>
      <c r="E30" s="5" t="s">
        <v>50</v>
      </c>
      <c r="F30" s="5" t="s">
        <v>51</v>
      </c>
      <c r="G30" s="1" t="s">
        <v>43</v>
      </c>
      <c r="H30" s="1" t="s">
        <v>43</v>
      </c>
      <c r="I30" s="1" t="s">
        <v>36</v>
      </c>
      <c r="J30" s="1" t="s">
        <v>36</v>
      </c>
      <c r="K30" s="1"/>
      <c r="L30" s="1">
        <f>IF(N30&gt;20,M30+1,AVERAGE(M30:N30))</f>
        <v>3.75</v>
      </c>
      <c r="M30" s="1">
        <v>3</v>
      </c>
      <c r="N30" s="1">
        <v>4.5</v>
      </c>
      <c r="O30" s="1"/>
      <c r="P30" s="1">
        <v>72</v>
      </c>
      <c r="Q30" s="1">
        <v>64</v>
      </c>
      <c r="R30" s="1">
        <v>77</v>
      </c>
      <c r="S30" s="1" t="b">
        <v>1</v>
      </c>
      <c r="T30" s="51"/>
      <c r="U30" s="1" t="s">
        <v>39</v>
      </c>
      <c r="V30" s="1">
        <v>73</v>
      </c>
      <c r="W30" s="1">
        <v>67</v>
      </c>
      <c r="X30" s="1">
        <v>79</v>
      </c>
      <c r="Y30" s="1"/>
      <c r="Z30" s="1">
        <v>1</v>
      </c>
      <c r="AA30" s="1" t="b">
        <f>M30&gt;L30</f>
        <v>0</v>
      </c>
      <c r="AB30" s="1">
        <v>1</v>
      </c>
      <c r="AC30" s="1"/>
      <c r="AD30" s="1" t="s">
        <v>42</v>
      </c>
      <c r="AE30" s="3">
        <f>P30-Q30</f>
        <v>8</v>
      </c>
      <c r="AF30" s="3">
        <f>R30-P30</f>
        <v>5</v>
      </c>
      <c r="AG30" s="3">
        <f>(R30-Q30)/3.92</f>
        <v>3.3163265306122449</v>
      </c>
      <c r="AH30" s="1"/>
      <c r="AI30" s="1"/>
      <c r="AJ30" s="1">
        <f>N30-M30</f>
        <v>1.5</v>
      </c>
      <c r="AK30" s="1"/>
      <c r="AL30" s="1"/>
      <c r="AM30" s="1"/>
      <c r="AN30" s="1"/>
    </row>
    <row r="31" spans="1:40" ht="17" customHeight="1" x14ac:dyDescent="0.2">
      <c r="A31" s="1" t="s">
        <v>44</v>
      </c>
      <c r="B31" s="1" t="str">
        <f>INDEX([1]SUMMARY!$B$2:$B$29,MATCH($A31,[1]SUMMARY!$A$2:$A$29,0))</f>
        <v>Goldberg</v>
      </c>
      <c r="C31" s="1" t="s">
        <v>33</v>
      </c>
      <c r="D31" s="1"/>
      <c r="E31" s="5" t="s">
        <v>50</v>
      </c>
      <c r="F31" s="5" t="s">
        <v>51</v>
      </c>
      <c r="G31" s="1" t="s">
        <v>43</v>
      </c>
      <c r="H31" s="1" t="s">
        <v>43</v>
      </c>
      <c r="I31" s="1" t="s">
        <v>36</v>
      </c>
      <c r="J31" s="1" t="s">
        <v>36</v>
      </c>
      <c r="K31" s="1"/>
      <c r="L31" s="1">
        <f>IF(N31&gt;20,M31+1,AVERAGE(M31:N31))</f>
        <v>3</v>
      </c>
      <c r="M31" s="1">
        <v>2</v>
      </c>
      <c r="N31" s="1">
        <v>4</v>
      </c>
      <c r="O31" s="1"/>
      <c r="P31" s="1">
        <v>73</v>
      </c>
      <c r="Q31" s="1">
        <v>63</v>
      </c>
      <c r="R31" s="1">
        <v>81</v>
      </c>
      <c r="S31" s="1" t="b">
        <v>1</v>
      </c>
      <c r="T31" s="51"/>
      <c r="U31" s="1" t="s">
        <v>39</v>
      </c>
      <c r="V31" s="1">
        <v>81</v>
      </c>
      <c r="W31" s="1">
        <v>73</v>
      </c>
      <c r="X31" s="1">
        <v>86</v>
      </c>
      <c r="Y31" s="1"/>
      <c r="Z31" s="1">
        <v>1</v>
      </c>
      <c r="AA31" s="1" t="b">
        <f>M31&gt;L31</f>
        <v>0</v>
      </c>
      <c r="AB31" s="1">
        <v>1</v>
      </c>
      <c r="AC31" s="1"/>
      <c r="AD31" s="1" t="s">
        <v>42</v>
      </c>
      <c r="AE31" s="3">
        <f>P31-Q31</f>
        <v>10</v>
      </c>
      <c r="AF31" s="3">
        <f>R31-P31</f>
        <v>8</v>
      </c>
      <c r="AG31" s="3">
        <f>(R31-Q31)/3.92</f>
        <v>4.591836734693878</v>
      </c>
      <c r="AH31" s="1"/>
      <c r="AI31" s="1"/>
      <c r="AJ31" s="1">
        <f>N31-M31</f>
        <v>2</v>
      </c>
      <c r="AK31" s="1"/>
      <c r="AL31" s="1"/>
      <c r="AM31" s="1"/>
      <c r="AN31" s="1"/>
    </row>
    <row r="32" spans="1:40" ht="17" customHeight="1" x14ac:dyDescent="0.2">
      <c r="A32" s="1" t="s">
        <v>44</v>
      </c>
      <c r="B32" s="1" t="str">
        <f>INDEX([1]SUMMARY!$B$2:$B$29,MATCH($A32,[1]SUMMARY!$A$2:$A$29,0))</f>
        <v>Goldberg</v>
      </c>
      <c r="C32" s="1" t="s">
        <v>33</v>
      </c>
      <c r="D32" s="1"/>
      <c r="E32" s="5" t="s">
        <v>50</v>
      </c>
      <c r="F32" s="5" t="s">
        <v>51</v>
      </c>
      <c r="G32" s="1" t="s">
        <v>43</v>
      </c>
      <c r="H32" s="1" t="s">
        <v>43</v>
      </c>
      <c r="I32" s="1" t="s">
        <v>36</v>
      </c>
      <c r="J32" s="1" t="s">
        <v>36</v>
      </c>
      <c r="K32" s="1"/>
      <c r="L32" s="1">
        <f>IF(N32&gt;20,M32+1,AVERAGE(M32:N32))</f>
        <v>2</v>
      </c>
      <c r="M32" s="1">
        <v>1</v>
      </c>
      <c r="N32" s="1">
        <v>3</v>
      </c>
      <c r="O32" s="1"/>
      <c r="P32" s="1">
        <v>75</v>
      </c>
      <c r="Q32" s="1">
        <v>58</v>
      </c>
      <c r="R32" s="1">
        <v>85</v>
      </c>
      <c r="S32" s="1" t="b">
        <v>1</v>
      </c>
      <c r="T32" s="51"/>
      <c r="U32" s="1" t="s">
        <v>39</v>
      </c>
      <c r="V32" s="1">
        <v>82</v>
      </c>
      <c r="W32" s="1">
        <v>70</v>
      </c>
      <c r="X32" s="1">
        <v>89</v>
      </c>
      <c r="Y32" s="1"/>
      <c r="Z32" s="1">
        <v>1</v>
      </c>
      <c r="AA32" s="1" t="b">
        <f>M32&gt;L32</f>
        <v>0</v>
      </c>
      <c r="AB32" s="1">
        <v>1</v>
      </c>
      <c r="AC32" s="1"/>
      <c r="AD32" s="1" t="s">
        <v>42</v>
      </c>
      <c r="AE32" s="3">
        <f>P32-Q32</f>
        <v>17</v>
      </c>
      <c r="AF32" s="3">
        <f>R32-P32</f>
        <v>10</v>
      </c>
      <c r="AG32" s="3">
        <f>(R32-Q32)/3.92</f>
        <v>6.8877551020408161</v>
      </c>
      <c r="AH32" s="1"/>
      <c r="AI32" s="1"/>
      <c r="AJ32" s="1">
        <f>N32-M32</f>
        <v>2</v>
      </c>
      <c r="AK32" s="1"/>
      <c r="AL32" s="1"/>
      <c r="AM32" s="1"/>
      <c r="AN32" s="1"/>
    </row>
    <row r="33" spans="1:45" s="10" customFormat="1" ht="16" customHeight="1" x14ac:dyDescent="0.2">
      <c r="A33" s="3" t="s">
        <v>52</v>
      </c>
      <c r="B33" s="1" t="str">
        <f>INDEX([1]SUMMARY!$B$2:$B$29,MATCH($A33,[1]SUMMARY!$A$2:$A$29,0))</f>
        <v xml:space="preserve">Mizrahi </v>
      </c>
      <c r="C33" s="3" t="s">
        <v>33</v>
      </c>
      <c r="D33" s="3"/>
      <c r="E33" s="6" t="s">
        <v>34</v>
      </c>
      <c r="F33" s="1" t="s">
        <v>34</v>
      </c>
      <c r="G33" s="3" t="s">
        <v>43</v>
      </c>
      <c r="H33" s="1" t="s">
        <v>43</v>
      </c>
      <c r="I33" s="1" t="s">
        <v>36</v>
      </c>
      <c r="J33" s="1" t="s">
        <v>36</v>
      </c>
      <c r="K33" s="1"/>
      <c r="L33" s="1">
        <f>IF(N33&gt;20,M33+1,AVERAGE(M33:N33))</f>
        <v>5</v>
      </c>
      <c r="M33" s="1">
        <v>3</v>
      </c>
      <c r="N33" s="1">
        <v>7</v>
      </c>
      <c r="O33" s="1"/>
      <c r="P33" s="3">
        <v>92.35</v>
      </c>
      <c r="Q33" s="3">
        <v>91.600000000000009</v>
      </c>
      <c r="R33" s="3">
        <v>93</v>
      </c>
      <c r="S33" s="1" t="b">
        <v>0</v>
      </c>
      <c r="T33" s="52" t="s">
        <v>53</v>
      </c>
      <c r="U33" s="3"/>
      <c r="V33" s="3"/>
      <c r="W33" s="3"/>
      <c r="X33" s="3"/>
      <c r="Y33" s="1"/>
      <c r="Z33" s="1">
        <v>0</v>
      </c>
      <c r="AA33" s="1" t="b">
        <f>M33&gt;L33</f>
        <v>0</v>
      </c>
      <c r="AB33" s="3" t="s">
        <v>54</v>
      </c>
      <c r="AC33" s="3"/>
      <c r="AD33" s="1" t="s">
        <v>42</v>
      </c>
      <c r="AE33" s="3">
        <f>P33-Q33</f>
        <v>0.74999999999998579</v>
      </c>
      <c r="AF33" s="3">
        <f>R33-P33</f>
        <v>0.65000000000000568</v>
      </c>
      <c r="AG33" s="3">
        <f>(R33-Q33)/3.92</f>
        <v>0.35714285714285499</v>
      </c>
      <c r="AJ33" s="1">
        <f>N33-M33</f>
        <v>4</v>
      </c>
      <c r="AN33" s="7" t="s">
        <v>55</v>
      </c>
      <c r="AO33" s="8"/>
      <c r="AP33" s="9"/>
      <c r="AQ33" s="9"/>
      <c r="AR33" s="3"/>
      <c r="AS33" s="3"/>
    </row>
    <row r="34" spans="1:45" s="10" customFormat="1" ht="16" customHeight="1" x14ac:dyDescent="0.2">
      <c r="A34" s="3" t="s">
        <v>52</v>
      </c>
      <c r="B34" s="1" t="str">
        <f>INDEX([1]SUMMARY!$B$2:$B$29,MATCH($A34,[1]SUMMARY!$A$2:$A$29,0))</f>
        <v xml:space="preserve">Mizrahi </v>
      </c>
      <c r="C34" s="3" t="s">
        <v>33</v>
      </c>
      <c r="D34" s="3"/>
      <c r="E34" s="6" t="s">
        <v>56</v>
      </c>
      <c r="F34" s="5" t="s">
        <v>46</v>
      </c>
      <c r="G34" s="3" t="s">
        <v>43</v>
      </c>
      <c r="H34" s="1" t="s">
        <v>43</v>
      </c>
      <c r="I34" s="1" t="s">
        <v>36</v>
      </c>
      <c r="J34" s="1" t="s">
        <v>36</v>
      </c>
      <c r="K34" s="1"/>
      <c r="L34" s="1">
        <f>IF(N34&gt;20,M34+1,AVERAGE(M34:N34))</f>
        <v>5</v>
      </c>
      <c r="M34" s="1">
        <v>3</v>
      </c>
      <c r="N34" s="1">
        <v>7</v>
      </c>
      <c r="O34" s="1"/>
      <c r="P34" s="3">
        <v>92.35</v>
      </c>
      <c r="Q34" s="3">
        <v>91.45</v>
      </c>
      <c r="R34" s="3">
        <v>93.15</v>
      </c>
      <c r="S34" s="1" t="b">
        <v>0</v>
      </c>
      <c r="T34" s="52"/>
      <c r="U34" s="3"/>
      <c r="V34" s="3"/>
      <c r="W34" s="3"/>
      <c r="X34" s="3"/>
      <c r="Y34" s="1"/>
      <c r="Z34" s="1">
        <v>0</v>
      </c>
      <c r="AA34" s="1" t="b">
        <f>M34&gt;L34</f>
        <v>0</v>
      </c>
      <c r="AB34" s="3" t="s">
        <v>54</v>
      </c>
      <c r="AC34" s="3"/>
      <c r="AD34" s="1" t="s">
        <v>42</v>
      </c>
      <c r="AE34" s="3">
        <f>P34-Q34</f>
        <v>0.89999999999999147</v>
      </c>
      <c r="AF34" s="3">
        <f>R34-P34</f>
        <v>0.80000000000001137</v>
      </c>
      <c r="AG34" s="3">
        <f>(R34-Q34)/3.92</f>
        <v>0.43367346938775586</v>
      </c>
      <c r="AJ34" s="1">
        <f>N34-M34</f>
        <v>4</v>
      </c>
      <c r="AN34" s="7">
        <v>0.05</v>
      </c>
      <c r="AO34" s="11"/>
      <c r="AP34" s="9"/>
      <c r="AQ34" s="9"/>
      <c r="AR34" s="3"/>
      <c r="AS34" s="3"/>
    </row>
    <row r="35" spans="1:45" s="10" customFormat="1" ht="16" customHeight="1" x14ac:dyDescent="0.2">
      <c r="A35" s="3" t="s">
        <v>52</v>
      </c>
      <c r="B35" s="1" t="str">
        <f>INDEX([1]SUMMARY!$B$2:$B$29,MATCH($A35,[1]SUMMARY!$A$2:$A$29,0))</f>
        <v xml:space="preserve">Mizrahi </v>
      </c>
      <c r="C35" s="3" t="s">
        <v>33</v>
      </c>
      <c r="D35" s="3"/>
      <c r="E35" s="6" t="s">
        <v>57</v>
      </c>
      <c r="F35" s="1" t="s">
        <v>49</v>
      </c>
      <c r="G35" s="3" t="s">
        <v>43</v>
      </c>
      <c r="H35" s="1" t="s">
        <v>43</v>
      </c>
      <c r="I35" s="1" t="s">
        <v>36</v>
      </c>
      <c r="J35" s="1" t="s">
        <v>36</v>
      </c>
      <c r="K35" s="1"/>
      <c r="L35" s="1">
        <f>IF(N35&gt;20,M35+1,AVERAGE(M35:N35))</f>
        <v>5</v>
      </c>
      <c r="M35" s="1">
        <v>3</v>
      </c>
      <c r="N35" s="1">
        <v>7</v>
      </c>
      <c r="O35" s="1"/>
      <c r="P35" s="3">
        <v>92.55</v>
      </c>
      <c r="Q35" s="3">
        <v>91.05</v>
      </c>
      <c r="R35" s="3">
        <v>93.8</v>
      </c>
      <c r="S35" s="1" t="b">
        <v>0</v>
      </c>
      <c r="T35" s="52"/>
      <c r="U35" s="3"/>
      <c r="V35" s="3"/>
      <c r="W35" s="3"/>
      <c r="X35" s="3"/>
      <c r="Y35" s="1"/>
      <c r="Z35" s="1">
        <v>0</v>
      </c>
      <c r="AA35" s="1" t="b">
        <f>M35&gt;L35</f>
        <v>0</v>
      </c>
      <c r="AB35" s="3" t="s">
        <v>54</v>
      </c>
      <c r="AC35" s="3"/>
      <c r="AD35" s="1" t="s">
        <v>42</v>
      </c>
      <c r="AE35" s="3">
        <f>P35-Q35</f>
        <v>1.5</v>
      </c>
      <c r="AF35" s="3">
        <f>R35-P35</f>
        <v>1.25</v>
      </c>
      <c r="AG35" s="3">
        <f>(R35-Q35)/3.92</f>
        <v>0.70153061224489799</v>
      </c>
      <c r="AJ35" s="1">
        <f>N35-M35</f>
        <v>4</v>
      </c>
      <c r="AN35" s="3"/>
      <c r="AO35" s="11"/>
      <c r="AP35" s="9"/>
      <c r="AQ35" s="9"/>
      <c r="AR35" s="3"/>
      <c r="AS35" s="3"/>
    </row>
    <row r="36" spans="1:45" s="10" customFormat="1" ht="16" customHeight="1" x14ac:dyDescent="0.2">
      <c r="A36" s="3" t="s">
        <v>52</v>
      </c>
      <c r="B36" s="1" t="str">
        <f>INDEX([1]SUMMARY!$B$2:$B$29,MATCH($A36,[1]SUMMARY!$A$2:$A$29,0))</f>
        <v xml:space="preserve">Mizrahi </v>
      </c>
      <c r="C36" s="3" t="s">
        <v>33</v>
      </c>
      <c r="D36" s="3"/>
      <c r="E36" s="12" t="s">
        <v>58</v>
      </c>
      <c r="F36" s="5" t="s">
        <v>51</v>
      </c>
      <c r="G36" s="3" t="s">
        <v>43</v>
      </c>
      <c r="H36" s="1" t="s">
        <v>43</v>
      </c>
      <c r="I36" s="1" t="s">
        <v>36</v>
      </c>
      <c r="J36" s="1" t="s">
        <v>36</v>
      </c>
      <c r="K36" s="1"/>
      <c r="L36" s="1">
        <f>IF(N36&gt;20,M36+1,AVERAGE(M36:N36))</f>
        <v>5</v>
      </c>
      <c r="M36" s="1">
        <v>3</v>
      </c>
      <c r="N36" s="1">
        <v>7</v>
      </c>
      <c r="O36" s="1"/>
      <c r="P36" s="3">
        <v>92.300000000000011</v>
      </c>
      <c r="Q36" s="3">
        <v>88.4</v>
      </c>
      <c r="R36" s="3">
        <v>94.85</v>
      </c>
      <c r="S36" s="1" t="b">
        <v>0</v>
      </c>
      <c r="T36" s="52"/>
      <c r="U36" s="3"/>
      <c r="V36" s="3"/>
      <c r="W36" s="3"/>
      <c r="X36" s="3"/>
      <c r="Y36" s="1"/>
      <c r="Z36" s="1">
        <v>0</v>
      </c>
      <c r="AA36" s="1" t="b">
        <f>M36&gt;L36</f>
        <v>0</v>
      </c>
      <c r="AB36" s="3" t="s">
        <v>54</v>
      </c>
      <c r="AC36" s="3"/>
      <c r="AD36" s="1" t="s">
        <v>42</v>
      </c>
      <c r="AE36" s="3">
        <f>P36-Q36</f>
        <v>3.9000000000000057</v>
      </c>
      <c r="AF36" s="3">
        <f>R36-P36</f>
        <v>2.5499999999999829</v>
      </c>
      <c r="AG36" s="3">
        <f>(R36-Q36)/3.92</f>
        <v>1.6454081632653033</v>
      </c>
      <c r="AJ36" s="1">
        <f>N36-M36</f>
        <v>4</v>
      </c>
      <c r="AN36" s="3" t="s">
        <v>59</v>
      </c>
      <c r="AO36" s="11"/>
      <c r="AP36" s="9"/>
      <c r="AQ36" s="9"/>
      <c r="AR36" s="3"/>
      <c r="AS36" s="3"/>
    </row>
    <row r="37" spans="1:45" s="10" customFormat="1" ht="16" customHeight="1" x14ac:dyDescent="0.2">
      <c r="A37" s="3" t="s">
        <v>52</v>
      </c>
      <c r="B37" s="1" t="str">
        <f>INDEX([1]SUMMARY!$B$2:$B$29,MATCH($A37,[1]SUMMARY!$A$2:$A$29,0))</f>
        <v xml:space="preserve">Mizrahi </v>
      </c>
      <c r="C37" s="3" t="s">
        <v>33</v>
      </c>
      <c r="D37" s="3"/>
      <c r="E37" s="6" t="s">
        <v>34</v>
      </c>
      <c r="F37" s="1" t="s">
        <v>34</v>
      </c>
      <c r="G37" s="3" t="s">
        <v>43</v>
      </c>
      <c r="H37" s="1" t="s">
        <v>43</v>
      </c>
      <c r="I37" s="1" t="s">
        <v>36</v>
      </c>
      <c r="J37" s="1" t="s">
        <v>36</v>
      </c>
      <c r="K37" s="1"/>
      <c r="L37" s="1">
        <f>IF(N37&gt;20,M37+1,AVERAGE(M37:N37))</f>
        <v>5.5</v>
      </c>
      <c r="M37" s="1">
        <v>4</v>
      </c>
      <c r="N37" s="1">
        <v>7</v>
      </c>
      <c r="O37" s="1"/>
      <c r="P37" s="3">
        <v>86.7</v>
      </c>
      <c r="Q37" s="3">
        <v>80.727999999999994</v>
      </c>
      <c r="R37" s="3">
        <v>90.864500000000007</v>
      </c>
      <c r="S37" s="1" t="b">
        <v>0</v>
      </c>
      <c r="T37" s="52" t="s">
        <v>60</v>
      </c>
      <c r="U37" s="13"/>
      <c r="V37" s="13"/>
      <c r="W37" s="13"/>
      <c r="X37" s="13"/>
      <c r="Y37" s="1"/>
      <c r="Z37" s="1">
        <v>0</v>
      </c>
      <c r="AA37" s="1" t="b">
        <f>M37&gt;L37</f>
        <v>0</v>
      </c>
      <c r="AB37" s="13" t="s">
        <v>61</v>
      </c>
      <c r="AC37" s="13"/>
      <c r="AD37" s="1" t="s">
        <v>42</v>
      </c>
      <c r="AE37" s="3">
        <f>P37-Q37</f>
        <v>5.9720000000000084</v>
      </c>
      <c r="AF37" s="3">
        <f>R37-P37</f>
        <v>4.1645000000000039</v>
      </c>
      <c r="AG37" s="3">
        <f>(R37-Q37)/3.92</f>
        <v>2.5858418367346969</v>
      </c>
      <c r="AJ37" s="1">
        <f>N37-M37</f>
        <v>3</v>
      </c>
      <c r="AN37" s="3"/>
      <c r="AO37" s="11"/>
      <c r="AP37" s="9"/>
      <c r="AQ37" s="9"/>
      <c r="AR37" s="3"/>
      <c r="AS37" s="3"/>
    </row>
    <row r="38" spans="1:45" s="10" customFormat="1" ht="34" customHeight="1" x14ac:dyDescent="0.2">
      <c r="A38" s="3" t="s">
        <v>52</v>
      </c>
      <c r="B38" s="1" t="str">
        <f>INDEX([1]SUMMARY!$B$2:$B$29,MATCH($A38,[1]SUMMARY!$A$2:$A$29,0))</f>
        <v xml:space="preserve">Mizrahi </v>
      </c>
      <c r="C38" s="3" t="s">
        <v>33</v>
      </c>
      <c r="D38" s="3"/>
      <c r="E38" s="6" t="s">
        <v>34</v>
      </c>
      <c r="F38" s="1" t="s">
        <v>34</v>
      </c>
      <c r="G38" s="3" t="s">
        <v>43</v>
      </c>
      <c r="H38" s="1" t="s">
        <v>43</v>
      </c>
      <c r="I38" s="1" t="s">
        <v>36</v>
      </c>
      <c r="J38" s="1" t="s">
        <v>36</v>
      </c>
      <c r="K38" s="1"/>
      <c r="L38" s="1">
        <f>IF(N38&gt;20,M38+1,AVERAGE(M38:N38))</f>
        <v>5.5</v>
      </c>
      <c r="M38" s="1">
        <v>4</v>
      </c>
      <c r="N38" s="1">
        <v>7</v>
      </c>
      <c r="O38" s="1"/>
      <c r="P38" s="3">
        <v>88.697499999999991</v>
      </c>
      <c r="Q38" s="3">
        <v>82.611999999999995</v>
      </c>
      <c r="R38" s="3">
        <v>92.656000000000006</v>
      </c>
      <c r="S38" s="1" t="b">
        <v>0</v>
      </c>
      <c r="T38" s="52"/>
      <c r="U38" s="13"/>
      <c r="V38" s="13"/>
      <c r="W38" s="13"/>
      <c r="X38" s="13"/>
      <c r="Y38" s="1"/>
      <c r="Z38" s="1">
        <v>0</v>
      </c>
      <c r="AA38" s="1" t="b">
        <f>M38&gt;L38</f>
        <v>0</v>
      </c>
      <c r="AB38" s="13" t="s">
        <v>62</v>
      </c>
      <c r="AC38" s="13"/>
      <c r="AD38" s="1" t="s">
        <v>42</v>
      </c>
      <c r="AE38" s="3">
        <f>P38-Q38</f>
        <v>6.0854999999999961</v>
      </c>
      <c r="AF38" s="3">
        <f>R38-P38</f>
        <v>3.958500000000015</v>
      </c>
      <c r="AG38" s="3">
        <f>(R38-Q38)/3.92</f>
        <v>2.5622448979591868</v>
      </c>
      <c r="AJ38" s="1">
        <f>N38-M38</f>
        <v>3</v>
      </c>
      <c r="AN38" s="3"/>
      <c r="AO38" s="14" t="s">
        <v>63</v>
      </c>
      <c r="AP38" s="15" t="s">
        <v>15</v>
      </c>
      <c r="AQ38" s="15" t="s">
        <v>64</v>
      </c>
      <c r="AR38" s="3"/>
      <c r="AS38" s="3"/>
    </row>
    <row r="39" spans="1:45" s="10" customFormat="1" ht="16" customHeight="1" x14ac:dyDescent="0.2">
      <c r="A39" s="3" t="s">
        <v>52</v>
      </c>
      <c r="B39" s="1" t="str">
        <f>INDEX([1]SUMMARY!$B$2:$B$29,MATCH($A39,[1]SUMMARY!$A$2:$A$29,0))</f>
        <v xml:space="preserve">Mizrahi </v>
      </c>
      <c r="C39" s="3" t="s">
        <v>33</v>
      </c>
      <c r="D39" s="3"/>
      <c r="E39" s="6" t="s">
        <v>34</v>
      </c>
      <c r="F39" s="1" t="s">
        <v>34</v>
      </c>
      <c r="G39" s="3" t="s">
        <v>43</v>
      </c>
      <c r="H39" s="1" t="s">
        <v>43</v>
      </c>
      <c r="I39" s="1" t="s">
        <v>36</v>
      </c>
      <c r="J39" s="1" t="s">
        <v>36</v>
      </c>
      <c r="K39" s="1"/>
      <c r="L39" s="1">
        <f>IF(N39&gt;20,M39+1,AVERAGE(M39:N39))</f>
        <v>5.5</v>
      </c>
      <c r="M39" s="1">
        <v>4</v>
      </c>
      <c r="N39" s="1">
        <v>7</v>
      </c>
      <c r="O39" s="1"/>
      <c r="P39" s="3">
        <v>88.7</v>
      </c>
      <c r="Q39" s="3">
        <v>84.95</v>
      </c>
      <c r="R39" s="3">
        <v>91.5</v>
      </c>
      <c r="S39" s="1" t="b">
        <v>0</v>
      </c>
      <c r="T39" s="52"/>
      <c r="U39" s="13"/>
      <c r="V39" s="13"/>
      <c r="W39" s="13"/>
      <c r="X39" s="13"/>
      <c r="Y39" s="1"/>
      <c r="Z39" s="1">
        <v>0</v>
      </c>
      <c r="AA39" s="1" t="b">
        <f>M39&gt;L39</f>
        <v>0</v>
      </c>
      <c r="AB39" s="13" t="s">
        <v>65</v>
      </c>
      <c r="AC39" s="13"/>
      <c r="AD39" s="1" t="s">
        <v>42</v>
      </c>
      <c r="AE39" s="3">
        <f>P39-Q39</f>
        <v>3.75</v>
      </c>
      <c r="AF39" s="3">
        <f>R39-P39</f>
        <v>2.7999999999999972</v>
      </c>
      <c r="AG39" s="3">
        <f>(R39-Q39)/3.92</f>
        <v>1.6709183673469381</v>
      </c>
      <c r="AJ39" s="1">
        <f>N39-M39</f>
        <v>3</v>
      </c>
      <c r="AN39" s="3"/>
      <c r="AO39" s="8" t="s">
        <v>66</v>
      </c>
      <c r="AP39" s="16">
        <v>92.39</v>
      </c>
      <c r="AQ39" s="3" t="str">
        <f>"("&amp;AR39&amp;"-"&amp;AS39&amp;")"</f>
        <v>(85.21-98.07)</v>
      </c>
      <c r="AR39" s="9">
        <v>85.21</v>
      </c>
      <c r="AS39" s="3">
        <v>98.07</v>
      </c>
    </row>
    <row r="40" spans="1:45" s="10" customFormat="1" ht="16" customHeight="1" x14ac:dyDescent="0.2">
      <c r="A40" s="3" t="s">
        <v>52</v>
      </c>
      <c r="B40" s="1" t="str">
        <f>INDEX([1]SUMMARY!$B$2:$B$29,MATCH($A40,[1]SUMMARY!$A$2:$A$29,0))</f>
        <v xml:space="preserve">Mizrahi </v>
      </c>
      <c r="C40" s="3" t="s">
        <v>33</v>
      </c>
      <c r="D40" s="3"/>
      <c r="E40" s="6" t="s">
        <v>34</v>
      </c>
      <c r="F40" s="1" t="s">
        <v>34</v>
      </c>
      <c r="G40" s="3" t="s">
        <v>43</v>
      </c>
      <c r="H40" s="1" t="s">
        <v>43</v>
      </c>
      <c r="I40" s="1" t="s">
        <v>36</v>
      </c>
      <c r="J40" s="1" t="s">
        <v>36</v>
      </c>
      <c r="K40" s="1"/>
      <c r="L40" s="1">
        <f>IF(N40&gt;20,M40+1,AVERAGE(M40:N40))</f>
        <v>4.5</v>
      </c>
      <c r="M40" s="1">
        <v>3</v>
      </c>
      <c r="N40" s="1">
        <v>6</v>
      </c>
      <c r="O40" s="1"/>
      <c r="P40" s="3">
        <v>90.41</v>
      </c>
      <c r="Q40" s="3">
        <v>85.74</v>
      </c>
      <c r="R40" s="3">
        <v>93.522999999999996</v>
      </c>
      <c r="S40" s="1" t="b">
        <v>0</v>
      </c>
      <c r="T40" s="53" t="s">
        <v>67</v>
      </c>
      <c r="U40" s="13"/>
      <c r="V40" s="13"/>
      <c r="W40" s="13"/>
      <c r="X40" s="13"/>
      <c r="Y40" s="1"/>
      <c r="Z40" s="1">
        <v>0</v>
      </c>
      <c r="AA40" s="1" t="b">
        <f>M40&gt;L40</f>
        <v>0</v>
      </c>
      <c r="AB40" s="13" t="s">
        <v>68</v>
      </c>
      <c r="AC40" s="13"/>
      <c r="AD40" s="1" t="s">
        <v>42</v>
      </c>
      <c r="AE40" s="3">
        <f>P40-Q40</f>
        <v>4.6700000000000017</v>
      </c>
      <c r="AF40" s="3">
        <f>R40-P40</f>
        <v>3.1129999999999995</v>
      </c>
      <c r="AG40" s="3">
        <f>(R40-Q40)/3.92</f>
        <v>1.9854591836734699</v>
      </c>
      <c r="AJ40" s="1">
        <f>N40-M40</f>
        <v>3</v>
      </c>
      <c r="AN40" s="3"/>
      <c r="AO40" s="11" t="s">
        <v>69</v>
      </c>
      <c r="AP40" s="16">
        <v>86.86</v>
      </c>
      <c r="AQ40" s="3" t="str">
        <f>"("&amp;AR40&amp;"-"&amp;AS40&amp;")"</f>
        <v>(81.18-91.94)</v>
      </c>
      <c r="AR40" s="9">
        <v>81.180000000000007</v>
      </c>
      <c r="AS40" s="3">
        <v>91.94</v>
      </c>
    </row>
    <row r="41" spans="1:45" s="10" customFormat="1" ht="16" customHeight="1" x14ac:dyDescent="0.2">
      <c r="A41" s="3" t="s">
        <v>52</v>
      </c>
      <c r="B41" s="1" t="str">
        <f>INDEX([1]SUMMARY!$B$2:$B$29,MATCH($A41,[1]SUMMARY!$A$2:$A$29,0))</f>
        <v xml:space="preserve">Mizrahi </v>
      </c>
      <c r="C41" s="3" t="s">
        <v>33</v>
      </c>
      <c r="D41" s="3"/>
      <c r="E41" s="6" t="s">
        <v>34</v>
      </c>
      <c r="F41" s="1" t="s">
        <v>34</v>
      </c>
      <c r="G41" s="3" t="s">
        <v>43</v>
      </c>
      <c r="H41" s="1" t="s">
        <v>43</v>
      </c>
      <c r="I41" s="1" t="s">
        <v>36</v>
      </c>
      <c r="J41" s="1" t="s">
        <v>36</v>
      </c>
      <c r="K41" s="1"/>
      <c r="L41" s="1">
        <f>IF(N41&gt;20,M41+1,AVERAGE(M41:N41))</f>
        <v>4.5</v>
      </c>
      <c r="M41" s="1">
        <v>3</v>
      </c>
      <c r="N41" s="1">
        <v>6</v>
      </c>
      <c r="O41" s="1"/>
      <c r="P41" s="3">
        <v>90</v>
      </c>
      <c r="Q41" s="3">
        <v>86.8</v>
      </c>
      <c r="R41" s="3">
        <v>92.45</v>
      </c>
      <c r="S41" s="1" t="b">
        <v>0</v>
      </c>
      <c r="T41" s="53"/>
      <c r="U41" s="13"/>
      <c r="V41" s="13"/>
      <c r="W41" s="13"/>
      <c r="X41" s="13"/>
      <c r="Y41" s="1"/>
      <c r="Z41" s="1">
        <v>0</v>
      </c>
      <c r="AA41" s="1" t="b">
        <f>M41&gt;L41</f>
        <v>0</v>
      </c>
      <c r="AB41" s="13" t="s">
        <v>70</v>
      </c>
      <c r="AC41" s="13"/>
      <c r="AD41" s="1" t="s">
        <v>42</v>
      </c>
      <c r="AE41" s="3">
        <f>P41-Q41</f>
        <v>3.2000000000000028</v>
      </c>
      <c r="AF41" s="3">
        <f>R41-P41</f>
        <v>2.4500000000000028</v>
      </c>
      <c r="AG41" s="3">
        <f>(R41-Q41)/3.92</f>
        <v>1.4413265306122465</v>
      </c>
      <c r="AJ41" s="1">
        <f>N41-M41</f>
        <v>3</v>
      </c>
      <c r="AN41" s="3"/>
      <c r="AO41" s="8" t="s">
        <v>71</v>
      </c>
      <c r="AP41" s="16">
        <v>76.69</v>
      </c>
      <c r="AQ41" s="3" t="str">
        <f>"("&amp;AR41&amp;"-"&amp;AS41&amp;")"</f>
        <v>(70.26-82.97)</v>
      </c>
      <c r="AR41" s="9">
        <v>70.260000000000005</v>
      </c>
      <c r="AS41" s="3">
        <v>82.97</v>
      </c>
    </row>
    <row r="42" spans="1:45" s="10" customFormat="1" ht="16" customHeight="1" x14ac:dyDescent="0.2">
      <c r="A42" s="3" t="s">
        <v>52</v>
      </c>
      <c r="B42" s="1" t="str">
        <f>INDEX([1]SUMMARY!$B$2:$B$29,MATCH($A42,[1]SUMMARY!$A$2:$A$29,0))</f>
        <v xml:space="preserve">Mizrahi </v>
      </c>
      <c r="C42" s="3" t="s">
        <v>33</v>
      </c>
      <c r="D42" s="3"/>
      <c r="E42" s="6" t="s">
        <v>34</v>
      </c>
      <c r="F42" s="1" t="s">
        <v>34</v>
      </c>
      <c r="G42" s="3" t="s">
        <v>43</v>
      </c>
      <c r="H42" s="1" t="s">
        <v>43</v>
      </c>
      <c r="I42" s="1" t="s">
        <v>36</v>
      </c>
      <c r="J42" s="1" t="s">
        <v>36</v>
      </c>
      <c r="K42" s="1"/>
      <c r="L42" s="1">
        <f>IF(N42&gt;20,M42+1,AVERAGE(M42:N42))</f>
        <v>3.5</v>
      </c>
      <c r="M42" s="1">
        <v>2</v>
      </c>
      <c r="N42" s="1">
        <v>5</v>
      </c>
      <c r="O42" s="1"/>
      <c r="P42" s="3">
        <v>93.15</v>
      </c>
      <c r="Q42" s="3">
        <v>90.8</v>
      </c>
      <c r="R42" s="3">
        <v>94.899999999999991</v>
      </c>
      <c r="S42" s="1" t="b">
        <v>0</v>
      </c>
      <c r="T42" s="17" t="s">
        <v>72</v>
      </c>
      <c r="U42" s="13"/>
      <c r="V42" s="13"/>
      <c r="W42" s="13"/>
      <c r="X42" s="13"/>
      <c r="Y42" s="1"/>
      <c r="Z42" s="1">
        <v>0</v>
      </c>
      <c r="AA42" s="1" t="b">
        <f>M42&gt;L42</f>
        <v>0</v>
      </c>
      <c r="AB42" s="13" t="s">
        <v>73</v>
      </c>
      <c r="AC42" s="13"/>
      <c r="AD42" s="1" t="s">
        <v>42</v>
      </c>
      <c r="AE42" s="3">
        <f>P42-Q42</f>
        <v>2.3500000000000085</v>
      </c>
      <c r="AF42" s="3">
        <f>R42-P42</f>
        <v>1.7499999999999858</v>
      </c>
      <c r="AG42" s="3">
        <f>(R42-Q42)/3.92</f>
        <v>1.0459183673469374</v>
      </c>
      <c r="AJ42" s="1">
        <f>N42-M42</f>
        <v>3</v>
      </c>
      <c r="AN42" s="3"/>
      <c r="AO42" s="11" t="s">
        <v>74</v>
      </c>
      <c r="AP42" s="16">
        <v>59.2</v>
      </c>
      <c r="AQ42" s="3" t="str">
        <f>"("&amp;AR42&amp;"-"&amp;AS42&amp;")"</f>
        <v>(48.13-69.07)</v>
      </c>
      <c r="AR42" s="9">
        <v>48.13</v>
      </c>
      <c r="AS42" s="3">
        <v>69.069999999999993</v>
      </c>
    </row>
    <row r="43" spans="1:45" x14ac:dyDescent="0.2">
      <c r="A43" s="3" t="s">
        <v>75</v>
      </c>
      <c r="B43" s="1" t="str">
        <f>INDEX([1]SUMMARY!$B$2:$B$29,MATCH($A43,[1]SUMMARY!$A$2:$A$29,0))</f>
        <v>Chemaitelly</v>
      </c>
      <c r="C43" s="3" t="s">
        <v>33</v>
      </c>
      <c r="D43" s="3"/>
      <c r="E43" s="6" t="s">
        <v>34</v>
      </c>
      <c r="F43" s="1" t="s">
        <v>34</v>
      </c>
      <c r="G43" s="3" t="s">
        <v>76</v>
      </c>
      <c r="H43" s="1" t="s">
        <v>35</v>
      </c>
      <c r="I43" s="1" t="s">
        <v>36</v>
      </c>
      <c r="J43" s="1" t="s">
        <v>36</v>
      </c>
      <c r="K43" s="1"/>
      <c r="L43" s="1">
        <f>IF(N43&gt;20,M43+1,AVERAGE(M43:N43))</f>
        <v>0.5</v>
      </c>
      <c r="M43" s="1">
        <v>0</v>
      </c>
      <c r="N43" s="1">
        <v>1</v>
      </c>
      <c r="O43" s="1"/>
      <c r="P43" s="18" cm="1">
        <f t="array" ref="P43">INDEX([1]DECAY05!F$1:F$1000,$AB43)</f>
        <v>77.099999999999994</v>
      </c>
      <c r="Q43" s="1" cm="1">
        <f t="array" ref="Q43">MID(INDEX([1]DECAY05!F$1:F$1000,$AB43+1),2,4)*1</f>
        <v>67.5</v>
      </c>
      <c r="R43" s="1" cm="1">
        <f t="array" ref="R43">MID(INDEX([1]DECAY05!F$1:F$1000,$AB43+1),9,4)*1</f>
        <v>83.8</v>
      </c>
      <c r="S43" s="1" t="b">
        <v>1</v>
      </c>
      <c r="T43" s="1"/>
      <c r="U43" s="1" t="s">
        <v>77</v>
      </c>
      <c r="V43" s="1"/>
      <c r="W43" s="1"/>
      <c r="X43" s="1"/>
      <c r="Y43" s="1"/>
      <c r="Z43" s="1">
        <v>0</v>
      </c>
      <c r="AA43" s="1" t="b">
        <f>M43&gt;L43</f>
        <v>0</v>
      </c>
      <c r="AB43" s="1">
        <v>111</v>
      </c>
      <c r="AC43" s="1"/>
      <c r="AD43" s="1" t="s">
        <v>42</v>
      </c>
      <c r="AE43" s="3">
        <f>P43-Q43</f>
        <v>9.5999999999999943</v>
      </c>
      <c r="AF43" s="3">
        <f>R43-P43</f>
        <v>6.7000000000000028</v>
      </c>
      <c r="AG43" s="3">
        <f>(R43-Q43)/3.92</f>
        <v>4.158163265306122</v>
      </c>
      <c r="AJ43" s="1">
        <f>N43-M43</f>
        <v>1</v>
      </c>
      <c r="AN43" s="1"/>
      <c r="AO43" s="8" t="s">
        <v>78</v>
      </c>
      <c r="AP43" s="16">
        <v>52.62</v>
      </c>
      <c r="AQ43" s="3" t="str">
        <f>"("&amp;AR43&amp;"-"&amp;AS43&amp;")"</f>
        <v>(39.16-65.18)</v>
      </c>
      <c r="AR43" s="1">
        <v>39.159999999999997</v>
      </c>
      <c r="AS43" s="1">
        <v>65.180000000000007</v>
      </c>
    </row>
    <row r="44" spans="1:45" x14ac:dyDescent="0.2">
      <c r="A44" s="3" t="s">
        <v>75</v>
      </c>
      <c r="B44" s="1" t="str">
        <f>INDEX([1]SUMMARY!$B$2:$B$29,MATCH($A44,[1]SUMMARY!$A$2:$A$29,0))</f>
        <v>Chemaitelly</v>
      </c>
      <c r="C44" s="3" t="s">
        <v>33</v>
      </c>
      <c r="D44" s="3"/>
      <c r="E44" s="6" t="s">
        <v>34</v>
      </c>
      <c r="F44" s="1" t="s">
        <v>34</v>
      </c>
      <c r="G44" s="3" t="s">
        <v>76</v>
      </c>
      <c r="H44" s="1" t="s">
        <v>35</v>
      </c>
      <c r="I44" s="1" t="s">
        <v>36</v>
      </c>
      <c r="J44" s="1" t="s">
        <v>36</v>
      </c>
      <c r="K44" s="1"/>
      <c r="L44" s="1">
        <f>IF(N44&gt;20,M44+1,AVERAGE(M44:N44))</f>
        <v>1.5</v>
      </c>
      <c r="M44" s="1">
        <v>1</v>
      </c>
      <c r="N44" s="1">
        <v>2</v>
      </c>
      <c r="O44" s="1"/>
      <c r="P44" s="18" cm="1">
        <f t="array" ref="P44">INDEX([1]DECAY05!F$1:F$1000,$AB44)</f>
        <v>88.6</v>
      </c>
      <c r="Q44" s="1" cm="1">
        <f t="array" ref="Q44">MID(INDEX([1]DECAY05!F$1:F$1000,$AB44+1),2,4)*1</f>
        <v>79.2</v>
      </c>
      <c r="R44" s="1" cm="1">
        <f t="array" ref="R44">MID(INDEX([1]DECAY05!F$1:F$1000,$AB44+1),7,4)*1</f>
        <v>93.7</v>
      </c>
      <c r="S44" s="1" t="b">
        <v>1</v>
      </c>
      <c r="T44" s="1"/>
      <c r="U44" s="1" t="s">
        <v>77</v>
      </c>
      <c r="V44" s="1"/>
      <c r="W44" s="1"/>
      <c r="X44" s="1"/>
      <c r="Y44" s="1"/>
      <c r="Z44" s="1">
        <v>0</v>
      </c>
      <c r="AA44" s="1" t="b">
        <f>M44&gt;L44</f>
        <v>0</v>
      </c>
      <c r="AB44" s="1">
        <f>AB43+2</f>
        <v>113</v>
      </c>
      <c r="AC44" s="1"/>
      <c r="AD44" s="1" t="s">
        <v>42</v>
      </c>
      <c r="AE44" s="3">
        <f>P44-Q44</f>
        <v>9.3999999999999915</v>
      </c>
      <c r="AF44" s="3">
        <f>R44-P44</f>
        <v>5.1000000000000085</v>
      </c>
      <c r="AG44" s="3">
        <f>(R44-Q44)/3.92</f>
        <v>3.6989795918367347</v>
      </c>
      <c r="AH44" s="1"/>
      <c r="AI44" s="1"/>
      <c r="AJ44" s="1">
        <f>N44-M44</f>
        <v>1</v>
      </c>
      <c r="AK44" s="1"/>
      <c r="AL44" s="1" t="s">
        <v>79</v>
      </c>
      <c r="AM44" s="1"/>
      <c r="AN44" s="1"/>
    </row>
    <row r="45" spans="1:45" x14ac:dyDescent="0.2">
      <c r="A45" s="3" t="s">
        <v>75</v>
      </c>
      <c r="B45" s="1" t="str">
        <f>INDEX([1]SUMMARY!$B$2:$B$29,MATCH($A45,[1]SUMMARY!$A$2:$A$29,0))</f>
        <v>Chemaitelly</v>
      </c>
      <c r="C45" s="3" t="s">
        <v>33</v>
      </c>
      <c r="D45" s="3"/>
      <c r="E45" s="6" t="s">
        <v>34</v>
      </c>
      <c r="F45" s="1" t="s">
        <v>34</v>
      </c>
      <c r="G45" s="3" t="s">
        <v>76</v>
      </c>
      <c r="H45" s="1" t="s">
        <v>35</v>
      </c>
      <c r="I45" s="1" t="s">
        <v>36</v>
      </c>
      <c r="J45" s="1" t="s">
        <v>36</v>
      </c>
      <c r="K45" s="1"/>
      <c r="L45" s="1">
        <f>IF(N45&gt;20,M45+1,AVERAGE(M45:N45))</f>
        <v>2.5</v>
      </c>
      <c r="M45" s="1">
        <v>2</v>
      </c>
      <c r="N45" s="1">
        <v>3</v>
      </c>
      <c r="O45" s="1"/>
      <c r="P45" s="18" cm="1">
        <f t="array" ref="P45">INDEX([1]DECAY05!F$1:F$1000,$AB45)</f>
        <v>80.7</v>
      </c>
      <c r="Q45" s="1" cm="1">
        <f t="array" ref="Q45">MID(INDEX([1]DECAY05!F$1:F$1000,$AB45+1),2,4)*1</f>
        <v>63.2</v>
      </c>
      <c r="R45" s="1" cm="1">
        <f t="array" ref="R45">MID(INDEX([1]DECAY05!F$1:F$1000,$AB45+1),9,4)*1</f>
        <v>89.9</v>
      </c>
      <c r="S45" s="1" t="b">
        <v>1</v>
      </c>
      <c r="T45" s="1"/>
      <c r="U45" s="1" t="s">
        <v>77</v>
      </c>
      <c r="V45" s="1"/>
      <c r="W45" s="1"/>
      <c r="X45" s="1"/>
      <c r="Y45" s="1"/>
      <c r="Z45" s="1">
        <v>0</v>
      </c>
      <c r="AA45" s="1" t="b">
        <f>M45&gt;L45</f>
        <v>0</v>
      </c>
      <c r="AB45" s="1">
        <f>AB44+2</f>
        <v>115</v>
      </c>
      <c r="AC45" s="1"/>
      <c r="AD45" s="1" t="s">
        <v>42</v>
      </c>
      <c r="AE45" s="3">
        <f>P45-Q45</f>
        <v>17.5</v>
      </c>
      <c r="AF45" s="3">
        <f>R45-P45</f>
        <v>9.2000000000000028</v>
      </c>
      <c r="AG45" s="3">
        <f>(R45-Q45)/3.92</f>
        <v>6.8112244897959195</v>
      </c>
      <c r="AH45" s="1"/>
      <c r="AI45" s="1"/>
      <c r="AJ45" s="1">
        <f>N45-M45</f>
        <v>1</v>
      </c>
      <c r="AK45" s="1"/>
      <c r="AL45" s="1" t="s">
        <v>79</v>
      </c>
      <c r="AM45" s="1"/>
      <c r="AN45" s="1"/>
    </row>
    <row r="46" spans="1:45" x14ac:dyDescent="0.2">
      <c r="A46" s="3" t="s">
        <v>75</v>
      </c>
      <c r="B46" s="1" t="str">
        <f>INDEX([1]SUMMARY!$B$2:$B$29,MATCH($A46,[1]SUMMARY!$A$2:$A$29,0))</f>
        <v>Chemaitelly</v>
      </c>
      <c r="C46" s="3" t="s">
        <v>33</v>
      </c>
      <c r="D46" s="3"/>
      <c r="E46" s="6" t="s">
        <v>34</v>
      </c>
      <c r="F46" s="1" t="s">
        <v>34</v>
      </c>
      <c r="G46" s="3" t="s">
        <v>76</v>
      </c>
      <c r="H46" s="1" t="s">
        <v>35</v>
      </c>
      <c r="I46" s="1" t="s">
        <v>36</v>
      </c>
      <c r="J46" s="1" t="s">
        <v>36</v>
      </c>
      <c r="K46" s="1"/>
      <c r="L46" s="1">
        <f>IF(N46&gt;20,M46+1,AVERAGE(M46:N46))</f>
        <v>3.5</v>
      </c>
      <c r="M46" s="1">
        <v>3</v>
      </c>
      <c r="N46" s="1">
        <v>4</v>
      </c>
      <c r="O46" s="1"/>
      <c r="P46" s="18" cm="1">
        <f t="array" ref="P46">INDEX([1]DECAY05!F$1:F$1000,$AB46)</f>
        <v>60.7</v>
      </c>
      <c r="Q46" s="1" cm="1">
        <f t="array" ref="Q46">MID(INDEX([1]DECAY05!F$1:F$1000,$AB46+1),2,4)*1</f>
        <v>21.1</v>
      </c>
      <c r="R46" s="1" cm="1">
        <f t="array" ref="R46">MID(INDEX([1]DECAY05!F$1:F$1000,$AB46+1),9,4)*1</f>
        <v>80.400000000000006</v>
      </c>
      <c r="S46" s="1" t="b">
        <v>1</v>
      </c>
      <c r="T46" s="1"/>
      <c r="U46" s="1" t="s">
        <v>77</v>
      </c>
      <c r="V46" s="1"/>
      <c r="W46" s="1"/>
      <c r="X46" s="1"/>
      <c r="Y46" s="1"/>
      <c r="Z46" s="1">
        <v>0</v>
      </c>
      <c r="AA46" s="1" t="b">
        <f>M46&gt;L46</f>
        <v>0</v>
      </c>
      <c r="AB46" s="1">
        <f>AB45+2</f>
        <v>117</v>
      </c>
      <c r="AC46" s="1"/>
      <c r="AD46" s="1" t="s">
        <v>42</v>
      </c>
      <c r="AE46" s="3">
        <f>P46-Q46</f>
        <v>39.6</v>
      </c>
      <c r="AF46" s="3">
        <f>R46-P46</f>
        <v>19.700000000000003</v>
      </c>
      <c r="AG46" s="3">
        <f>(R46-Q46)/3.92</f>
        <v>15.127551020408164</v>
      </c>
      <c r="AH46" s="1"/>
      <c r="AI46" s="1"/>
      <c r="AJ46" s="1">
        <f>N46-M46</f>
        <v>1</v>
      </c>
      <c r="AK46" s="1"/>
      <c r="AL46" s="1" t="s">
        <v>79</v>
      </c>
      <c r="AM46" s="1"/>
      <c r="AN46" s="1"/>
    </row>
    <row r="47" spans="1:45" x14ac:dyDescent="0.2">
      <c r="A47" s="3" t="s">
        <v>75</v>
      </c>
      <c r="B47" s="1" t="str">
        <f>INDEX([1]SUMMARY!$B$2:$B$29,MATCH($A47,[1]SUMMARY!$A$2:$A$29,0))</f>
        <v>Chemaitelly</v>
      </c>
      <c r="C47" s="3" t="s">
        <v>33</v>
      </c>
      <c r="D47" s="3"/>
      <c r="E47" s="6" t="s">
        <v>34</v>
      </c>
      <c r="F47" s="1" t="s">
        <v>34</v>
      </c>
      <c r="G47" s="3" t="s">
        <v>76</v>
      </c>
      <c r="H47" s="1" t="s">
        <v>35</v>
      </c>
      <c r="I47" s="1" t="s">
        <v>36</v>
      </c>
      <c r="J47" s="1" t="s">
        <v>36</v>
      </c>
      <c r="K47" s="1"/>
      <c r="L47" s="1">
        <f>IF(N47&gt;20,M47+1,AVERAGE(M47:N47))</f>
        <v>4.5</v>
      </c>
      <c r="M47" s="1">
        <v>4</v>
      </c>
      <c r="N47" s="1">
        <v>5</v>
      </c>
      <c r="O47" s="1"/>
      <c r="P47" s="18" cm="1">
        <f t="array" ref="P47">INDEX([1]DECAY05!F$1:F$1000,$AB47)</f>
        <v>33.299999999999997</v>
      </c>
      <c r="Q47" s="1" cm="1">
        <f t="array" ref="Q47">MID(INDEX([1]DECAY05!F$1:F$1000,$AB47+1),2,4)*1</f>
        <v>-48</v>
      </c>
      <c r="R47" s="1" cm="1">
        <f t="array" ref="R47">MID(INDEX([1]DECAY05!F$1:F$1000,$AB47+1),9,4)*1</f>
        <v>70</v>
      </c>
      <c r="S47" s="1" t="b">
        <v>1</v>
      </c>
      <c r="T47" s="1"/>
      <c r="U47" s="1" t="s">
        <v>77</v>
      </c>
      <c r="V47" s="1"/>
      <c r="W47" s="1"/>
      <c r="X47" s="1"/>
      <c r="Y47" s="1"/>
      <c r="Z47" s="1">
        <v>0</v>
      </c>
      <c r="AA47" s="1" t="b">
        <f>M47&gt;L47</f>
        <v>0</v>
      </c>
      <c r="AB47" s="1">
        <f>AB46+2</f>
        <v>119</v>
      </c>
      <c r="AC47" s="1"/>
      <c r="AD47" s="1" t="s">
        <v>42</v>
      </c>
      <c r="AE47" s="3">
        <f>P47-Q47</f>
        <v>81.3</v>
      </c>
      <c r="AF47" s="3">
        <f>R47-P47</f>
        <v>36.700000000000003</v>
      </c>
      <c r="AG47" s="3">
        <f>(R47-Q47)/3.92</f>
        <v>30.102040816326532</v>
      </c>
      <c r="AH47" s="1"/>
      <c r="AI47" s="1"/>
      <c r="AJ47" s="1">
        <f>N47-M47</f>
        <v>1</v>
      </c>
      <c r="AK47" s="1"/>
      <c r="AL47" s="1" t="s">
        <v>79</v>
      </c>
      <c r="AM47" s="1"/>
      <c r="AN47" s="1"/>
    </row>
    <row r="48" spans="1:45" ht="59" customHeight="1" x14ac:dyDescent="0.2">
      <c r="A48" s="3" t="s">
        <v>75</v>
      </c>
      <c r="B48" s="1" t="str">
        <f>INDEX([1]SUMMARY!$B$2:$B$29,MATCH($A48,[1]SUMMARY!$A$2:$A$29,0))</f>
        <v>Chemaitelly</v>
      </c>
      <c r="C48" s="3" t="s">
        <v>33</v>
      </c>
      <c r="D48" s="3"/>
      <c r="E48" s="6" t="s">
        <v>34</v>
      </c>
      <c r="F48" s="1" t="s">
        <v>34</v>
      </c>
      <c r="G48" s="3" t="s">
        <v>76</v>
      </c>
      <c r="H48" s="1" t="s">
        <v>35</v>
      </c>
      <c r="I48" s="1" t="s">
        <v>36</v>
      </c>
      <c r="J48" s="1" t="s">
        <v>36</v>
      </c>
      <c r="K48" s="1"/>
      <c r="L48" s="19">
        <f>IF(N48&gt;20,M48+1,AVERAGE(M48:N48))</f>
        <v>6</v>
      </c>
      <c r="M48" s="1">
        <v>5</v>
      </c>
      <c r="N48" s="1">
        <v>100</v>
      </c>
      <c r="O48" s="1"/>
      <c r="P48" s="18" cm="1">
        <f t="array" ref="P48">INDEX([1]DECAY05!F$1:F$1000,$AB48)</f>
        <v>80</v>
      </c>
      <c r="Q48" s="1" cm="1">
        <f t="array" ref="Q48">MID(INDEX([1]DECAY05!F$1:F$1000,$AB48+1),2,4)*1</f>
        <v>-71</v>
      </c>
      <c r="R48" s="1" cm="1">
        <f t="array" ref="R48">MID(INDEX([1]DECAY05!F$1:F$1000,$AB48+1),9,4)*1</f>
        <v>97</v>
      </c>
      <c r="S48" s="1" t="b">
        <v>1</v>
      </c>
      <c r="T48" s="20" t="s">
        <v>80</v>
      </c>
      <c r="U48" s="1" t="s">
        <v>77</v>
      </c>
      <c r="V48" s="1"/>
      <c r="W48" s="1"/>
      <c r="X48" s="1"/>
      <c r="Y48" s="1"/>
      <c r="Z48" s="1">
        <v>0</v>
      </c>
      <c r="AA48" s="1" t="b">
        <f>M48&gt;L48</f>
        <v>0</v>
      </c>
      <c r="AB48" s="1">
        <f>AB47+2</f>
        <v>121</v>
      </c>
      <c r="AC48" s="1"/>
      <c r="AD48" s="1" t="s">
        <v>42</v>
      </c>
      <c r="AE48" s="3">
        <f>P48-Q48</f>
        <v>151</v>
      </c>
      <c r="AF48" s="3">
        <f>R48-P48</f>
        <v>17</v>
      </c>
      <c r="AG48" s="3">
        <f>(R48-Q48)/3.92</f>
        <v>42.857142857142861</v>
      </c>
      <c r="AH48" s="1"/>
      <c r="AI48" s="1"/>
      <c r="AJ48" s="1">
        <f>N48-M48</f>
        <v>95</v>
      </c>
      <c r="AK48" s="1"/>
      <c r="AL48" s="1" t="s">
        <v>79</v>
      </c>
      <c r="AM48" s="1"/>
      <c r="AN48" s="1"/>
    </row>
    <row r="49" spans="1:40" ht="51" customHeight="1" x14ac:dyDescent="0.2">
      <c r="A49" s="3" t="s">
        <v>75</v>
      </c>
      <c r="B49" s="1" t="str">
        <f>INDEX([1]SUMMARY!$B$2:$B$29,MATCH($A49,[1]SUMMARY!$A$2:$A$29,0))</f>
        <v>Chemaitelly</v>
      </c>
      <c r="C49" s="3" t="s">
        <v>33</v>
      </c>
      <c r="D49" s="3"/>
      <c r="E49" s="6" t="s">
        <v>34</v>
      </c>
      <c r="F49" s="1" t="s">
        <v>34</v>
      </c>
      <c r="G49" s="3" t="s">
        <v>81</v>
      </c>
      <c r="H49" s="1" t="s">
        <v>35</v>
      </c>
      <c r="I49" s="1" t="s">
        <v>36</v>
      </c>
      <c r="J49" s="1" t="s">
        <v>36</v>
      </c>
      <c r="K49" s="1"/>
      <c r="L49" s="1">
        <f>IF(N49&gt;20,M49+1,AVERAGE(M49:N49))</f>
        <v>0.5</v>
      </c>
      <c r="M49" s="1">
        <v>0</v>
      </c>
      <c r="N49" s="1">
        <v>1</v>
      </c>
      <c r="O49" s="1"/>
      <c r="P49" s="18" cm="1">
        <f t="array" ref="P49">INDEX([1]DECAY05!F$1:F$1000,$AB49)</f>
        <v>74.3</v>
      </c>
      <c r="Q49" s="1" cm="1">
        <f t="array" ref="Q49">MID(INDEX([1]DECAY05!F$1:F$1000,$AB49+1),2,4)*1</f>
        <v>67.900000000000006</v>
      </c>
      <c r="R49" s="1" cm="1">
        <f t="array" ref="R49">MID(INDEX([1]DECAY05!F$1:F$1000,$AB49+1),9,4)*1</f>
        <v>79.5</v>
      </c>
      <c r="S49" s="1" t="b">
        <v>0</v>
      </c>
      <c r="T49" s="20" t="s">
        <v>82</v>
      </c>
      <c r="U49" s="1" t="s">
        <v>77</v>
      </c>
      <c r="V49" s="1"/>
      <c r="W49" s="1"/>
      <c r="X49" s="1"/>
      <c r="Y49" s="1"/>
      <c r="Z49" s="1">
        <v>0</v>
      </c>
      <c r="AA49" s="1" t="b">
        <f>M49&gt;L49</f>
        <v>0</v>
      </c>
      <c r="AB49" s="1">
        <v>128</v>
      </c>
      <c r="AC49" s="1"/>
      <c r="AD49" s="1" t="s">
        <v>42</v>
      </c>
      <c r="AE49" s="3">
        <f>P49-Q49</f>
        <v>6.3999999999999915</v>
      </c>
      <c r="AF49" s="3">
        <f>R49-P49</f>
        <v>5.2000000000000028</v>
      </c>
      <c r="AG49" s="3">
        <f>(R49-Q49)/3.92</f>
        <v>2.9591836734693864</v>
      </c>
      <c r="AH49" s="1"/>
      <c r="AI49" s="1"/>
      <c r="AJ49" s="1">
        <f>N49-M49</f>
        <v>1</v>
      </c>
      <c r="AK49" s="1"/>
      <c r="AL49" s="1" t="s">
        <v>79</v>
      </c>
      <c r="AM49" s="1"/>
      <c r="AN49" s="1"/>
    </row>
    <row r="50" spans="1:40" x14ac:dyDescent="0.2">
      <c r="A50" s="3" t="s">
        <v>75</v>
      </c>
      <c r="B50" s="1" t="str">
        <f>INDEX([1]SUMMARY!$B$2:$B$29,MATCH($A50,[1]SUMMARY!$A$2:$A$29,0))</f>
        <v>Chemaitelly</v>
      </c>
      <c r="C50" s="3" t="s">
        <v>33</v>
      </c>
      <c r="D50" s="3"/>
      <c r="E50" s="6" t="s">
        <v>34</v>
      </c>
      <c r="F50" s="1" t="s">
        <v>34</v>
      </c>
      <c r="G50" s="3" t="s">
        <v>81</v>
      </c>
      <c r="H50" s="1" t="s">
        <v>35</v>
      </c>
      <c r="I50" s="1" t="s">
        <v>36</v>
      </c>
      <c r="J50" s="1" t="s">
        <v>36</v>
      </c>
      <c r="K50" s="1"/>
      <c r="L50" s="1">
        <f>IF(N50&gt;20,M50+1,AVERAGE(M50:N50))</f>
        <v>1.5</v>
      </c>
      <c r="M50" s="1">
        <v>1</v>
      </c>
      <c r="N50" s="1">
        <v>2</v>
      </c>
      <c r="O50" s="1"/>
      <c r="P50" s="18" cm="1">
        <f t="array" ref="P50">INDEX([1]DECAY05!F$1:F$1000,$AB50)</f>
        <v>63.9</v>
      </c>
      <c r="Q50" s="1" cm="1">
        <f t="array" ref="Q50">MID(INDEX([1]DECAY05!F$1:F$1000,$AB50+1),2,4)*1</f>
        <v>52.6</v>
      </c>
      <c r="R50" s="1" cm="1">
        <f t="array" ref="R50">MID(INDEX([1]DECAY05!F$1:F$1000,$AB50+1),9,4)*1</f>
        <v>72.5</v>
      </c>
      <c r="S50" s="1" t="b">
        <v>0</v>
      </c>
      <c r="T50" s="20"/>
      <c r="U50" s="1" t="s">
        <v>77</v>
      </c>
      <c r="V50" s="1"/>
      <c r="W50" s="1"/>
      <c r="X50" s="1"/>
      <c r="Y50" s="1"/>
      <c r="Z50" s="1">
        <v>0</v>
      </c>
      <c r="AA50" s="1" t="b">
        <f>M50&gt;L50</f>
        <v>0</v>
      </c>
      <c r="AB50" s="1">
        <f>AB49+2</f>
        <v>130</v>
      </c>
      <c r="AC50" s="1"/>
      <c r="AD50" s="1" t="s">
        <v>42</v>
      </c>
      <c r="AE50" s="3">
        <f>P50-Q50</f>
        <v>11.299999999999997</v>
      </c>
      <c r="AF50" s="3">
        <f>R50-P50</f>
        <v>8.6000000000000014</v>
      </c>
      <c r="AG50" s="3">
        <f>(R50-Q50)/3.92</f>
        <v>5.0765306122448974</v>
      </c>
      <c r="AH50" s="1"/>
      <c r="AI50" s="1"/>
      <c r="AJ50" s="1">
        <f>N50-M50</f>
        <v>1</v>
      </c>
      <c r="AK50" s="1"/>
      <c r="AL50" s="1" t="s">
        <v>79</v>
      </c>
      <c r="AM50" s="1"/>
      <c r="AN50" s="1"/>
    </row>
    <row r="51" spans="1:40" x14ac:dyDescent="0.2">
      <c r="A51" s="3" t="s">
        <v>75</v>
      </c>
      <c r="B51" s="1" t="str">
        <f>INDEX([1]SUMMARY!$B$2:$B$29,MATCH($A51,[1]SUMMARY!$A$2:$A$29,0))</f>
        <v>Chemaitelly</v>
      </c>
      <c r="C51" s="3" t="s">
        <v>33</v>
      </c>
      <c r="D51" s="3"/>
      <c r="E51" s="6" t="s">
        <v>34</v>
      </c>
      <c r="F51" s="1" t="s">
        <v>34</v>
      </c>
      <c r="G51" s="3" t="s">
        <v>81</v>
      </c>
      <c r="H51" s="1" t="s">
        <v>35</v>
      </c>
      <c r="I51" s="1" t="s">
        <v>36</v>
      </c>
      <c r="J51" s="1" t="s">
        <v>36</v>
      </c>
      <c r="K51" s="1"/>
      <c r="L51" s="1">
        <f>IF(N51&gt;20,M51+1,AVERAGE(M51:N51))</f>
        <v>2.5</v>
      </c>
      <c r="M51" s="1">
        <v>2</v>
      </c>
      <c r="N51" s="1">
        <v>3</v>
      </c>
      <c r="O51" s="1"/>
      <c r="P51" s="18" cm="1">
        <f t="array" ref="P51">INDEX([1]DECAY05!F$1:F$1000,$AB51)</f>
        <v>56</v>
      </c>
      <c r="Q51" s="1" cm="1">
        <f t="array" ref="Q51">MID(INDEX([1]DECAY05!F$1:F$1000,$AB51+1),2,4)*1</f>
        <v>37.299999999999997</v>
      </c>
      <c r="R51" s="1" cm="1">
        <f t="array" ref="R51">MID(INDEX([1]DECAY05!F$1:F$1000,$AB51+1),9,4)*1</f>
        <v>69.099999999999994</v>
      </c>
      <c r="S51" s="1" t="b">
        <v>0</v>
      </c>
      <c r="T51" s="1"/>
      <c r="U51" s="1" t="s">
        <v>77</v>
      </c>
      <c r="V51" s="1"/>
      <c r="W51" s="1"/>
      <c r="X51" s="1"/>
      <c r="Y51" s="1"/>
      <c r="Z51" s="1">
        <v>0</v>
      </c>
      <c r="AA51" s="1" t="b">
        <f>M51&gt;L51</f>
        <v>0</v>
      </c>
      <c r="AB51" s="1">
        <f>AB50+2</f>
        <v>132</v>
      </c>
      <c r="AC51" s="1"/>
      <c r="AD51" s="1" t="s">
        <v>42</v>
      </c>
      <c r="AE51" s="3">
        <f>P51-Q51</f>
        <v>18.700000000000003</v>
      </c>
      <c r="AF51" s="3">
        <f>R51-P51</f>
        <v>13.099999999999994</v>
      </c>
      <c r="AG51" s="3">
        <f>(R51-Q51)/3.92</f>
        <v>8.112244897959183</v>
      </c>
      <c r="AH51" s="1"/>
      <c r="AI51" s="1"/>
      <c r="AJ51" s="1">
        <f>N51-M51</f>
        <v>1</v>
      </c>
      <c r="AK51" s="1"/>
      <c r="AL51" s="1" t="s">
        <v>79</v>
      </c>
      <c r="AM51" s="1"/>
      <c r="AN51" s="1"/>
    </row>
    <row r="52" spans="1:40" x14ac:dyDescent="0.2">
      <c r="A52" s="3" t="s">
        <v>75</v>
      </c>
      <c r="B52" s="1" t="str">
        <f>INDEX([1]SUMMARY!$B$2:$B$29,MATCH($A52,[1]SUMMARY!$A$2:$A$29,0))</f>
        <v>Chemaitelly</v>
      </c>
      <c r="C52" s="3" t="s">
        <v>33</v>
      </c>
      <c r="D52" s="3"/>
      <c r="E52" s="6" t="s">
        <v>34</v>
      </c>
      <c r="F52" s="1" t="s">
        <v>34</v>
      </c>
      <c r="G52" s="3" t="s">
        <v>81</v>
      </c>
      <c r="H52" s="1" t="s">
        <v>35</v>
      </c>
      <c r="I52" s="1" t="s">
        <v>36</v>
      </c>
      <c r="J52" s="1" t="s">
        <v>36</v>
      </c>
      <c r="K52" s="1"/>
      <c r="L52" s="1">
        <f>IF(N52&gt;20,M52+1,AVERAGE(M52:N52))</f>
        <v>3.5</v>
      </c>
      <c r="M52" s="1">
        <v>3</v>
      </c>
      <c r="N52" s="1">
        <v>4</v>
      </c>
      <c r="O52" s="1"/>
      <c r="P52" s="18" cm="1">
        <f t="array" ref="P52">INDEX([1]DECAY05!F$1:F$1000,$AB52)</f>
        <v>37.5</v>
      </c>
      <c r="Q52" s="1" cm="1">
        <f t="array" ref="Q52">MID(INDEX([1]DECAY05!F$1:F$1000,$AB52+1),2,4)*1</f>
        <v>-37</v>
      </c>
      <c r="R52" s="1" cm="1">
        <f t="array" ref="R52">MID(INDEX([1]DECAY05!F$1:F$1000,$AB52+1),9,4)*1</f>
        <v>71</v>
      </c>
      <c r="S52" s="1" t="b">
        <v>0</v>
      </c>
      <c r="T52" s="1"/>
      <c r="U52" s="1" t="s">
        <v>77</v>
      </c>
      <c r="V52" s="1"/>
      <c r="W52" s="1"/>
      <c r="X52" s="1"/>
      <c r="Y52" s="1"/>
      <c r="Z52" s="1">
        <v>0</v>
      </c>
      <c r="AA52" s="1" t="b">
        <f>M52&gt;L52</f>
        <v>0</v>
      </c>
      <c r="AB52" s="1">
        <f>AB51+2</f>
        <v>134</v>
      </c>
      <c r="AC52" s="1"/>
      <c r="AD52" s="1" t="s">
        <v>42</v>
      </c>
      <c r="AE52" s="3">
        <f>P52-Q52</f>
        <v>74.5</v>
      </c>
      <c r="AF52" s="3">
        <f>R52-P52</f>
        <v>33.5</v>
      </c>
      <c r="AG52" s="3">
        <f>(R52-Q52)/3.92</f>
        <v>27.551020408163264</v>
      </c>
      <c r="AH52" s="1"/>
      <c r="AI52" s="1"/>
      <c r="AJ52" s="1">
        <f>N52-M52</f>
        <v>1</v>
      </c>
      <c r="AK52" s="1"/>
      <c r="AL52" s="1" t="s">
        <v>79</v>
      </c>
      <c r="AM52" s="1"/>
      <c r="AN52" s="1"/>
    </row>
    <row r="53" spans="1:40" x14ac:dyDescent="0.2">
      <c r="A53" s="3" t="s">
        <v>75</v>
      </c>
      <c r="B53" s="1" t="str">
        <f>INDEX([1]SUMMARY!$B$2:$B$29,MATCH($A53,[1]SUMMARY!$A$2:$A$29,0))</f>
        <v>Chemaitelly</v>
      </c>
      <c r="C53" s="3" t="s">
        <v>33</v>
      </c>
      <c r="D53" s="3"/>
      <c r="E53" s="6" t="s">
        <v>34</v>
      </c>
      <c r="F53" s="1" t="s">
        <v>34</v>
      </c>
      <c r="G53" s="3" t="s">
        <v>81</v>
      </c>
      <c r="H53" s="1" t="s">
        <v>35</v>
      </c>
      <c r="I53" s="1" t="s">
        <v>36</v>
      </c>
      <c r="J53" s="1" t="s">
        <v>36</v>
      </c>
      <c r="K53" s="1"/>
      <c r="L53" s="1">
        <f>IF(N53&gt;20,M53+1,AVERAGE(M53:N53))</f>
        <v>4.5</v>
      </c>
      <c r="M53" s="1">
        <v>4</v>
      </c>
      <c r="N53" s="1">
        <v>5</v>
      </c>
      <c r="O53" s="1"/>
      <c r="P53" s="18" cm="1">
        <f t="array" ref="P53">INDEX([1]DECAY05!F$1:F$1000,$AB53)</f>
        <v>54.5</v>
      </c>
      <c r="Q53" s="1" cm="1">
        <f t="array" ref="Q53">MID(INDEX([1]DECAY05!F$1:F$1000,$AB53+1),2,4)*1</f>
        <v>-30</v>
      </c>
      <c r="R53" s="1" cm="1">
        <f t="array" ref="R53">MID(INDEX([1]DECAY05!F$1:F$1000,$AB53+1),9,4)*1</f>
        <v>84</v>
      </c>
      <c r="S53" s="1" t="b">
        <v>0</v>
      </c>
      <c r="T53" s="1"/>
      <c r="U53" s="1" t="s">
        <v>77</v>
      </c>
      <c r="V53" s="1"/>
      <c r="W53" s="1"/>
      <c r="X53" s="1"/>
      <c r="Y53" s="1"/>
      <c r="Z53" s="1">
        <v>0</v>
      </c>
      <c r="AA53" s="1" t="b">
        <f>M53&gt;L53</f>
        <v>0</v>
      </c>
      <c r="AB53" s="1">
        <f>AB52+2</f>
        <v>136</v>
      </c>
      <c r="AC53" s="1"/>
      <c r="AD53" s="1" t="s">
        <v>42</v>
      </c>
      <c r="AE53" s="3">
        <f>P53-Q53</f>
        <v>84.5</v>
      </c>
      <c r="AF53" s="3">
        <f>R53-P53</f>
        <v>29.5</v>
      </c>
      <c r="AG53" s="3">
        <f>(R53-Q53)/3.92</f>
        <v>29.081632653061224</v>
      </c>
      <c r="AH53" s="1"/>
      <c r="AI53" s="1"/>
      <c r="AJ53" s="1">
        <f>N53-M53</f>
        <v>1</v>
      </c>
      <c r="AK53" s="1"/>
      <c r="AL53" s="1" t="s">
        <v>79</v>
      </c>
      <c r="AM53" s="1"/>
      <c r="AN53" s="1"/>
    </row>
    <row r="54" spans="1:40" x14ac:dyDescent="0.2">
      <c r="A54" s="3" t="s">
        <v>75</v>
      </c>
      <c r="B54" s="1" t="str">
        <f>INDEX([1]SUMMARY!$B$2:$B$29,MATCH($A54,[1]SUMMARY!$A$2:$A$29,0))</f>
        <v>Chemaitelly</v>
      </c>
      <c r="C54" s="3" t="s">
        <v>33</v>
      </c>
      <c r="D54" s="3"/>
      <c r="E54" s="6" t="s">
        <v>34</v>
      </c>
      <c r="F54" s="1" t="s">
        <v>34</v>
      </c>
      <c r="G54" s="3" t="s">
        <v>81</v>
      </c>
      <c r="H54" s="1" t="s">
        <v>35</v>
      </c>
      <c r="I54" s="1" t="s">
        <v>36</v>
      </c>
      <c r="J54" s="1" t="s">
        <v>36</v>
      </c>
      <c r="K54" s="1"/>
      <c r="L54" s="19">
        <f>IF(N54&gt;20,M54+1,AVERAGE(M54:N54))</f>
        <v>6</v>
      </c>
      <c r="M54" s="1">
        <v>5</v>
      </c>
      <c r="N54" s="1">
        <v>100</v>
      </c>
      <c r="O54" s="1"/>
      <c r="P54" s="18" cm="1">
        <f t="array" ref="P54">INDEX([1]DECAY05!F$1:F$1000,$AB54)</f>
        <v>40</v>
      </c>
      <c r="Q54" s="1" cm="1">
        <f t="array" ref="Q54">MID(INDEX([1]DECAY05!F$1:F$1000,$AB54+1),2,6)*1</f>
        <v>-151.1</v>
      </c>
      <c r="R54" s="1" cm="1">
        <f t="array" ref="R54">MID(INDEX([1]DECAY05!F$1:F$1000,$AB54+1),11,4)*1</f>
        <v>85.7</v>
      </c>
      <c r="S54" s="1" t="b">
        <v>0</v>
      </c>
      <c r="T54" s="1"/>
      <c r="U54" s="1" t="s">
        <v>77</v>
      </c>
      <c r="V54" s="1"/>
      <c r="W54" s="1"/>
      <c r="X54" s="1"/>
      <c r="Y54" s="1"/>
      <c r="Z54" s="1">
        <v>0</v>
      </c>
      <c r="AA54" s="1" t="b">
        <f>M54&gt;L54</f>
        <v>0</v>
      </c>
      <c r="AB54" s="1">
        <f>AB53+2</f>
        <v>138</v>
      </c>
      <c r="AC54" s="1"/>
      <c r="AD54" s="1" t="s">
        <v>42</v>
      </c>
      <c r="AE54" s="3">
        <f>P54-Q54</f>
        <v>191.1</v>
      </c>
      <c r="AF54" s="3">
        <f>R54-P54</f>
        <v>45.7</v>
      </c>
      <c r="AG54" s="3">
        <f>(R54-Q54)/3.92</f>
        <v>60.408163265306129</v>
      </c>
      <c r="AH54" s="1"/>
      <c r="AI54" s="1"/>
      <c r="AJ54" s="1">
        <f>N54-M54</f>
        <v>95</v>
      </c>
      <c r="AK54" s="1"/>
      <c r="AL54" s="1" t="s">
        <v>79</v>
      </c>
      <c r="AM54" s="1"/>
      <c r="AN54" s="1"/>
    </row>
    <row r="55" spans="1:40" x14ac:dyDescent="0.2">
      <c r="A55" s="3" t="s">
        <v>75</v>
      </c>
      <c r="B55" s="1" t="str">
        <f>INDEX([1]SUMMARY!$B$2:$B$29,MATCH($A55,[1]SUMMARY!$A$2:$A$29,0))</f>
        <v>Chemaitelly</v>
      </c>
      <c r="C55" s="3" t="s">
        <v>33</v>
      </c>
      <c r="D55" s="3"/>
      <c r="E55" s="6" t="s">
        <v>34</v>
      </c>
      <c r="F55" s="1" t="s">
        <v>34</v>
      </c>
      <c r="G55" s="3" t="s">
        <v>43</v>
      </c>
      <c r="H55" s="1" t="s">
        <v>43</v>
      </c>
      <c r="I55" s="1" t="s">
        <v>36</v>
      </c>
      <c r="J55" s="1" t="s">
        <v>36</v>
      </c>
      <c r="K55" s="1"/>
      <c r="L55" s="1">
        <f>IF(N55&gt;20,M55+1,AVERAGE(M55:N55))</f>
        <v>0.5</v>
      </c>
      <c r="M55" s="1">
        <v>0</v>
      </c>
      <c r="N55" s="1">
        <v>1</v>
      </c>
      <c r="O55" s="1"/>
      <c r="P55" s="18" cm="1">
        <f t="array" ref="P55">INDEX([1]DECAY05!F$1:F$1000,$AB55)</f>
        <v>87.6</v>
      </c>
      <c r="Q55" s="1" cm="1">
        <f t="array" ref="Q55">MID(INDEX([1]DECAY05!F$1:F$1000,$AB55+1),2,4)*1</f>
        <v>79.7</v>
      </c>
      <c r="R55" s="1" cm="1">
        <f t="array" ref="R55">MID(INDEX([1]DECAY05!F$1:F$1000,$AB55+1),9,4)*1</f>
        <v>92.3</v>
      </c>
      <c r="S55" s="1" t="b">
        <v>1</v>
      </c>
      <c r="T55" s="1"/>
      <c r="U55" s="1" t="s">
        <v>77</v>
      </c>
      <c r="V55" s="1"/>
      <c r="W55" s="1"/>
      <c r="X55" s="1"/>
      <c r="Y55" s="1"/>
      <c r="Z55" s="1">
        <v>0</v>
      </c>
      <c r="AA55" s="1" t="b">
        <f>M55&gt;L55</f>
        <v>0</v>
      </c>
      <c r="AB55" s="1">
        <v>145</v>
      </c>
      <c r="AC55" s="1"/>
      <c r="AD55" s="1" t="s">
        <v>42</v>
      </c>
      <c r="AE55" s="3">
        <f>P55-Q55</f>
        <v>7.8999999999999915</v>
      </c>
      <c r="AF55" s="3">
        <f>R55-P55</f>
        <v>4.7000000000000028</v>
      </c>
      <c r="AG55" s="3">
        <f>(R55-Q55)/3.92</f>
        <v>3.2142857142857131</v>
      </c>
      <c r="AH55" s="1"/>
      <c r="AI55" s="1"/>
      <c r="AJ55" s="1">
        <f>N55-M55</f>
        <v>1</v>
      </c>
      <c r="AK55" s="1"/>
      <c r="AL55" s="1"/>
      <c r="AM55" s="1"/>
      <c r="AN55" s="1"/>
    </row>
    <row r="56" spans="1:40" x14ac:dyDescent="0.2">
      <c r="A56" s="3" t="s">
        <v>75</v>
      </c>
      <c r="B56" s="1" t="str">
        <f>INDEX([1]SUMMARY!$B$2:$B$29,MATCH($A56,[1]SUMMARY!$A$2:$A$29,0))</f>
        <v>Chemaitelly</v>
      </c>
      <c r="C56" s="3" t="s">
        <v>33</v>
      </c>
      <c r="D56" s="3"/>
      <c r="E56" s="6" t="s">
        <v>34</v>
      </c>
      <c r="F56" s="1" t="s">
        <v>34</v>
      </c>
      <c r="G56" s="3" t="s">
        <v>43</v>
      </c>
      <c r="H56" s="1" t="s">
        <v>43</v>
      </c>
      <c r="I56" s="1" t="s">
        <v>36</v>
      </c>
      <c r="J56" s="1" t="s">
        <v>36</v>
      </c>
      <c r="K56" s="1"/>
      <c r="L56" s="1">
        <f>IF(N56&gt;20,M56+1,AVERAGE(M56:N56))</f>
        <v>1.5</v>
      </c>
      <c r="M56" s="1">
        <v>1</v>
      </c>
      <c r="N56" s="1">
        <v>2</v>
      </c>
      <c r="O56" s="1"/>
      <c r="P56" s="18" cm="1">
        <f t="array" ref="P56">INDEX([1]DECAY05!F$1:F$1000,$AB56)</f>
        <v>73.3</v>
      </c>
      <c r="Q56" s="1" cm="1">
        <f t="array" ref="Q56">MID(INDEX([1]DECAY05!F$1:F$1000,$AB56+1),2,4)*1</f>
        <v>63.6</v>
      </c>
      <c r="R56" s="1" cm="1">
        <f t="array" ref="R56">MID(INDEX([1]DECAY05!F$1:F$1000,$AB56+1),9,4)*1</f>
        <v>80.400000000000006</v>
      </c>
      <c r="S56" s="1" t="b">
        <v>1</v>
      </c>
      <c r="T56" s="1"/>
      <c r="U56" s="1" t="s">
        <v>77</v>
      </c>
      <c r="V56" s="1"/>
      <c r="W56" s="1"/>
      <c r="X56" s="1"/>
      <c r="Y56" s="1"/>
      <c r="Z56" s="1">
        <v>0</v>
      </c>
      <c r="AA56" s="1" t="b">
        <f>M56&gt;L56</f>
        <v>0</v>
      </c>
      <c r="AB56" s="1">
        <f>AB55+2</f>
        <v>147</v>
      </c>
      <c r="AC56" s="1"/>
      <c r="AD56" s="1" t="s">
        <v>42</v>
      </c>
      <c r="AE56" s="3">
        <f>P56-Q56</f>
        <v>9.6999999999999957</v>
      </c>
      <c r="AF56" s="3">
        <f>R56-P56</f>
        <v>7.1000000000000085</v>
      </c>
      <c r="AG56" s="3">
        <f>(R56-Q56)/3.92</f>
        <v>4.2857142857142865</v>
      </c>
      <c r="AH56" s="1"/>
      <c r="AI56" s="1"/>
      <c r="AJ56" s="1">
        <f>N56-M56</f>
        <v>1</v>
      </c>
      <c r="AK56" s="1"/>
      <c r="AL56" s="1"/>
      <c r="AM56" s="1"/>
      <c r="AN56" s="1"/>
    </row>
    <row r="57" spans="1:40" x14ac:dyDescent="0.2">
      <c r="A57" s="3" t="s">
        <v>75</v>
      </c>
      <c r="B57" s="1" t="str">
        <f>INDEX([1]SUMMARY!$B$2:$B$29,MATCH($A57,[1]SUMMARY!$A$2:$A$29,0))</f>
        <v>Chemaitelly</v>
      </c>
      <c r="C57" s="3" t="s">
        <v>33</v>
      </c>
      <c r="D57" s="3"/>
      <c r="E57" s="6" t="s">
        <v>34</v>
      </c>
      <c r="F57" s="1" t="s">
        <v>34</v>
      </c>
      <c r="G57" s="3" t="s">
        <v>43</v>
      </c>
      <c r="H57" s="1" t="s">
        <v>43</v>
      </c>
      <c r="I57" s="1" t="s">
        <v>36</v>
      </c>
      <c r="J57" s="1" t="s">
        <v>36</v>
      </c>
      <c r="K57" s="1"/>
      <c r="L57" s="1">
        <f>IF(N57&gt;20,M57+1,AVERAGE(M57:N57))</f>
        <v>2.5</v>
      </c>
      <c r="M57" s="1">
        <v>2</v>
      </c>
      <c r="N57" s="1">
        <v>3</v>
      </c>
      <c r="O57" s="1"/>
      <c r="P57" s="18" cm="1">
        <f t="array" ref="P57">INDEX([1]DECAY05!F$1:F$1000,$AB57)</f>
        <v>62.4</v>
      </c>
      <c r="Q57" s="1" cm="1">
        <f t="array" ref="Q57">MID(INDEX([1]DECAY05!F$1:F$1000,$AB57+1),2,4)*1</f>
        <v>50.2</v>
      </c>
      <c r="R57" s="1" cm="1">
        <f t="array" ref="R57">MID(INDEX([1]DECAY05!F$1:F$1000,$AB57+1),9,4)*1</f>
        <v>71.599999999999994</v>
      </c>
      <c r="S57" s="1" t="b">
        <v>1</v>
      </c>
      <c r="T57" s="1"/>
      <c r="U57" s="1" t="s">
        <v>77</v>
      </c>
      <c r="V57" s="1"/>
      <c r="W57" s="1"/>
      <c r="X57" s="1"/>
      <c r="Y57" s="1"/>
      <c r="Z57" s="1">
        <v>0</v>
      </c>
      <c r="AA57" s="1" t="b">
        <f>M57&gt;L57</f>
        <v>0</v>
      </c>
      <c r="AB57" s="1">
        <f>AB56+2</f>
        <v>149</v>
      </c>
      <c r="AC57" s="1"/>
      <c r="AD57" s="1" t="s">
        <v>42</v>
      </c>
      <c r="AE57" s="3">
        <f>P57-Q57</f>
        <v>12.199999999999996</v>
      </c>
      <c r="AF57" s="3">
        <f>R57-P57</f>
        <v>9.1999999999999957</v>
      </c>
      <c r="AG57" s="3">
        <f>(R57-Q57)/3.92</f>
        <v>5.4591836734693855</v>
      </c>
      <c r="AH57" s="5"/>
      <c r="AI57" s="5"/>
      <c r="AJ57" s="1">
        <f>N57-M57</f>
        <v>1</v>
      </c>
      <c r="AK57" s="1"/>
      <c r="AL57" s="1"/>
      <c r="AM57" s="1"/>
      <c r="AN57" s="1"/>
    </row>
    <row r="58" spans="1:40" x14ac:dyDescent="0.2">
      <c r="A58" s="3" t="s">
        <v>75</v>
      </c>
      <c r="B58" s="1" t="str">
        <f>INDEX([1]SUMMARY!$B$2:$B$29,MATCH($A58,[1]SUMMARY!$A$2:$A$29,0))</f>
        <v>Chemaitelly</v>
      </c>
      <c r="C58" s="3" t="s">
        <v>33</v>
      </c>
      <c r="D58" s="3"/>
      <c r="E58" s="6" t="s">
        <v>34</v>
      </c>
      <c r="F58" s="1" t="s">
        <v>34</v>
      </c>
      <c r="G58" s="3" t="s">
        <v>43</v>
      </c>
      <c r="H58" s="1" t="s">
        <v>43</v>
      </c>
      <c r="I58" s="1" t="s">
        <v>36</v>
      </c>
      <c r="J58" s="1" t="s">
        <v>36</v>
      </c>
      <c r="K58" s="1"/>
      <c r="L58" s="1">
        <f>IF(N58&gt;20,M58+1,AVERAGE(M58:N58))</f>
        <v>3.5</v>
      </c>
      <c r="M58" s="1">
        <v>3</v>
      </c>
      <c r="N58" s="1">
        <v>4</v>
      </c>
      <c r="O58" s="1"/>
      <c r="P58" s="18" cm="1">
        <f t="array" ref="P58">INDEX([1]DECAY05!F$1:F$1000,$AB58)</f>
        <v>35.1</v>
      </c>
      <c r="Q58" s="1" cm="1">
        <f t="array" ref="Q58">MID(INDEX([1]DECAY05!F$1:F$1000,$AB58+1),2,4)*1</f>
        <v>14.7</v>
      </c>
      <c r="R58" s="1" cm="1">
        <f t="array" ref="R58">MID(INDEX([1]DECAY05!F$1:F$1000,$AB58+1),9,4)*1</f>
        <v>50.6</v>
      </c>
      <c r="S58" s="1" t="b">
        <v>1</v>
      </c>
      <c r="T58" s="1"/>
      <c r="U58" s="1" t="s">
        <v>77</v>
      </c>
      <c r="V58" s="1"/>
      <c r="W58" s="1"/>
      <c r="X58" s="1"/>
      <c r="Y58" s="1"/>
      <c r="Z58" s="1">
        <v>0</v>
      </c>
      <c r="AA58" s="1" t="b">
        <f>M58&gt;L58</f>
        <v>0</v>
      </c>
      <c r="AB58" s="1">
        <f>AB57+2</f>
        <v>151</v>
      </c>
      <c r="AC58" s="1"/>
      <c r="AD58" s="1" t="s">
        <v>42</v>
      </c>
      <c r="AE58" s="3">
        <f>P58-Q58</f>
        <v>20.400000000000002</v>
      </c>
      <c r="AF58" s="3">
        <f>R58-P58</f>
        <v>15.5</v>
      </c>
      <c r="AG58" s="3">
        <f>(R58-Q58)/3.92</f>
        <v>9.1581632653061238</v>
      </c>
      <c r="AH58" s="5"/>
      <c r="AI58" s="5"/>
      <c r="AJ58" s="1">
        <f>N58-M58</f>
        <v>1</v>
      </c>
      <c r="AK58" s="1"/>
      <c r="AL58" s="1"/>
      <c r="AM58" s="1"/>
      <c r="AN58" s="1"/>
    </row>
    <row r="59" spans="1:40" x14ac:dyDescent="0.2">
      <c r="A59" s="3" t="s">
        <v>75</v>
      </c>
      <c r="B59" s="1" t="str">
        <f>INDEX([1]SUMMARY!$B$2:$B$29,MATCH($A59,[1]SUMMARY!$A$2:$A$29,0))</f>
        <v>Chemaitelly</v>
      </c>
      <c r="C59" s="3" t="s">
        <v>33</v>
      </c>
      <c r="D59" s="3"/>
      <c r="E59" s="6" t="s">
        <v>34</v>
      </c>
      <c r="F59" s="1" t="s">
        <v>34</v>
      </c>
      <c r="G59" s="3" t="s">
        <v>43</v>
      </c>
      <c r="H59" s="1" t="s">
        <v>43</v>
      </c>
      <c r="I59" s="1" t="s">
        <v>36</v>
      </c>
      <c r="J59" s="1" t="s">
        <v>36</v>
      </c>
      <c r="K59" s="1"/>
      <c r="L59" s="1">
        <f>IF(N59&gt;20,M59+1,AVERAGE(M59:N59))</f>
        <v>4.5</v>
      </c>
      <c r="M59" s="1">
        <v>4</v>
      </c>
      <c r="N59" s="1">
        <v>5</v>
      </c>
      <c r="O59" s="1"/>
      <c r="P59" s="18" cm="1">
        <f t="array" ref="P59">INDEX([1]DECAY05!F$1:F$1000,$AB59)</f>
        <v>20.399999999999999</v>
      </c>
      <c r="Q59" s="1" cm="1">
        <f t="array" ref="Q59">MID(INDEX([1]DECAY05!F$1:F$1000,$AB59+1),2,4)*1</f>
        <v>-1.9</v>
      </c>
      <c r="R59" s="1" cm="1">
        <f t="array" ref="R59">MID(INDEX([1]DECAY05!F$1:F$1000,$AB59+1),9,4)*1</f>
        <v>37.799999999999997</v>
      </c>
      <c r="S59" s="1" t="b">
        <v>1</v>
      </c>
      <c r="T59" s="1"/>
      <c r="U59" s="1" t="s">
        <v>77</v>
      </c>
      <c r="V59" s="1"/>
      <c r="W59" s="1"/>
      <c r="X59" s="1"/>
      <c r="Y59" s="1"/>
      <c r="Z59" s="1">
        <v>0</v>
      </c>
      <c r="AA59" s="1" t="b">
        <f>M59&gt;L59</f>
        <v>0</v>
      </c>
      <c r="AB59" s="1">
        <f>AB58+2</f>
        <v>153</v>
      </c>
      <c r="AC59" s="1"/>
      <c r="AD59" s="1" t="s">
        <v>42</v>
      </c>
      <c r="AE59" s="3">
        <f>P59-Q59</f>
        <v>22.299999999999997</v>
      </c>
      <c r="AF59" s="3">
        <f>R59-P59</f>
        <v>17.399999999999999</v>
      </c>
      <c r="AG59" s="3">
        <f>(R59-Q59)/3.92</f>
        <v>10.127551020408163</v>
      </c>
      <c r="AH59" s="5"/>
      <c r="AI59" s="5"/>
      <c r="AJ59" s="1">
        <f>N59-M59</f>
        <v>1</v>
      </c>
      <c r="AK59" s="1"/>
      <c r="AL59" s="1"/>
      <c r="AM59" s="1"/>
      <c r="AN59" s="1"/>
    </row>
    <row r="60" spans="1:40" x14ac:dyDescent="0.2">
      <c r="A60" s="3" t="s">
        <v>75</v>
      </c>
      <c r="B60" s="1" t="str">
        <f>INDEX([1]SUMMARY!$B$2:$B$29,MATCH($A60,[1]SUMMARY!$A$2:$A$29,0))</f>
        <v>Chemaitelly</v>
      </c>
      <c r="C60" s="3" t="s">
        <v>33</v>
      </c>
      <c r="D60" s="3"/>
      <c r="E60" s="6" t="s">
        <v>34</v>
      </c>
      <c r="F60" s="1" t="s">
        <v>34</v>
      </c>
      <c r="G60" s="3" t="s">
        <v>43</v>
      </c>
      <c r="H60" s="1" t="s">
        <v>43</v>
      </c>
      <c r="I60" s="1" t="s">
        <v>36</v>
      </c>
      <c r="J60" s="1" t="s">
        <v>36</v>
      </c>
      <c r="K60" s="1"/>
      <c r="L60" s="19">
        <f>IF(N60&gt;20,M60+1,AVERAGE(M60:N60))</f>
        <v>6</v>
      </c>
      <c r="M60" s="1">
        <v>5</v>
      </c>
      <c r="N60" s="1">
        <v>100</v>
      </c>
      <c r="O60" s="1"/>
      <c r="P60" s="18" cm="1">
        <f t="array" ref="P60">INDEX([1]DECAY05!F$1:F$1000,$AB60)</f>
        <v>17.899999999999999</v>
      </c>
      <c r="Q60" s="1" cm="1">
        <f t="array" ref="Q60">MID(INDEX([1]DECAY05!F$1:F$1000,$AB60+1),2,4)*1</f>
        <v>-12</v>
      </c>
      <c r="R60" s="1" cm="1">
        <f t="array" ref="R60">MID(INDEX([1]DECAY05!F$1:F$1000,$AB60+1),9,4)*1</f>
        <v>40</v>
      </c>
      <c r="S60" s="1" t="b">
        <v>1</v>
      </c>
      <c r="T60" s="1"/>
      <c r="U60" s="1" t="s">
        <v>77</v>
      </c>
      <c r="V60" s="1"/>
      <c r="W60" s="1"/>
      <c r="X60" s="1"/>
      <c r="Y60" s="1"/>
      <c r="Z60" s="1">
        <v>0</v>
      </c>
      <c r="AA60" s="1" t="b">
        <f>M60&gt;L60</f>
        <v>0</v>
      </c>
      <c r="AB60" s="1">
        <f>AB59+2</f>
        <v>155</v>
      </c>
      <c r="AC60" s="1"/>
      <c r="AD60" s="1" t="s">
        <v>42</v>
      </c>
      <c r="AE60" s="3">
        <f>P60-Q60</f>
        <v>29.9</v>
      </c>
      <c r="AF60" s="3">
        <f>R60-P60</f>
        <v>22.1</v>
      </c>
      <c r="AG60" s="3">
        <f>(R60-Q60)/3.92</f>
        <v>13.26530612244898</v>
      </c>
      <c r="AH60" s="5"/>
      <c r="AI60" s="5"/>
      <c r="AJ60" s="1">
        <f>N60-M60</f>
        <v>95</v>
      </c>
      <c r="AK60" s="1"/>
      <c r="AL60" s="1"/>
      <c r="AM60" s="1"/>
      <c r="AN60" s="1"/>
    </row>
    <row r="61" spans="1:40" ht="16" customHeight="1" x14ac:dyDescent="0.2">
      <c r="A61" s="3" t="s">
        <v>83</v>
      </c>
      <c r="B61" s="1" t="str">
        <f>INDEX([1]SUMMARY!$B$2:$B$29,MATCH($A61,[1]SUMMARY!$A$2:$A$29,0))</f>
        <v>Keehner</v>
      </c>
      <c r="C61" s="3" t="s">
        <v>84</v>
      </c>
      <c r="D61" s="3"/>
      <c r="E61" s="6" t="s">
        <v>34</v>
      </c>
      <c r="F61" s="1" t="s">
        <v>34</v>
      </c>
      <c r="G61" s="3" t="s">
        <v>43</v>
      </c>
      <c r="H61" s="1" t="s">
        <v>43</v>
      </c>
      <c r="I61" s="1" t="s">
        <v>85</v>
      </c>
      <c r="J61" s="1" t="s">
        <v>85</v>
      </c>
      <c r="K61" s="1"/>
      <c r="L61" s="1">
        <f>IF(N61&gt;20,M61+1,AVERAGE(M61:N61))</f>
        <v>5.5</v>
      </c>
      <c r="M61" s="1">
        <v>4</v>
      </c>
      <c r="N61" s="1">
        <v>7</v>
      </c>
      <c r="O61" s="1"/>
      <c r="P61" s="1">
        <v>59.1</v>
      </c>
      <c r="Q61" s="3">
        <f>[1]DECAY08!N39*100</f>
        <v>29.09090909090909</v>
      </c>
      <c r="R61" s="3">
        <f>[1]DECAY08!N40*100</f>
        <v>74.235807860262</v>
      </c>
      <c r="S61" s="1" t="b">
        <v>1</v>
      </c>
      <c r="T61" s="48" t="s">
        <v>86</v>
      </c>
      <c r="U61" s="1" t="s">
        <v>39</v>
      </c>
      <c r="V61" s="1"/>
      <c r="W61" s="1"/>
      <c r="X61" s="1"/>
      <c r="Y61" s="1"/>
      <c r="Z61" s="1">
        <v>1</v>
      </c>
      <c r="AA61" s="1" t="b">
        <f>M61&gt;L61</f>
        <v>0</v>
      </c>
      <c r="AB61" s="1"/>
      <c r="AC61" s="1"/>
      <c r="AD61" s="1" t="s">
        <v>87</v>
      </c>
      <c r="AE61" s="3">
        <f>P61-Q61</f>
        <v>30.009090909090911</v>
      </c>
      <c r="AF61" s="3">
        <f>R61-P61</f>
        <v>15.135807860261998</v>
      </c>
      <c r="AG61" s="3">
        <f>(R61-Q61)/3.92</f>
        <v>11.516555808508395</v>
      </c>
      <c r="AH61" s="1"/>
      <c r="AI61" s="1"/>
      <c r="AJ61" s="1">
        <f>N61-M61</f>
        <v>3</v>
      </c>
      <c r="AK61" s="1"/>
      <c r="AL61" s="1"/>
      <c r="AM61" s="1"/>
      <c r="AN61" s="1"/>
    </row>
    <row r="62" spans="1:40" ht="16" customHeight="1" x14ac:dyDescent="0.2">
      <c r="A62" s="3" t="s">
        <v>83</v>
      </c>
      <c r="B62" s="1" t="str">
        <f>INDEX([1]SUMMARY!$B$2:$B$29,MATCH($A62,[1]SUMMARY!$A$2:$A$29,0))</f>
        <v>Keehner</v>
      </c>
      <c r="C62" s="3" t="s">
        <v>84</v>
      </c>
      <c r="D62" s="3"/>
      <c r="E62" s="6" t="s">
        <v>34</v>
      </c>
      <c r="F62" s="1" t="s">
        <v>34</v>
      </c>
      <c r="G62" s="3" t="s">
        <v>43</v>
      </c>
      <c r="H62" s="1" t="s">
        <v>43</v>
      </c>
      <c r="I62" s="1" t="s">
        <v>85</v>
      </c>
      <c r="J62" s="1" t="s">
        <v>85</v>
      </c>
      <c r="K62" s="1"/>
      <c r="L62" s="1">
        <f>IF(N62&gt;20,M62+1,AVERAGE(M62:N62))</f>
        <v>3</v>
      </c>
      <c r="M62" s="1">
        <v>1</v>
      </c>
      <c r="N62" s="1">
        <v>5</v>
      </c>
      <c r="O62" s="1"/>
      <c r="P62" s="1">
        <v>77.400000000000006</v>
      </c>
      <c r="Q62" s="3">
        <f>[1]DECAY08!O39*100</f>
        <v>48.18181818181818</v>
      </c>
      <c r="R62" s="3">
        <f>[1]DECAY08!O40*100</f>
        <v>89.082969432314414</v>
      </c>
      <c r="S62" s="1" t="b">
        <v>1</v>
      </c>
      <c r="T62" s="48"/>
      <c r="U62" s="1" t="s">
        <v>39</v>
      </c>
      <c r="V62" s="1"/>
      <c r="W62" s="1"/>
      <c r="X62" s="1"/>
      <c r="Y62" s="1"/>
      <c r="Z62" s="1">
        <v>1</v>
      </c>
      <c r="AA62" s="1" t="b">
        <f>M62&gt;L62</f>
        <v>0</v>
      </c>
      <c r="AB62" s="1"/>
      <c r="AC62" s="1"/>
      <c r="AD62" s="1" t="s">
        <v>87</v>
      </c>
      <c r="AE62" s="3">
        <f>P62-Q62</f>
        <v>29.218181818181826</v>
      </c>
      <c r="AF62" s="3">
        <f>R62-P62</f>
        <v>11.682969432314408</v>
      </c>
      <c r="AG62" s="3">
        <f>(R62-Q62)/3.92</f>
        <v>10.433967155738836</v>
      </c>
      <c r="AH62" s="1"/>
      <c r="AI62" s="1"/>
      <c r="AJ62" s="1">
        <f>N62-M62</f>
        <v>4</v>
      </c>
      <c r="AK62" s="1"/>
      <c r="AL62" s="1"/>
      <c r="AM62" s="1"/>
      <c r="AN62" s="1"/>
    </row>
    <row r="63" spans="1:40" x14ac:dyDescent="0.2">
      <c r="A63" s="3" t="s">
        <v>88</v>
      </c>
      <c r="B63" s="1" t="str">
        <f>INDEX([1]SUMMARY!$B$2:$B$29,MATCH($A63,[1]SUMMARY!$A$2:$A$29,0))</f>
        <v>Andrews</v>
      </c>
      <c r="C63" s="1" t="s">
        <v>89</v>
      </c>
      <c r="D63" s="1"/>
      <c r="E63" s="6" t="s">
        <v>34</v>
      </c>
      <c r="F63" s="1" t="s">
        <v>34</v>
      </c>
      <c r="G63" s="1" t="s">
        <v>43</v>
      </c>
      <c r="H63" s="1" t="s">
        <v>43</v>
      </c>
      <c r="I63" s="1" t="s">
        <v>85</v>
      </c>
      <c r="J63" s="1" t="s">
        <v>85</v>
      </c>
      <c r="K63" s="1"/>
      <c r="L63" s="1">
        <f>IF(N63&gt;20,M63+1,AVERAGE(M63:N63))</f>
        <v>1.5</v>
      </c>
      <c r="M63" s="1">
        <v>0.5</v>
      </c>
      <c r="N63" s="1">
        <v>2.5</v>
      </c>
      <c r="O63" s="1"/>
      <c r="P63" s="1">
        <f>[1]DECAY11!AA29</f>
        <v>66.7</v>
      </c>
      <c r="Q63" s="1">
        <f>[1]DECAY11!AB29</f>
        <v>66.3</v>
      </c>
      <c r="R63" s="1">
        <f>[1]DECAY11!AC29</f>
        <v>67</v>
      </c>
      <c r="S63" s="1" t="b">
        <v>1</v>
      </c>
      <c r="T63" s="48" t="s">
        <v>90</v>
      </c>
      <c r="U63" s="1" t="s">
        <v>77</v>
      </c>
      <c r="V63" s="1">
        <v>67.599999999999994</v>
      </c>
      <c r="W63" s="1">
        <v>67.3</v>
      </c>
      <c r="X63" s="1">
        <v>67.900000000000006</v>
      </c>
      <c r="Y63" s="1"/>
      <c r="Z63" s="1">
        <v>1</v>
      </c>
      <c r="AA63" s="1" t="b">
        <f>M63&gt;L63</f>
        <v>0</v>
      </c>
      <c r="AB63" s="1"/>
      <c r="AC63" s="1"/>
      <c r="AD63" s="1" t="s">
        <v>42</v>
      </c>
      <c r="AE63" s="3">
        <f>P63-Q63</f>
        <v>0.40000000000000568</v>
      </c>
      <c r="AF63" s="3">
        <f>R63-P63</f>
        <v>0.29999999999999716</v>
      </c>
      <c r="AG63" s="3">
        <f>(R63-Q63)/3.92</f>
        <v>0.1785714285714293</v>
      </c>
      <c r="AH63" s="1"/>
      <c r="AI63" s="1"/>
      <c r="AJ63" s="1">
        <f>N63-M63</f>
        <v>2</v>
      </c>
      <c r="AK63" s="1"/>
      <c r="AL63" s="1"/>
      <c r="AM63" s="1"/>
      <c r="AN63" s="1"/>
    </row>
    <row r="64" spans="1:40" ht="16" customHeight="1" x14ac:dyDescent="0.2">
      <c r="A64" s="3" t="s">
        <v>88</v>
      </c>
      <c r="B64" s="1" t="str">
        <f>INDEX([1]SUMMARY!$B$2:$B$29,MATCH($A64,[1]SUMMARY!$A$2:$A$29,0))</f>
        <v>Andrews</v>
      </c>
      <c r="C64" s="1" t="s">
        <v>89</v>
      </c>
      <c r="D64" s="1"/>
      <c r="E64" s="6" t="s">
        <v>34</v>
      </c>
      <c r="F64" s="1" t="s">
        <v>34</v>
      </c>
      <c r="G64" s="1" t="s">
        <v>43</v>
      </c>
      <c r="H64" s="1" t="s">
        <v>43</v>
      </c>
      <c r="I64" s="1" t="s">
        <v>85</v>
      </c>
      <c r="J64" s="1" t="s">
        <v>85</v>
      </c>
      <c r="K64" s="1"/>
      <c r="L64" s="1">
        <f>IF(N64&gt;20,M64+1,AVERAGE(M64:N64))</f>
        <v>3</v>
      </c>
      <c r="M64" s="1">
        <v>2.5</v>
      </c>
      <c r="N64" s="1">
        <v>3.5</v>
      </c>
      <c r="O64" s="1"/>
      <c r="P64" s="1">
        <f>[1]DECAY11!AA30</f>
        <v>59.3</v>
      </c>
      <c r="Q64" s="1">
        <f>[1]DECAY11!AB30</f>
        <v>58.8</v>
      </c>
      <c r="R64" s="1">
        <f>[1]DECAY11!AC30</f>
        <v>59.9</v>
      </c>
      <c r="S64" s="1" t="b">
        <v>1</v>
      </c>
      <c r="T64" s="48"/>
      <c r="U64" s="1" t="s">
        <v>77</v>
      </c>
      <c r="V64" s="1">
        <v>57.9</v>
      </c>
      <c r="W64" s="1">
        <v>57.5</v>
      </c>
      <c r="X64" s="1">
        <v>58.4</v>
      </c>
      <c r="Y64" s="1"/>
      <c r="Z64" s="1">
        <v>1</v>
      </c>
      <c r="AA64" s="1" t="b">
        <f>M64&gt;L64</f>
        <v>0</v>
      </c>
      <c r="AB64" s="1"/>
      <c r="AC64" s="1"/>
      <c r="AD64" s="1" t="s">
        <v>42</v>
      </c>
      <c r="AE64" s="3">
        <f>P64-Q64</f>
        <v>0.5</v>
      </c>
      <c r="AF64" s="3">
        <f>R64-P64</f>
        <v>0.60000000000000142</v>
      </c>
      <c r="AG64" s="3">
        <f>(R64-Q64)/3.92</f>
        <v>0.28061224489795955</v>
      </c>
      <c r="AH64" s="1"/>
      <c r="AI64" s="1"/>
      <c r="AJ64" s="1">
        <f>N64-M64</f>
        <v>1</v>
      </c>
      <c r="AK64" s="1"/>
      <c r="AL64" s="1"/>
      <c r="AM64" s="1"/>
      <c r="AN64" s="1"/>
    </row>
    <row r="65" spans="1:40" ht="16" customHeight="1" x14ac:dyDescent="0.2">
      <c r="A65" s="3" t="s">
        <v>88</v>
      </c>
      <c r="B65" s="1" t="str">
        <f>INDEX([1]SUMMARY!$B$2:$B$29,MATCH($A65,[1]SUMMARY!$A$2:$A$29,0))</f>
        <v>Andrews</v>
      </c>
      <c r="C65" s="1" t="s">
        <v>89</v>
      </c>
      <c r="D65" s="1"/>
      <c r="E65" s="6" t="s">
        <v>34</v>
      </c>
      <c r="F65" s="1" t="s">
        <v>34</v>
      </c>
      <c r="G65" s="1" t="s">
        <v>43</v>
      </c>
      <c r="H65" s="1" t="s">
        <v>43</v>
      </c>
      <c r="I65" s="1" t="s">
        <v>85</v>
      </c>
      <c r="J65" s="1" t="s">
        <v>85</v>
      </c>
      <c r="K65" s="1"/>
      <c r="L65" s="1">
        <f>IF(N65&gt;20,M65+1,AVERAGE(M65:N65))</f>
        <v>4.05</v>
      </c>
      <c r="M65" s="1">
        <v>3.5</v>
      </c>
      <c r="N65" s="1">
        <v>4.5999999999999996</v>
      </c>
      <c r="O65" s="1"/>
      <c r="P65" s="1">
        <f>[1]DECAY11!AA31</f>
        <v>52.6</v>
      </c>
      <c r="Q65" s="1">
        <f>[1]DECAY11!AB31</f>
        <v>51.7</v>
      </c>
      <c r="R65" s="1">
        <f>[1]DECAY11!AC31</f>
        <v>53.5</v>
      </c>
      <c r="S65" s="1" t="b">
        <v>1</v>
      </c>
      <c r="T65" s="48"/>
      <c r="U65" s="1" t="s">
        <v>77</v>
      </c>
      <c r="V65" s="1">
        <v>50.5</v>
      </c>
      <c r="W65" s="1">
        <v>49.8</v>
      </c>
      <c r="X65" s="1">
        <v>51.1</v>
      </c>
      <c r="Y65" s="1"/>
      <c r="Z65" s="1">
        <v>1</v>
      </c>
      <c r="AA65" s="1" t="b">
        <f>M65&gt;L65</f>
        <v>0</v>
      </c>
      <c r="AB65" s="1"/>
      <c r="AC65" s="1"/>
      <c r="AD65" s="1" t="s">
        <v>42</v>
      </c>
      <c r="AE65" s="3">
        <f>P65-Q65</f>
        <v>0.89999999999999858</v>
      </c>
      <c r="AF65" s="3">
        <f>R65-P65</f>
        <v>0.89999999999999858</v>
      </c>
      <c r="AG65" s="3">
        <f>(R65-Q65)/3.92</f>
        <v>0.45918367346938704</v>
      </c>
      <c r="AH65" s="1"/>
      <c r="AI65" s="1"/>
      <c r="AJ65" s="1">
        <f>N65-M65</f>
        <v>1.0999999999999996</v>
      </c>
      <c r="AK65" s="1"/>
      <c r="AL65" s="1"/>
      <c r="AM65" s="1"/>
      <c r="AN65" s="1"/>
    </row>
    <row r="66" spans="1:40" ht="16" customHeight="1" x14ac:dyDescent="0.2">
      <c r="A66" s="3" t="s">
        <v>88</v>
      </c>
      <c r="B66" s="1" t="str">
        <f>INDEX([1]SUMMARY!$B$2:$B$29,MATCH($A66,[1]SUMMARY!$A$2:$A$29,0))</f>
        <v>Andrews</v>
      </c>
      <c r="C66" s="1" t="s">
        <v>89</v>
      </c>
      <c r="D66" s="1"/>
      <c r="E66" s="6" t="s">
        <v>34</v>
      </c>
      <c r="F66" s="1" t="s">
        <v>34</v>
      </c>
      <c r="G66" s="1" t="s">
        <v>43</v>
      </c>
      <c r="H66" s="1" t="s">
        <v>43</v>
      </c>
      <c r="I66" s="1" t="s">
        <v>85</v>
      </c>
      <c r="J66" s="1" t="s">
        <v>85</v>
      </c>
      <c r="K66" s="1"/>
      <c r="L66" s="1">
        <f>IF(N66&gt;20,M66+1,AVERAGE(M66:N66))</f>
        <v>5.6</v>
      </c>
      <c r="M66" s="1">
        <v>4.5999999999999996</v>
      </c>
      <c r="N66" s="1">
        <v>100</v>
      </c>
      <c r="O66" s="1"/>
      <c r="P66" s="1">
        <f>[1]DECAY11!AA32</f>
        <v>47.3</v>
      </c>
      <c r="Q66" s="1">
        <f>[1]DECAY11!AB32</f>
        <v>45</v>
      </c>
      <c r="R66" s="1">
        <f>[1]DECAY11!AC32</f>
        <v>49.6</v>
      </c>
      <c r="S66" s="1" t="b">
        <v>1</v>
      </c>
      <c r="T66" s="48"/>
      <c r="U66" s="1" t="s">
        <v>77</v>
      </c>
      <c r="V66" s="1">
        <v>44.3</v>
      </c>
      <c r="W66" s="1">
        <v>43.2</v>
      </c>
      <c r="X66" s="1">
        <v>45.4</v>
      </c>
      <c r="Y66" s="1"/>
      <c r="Z66" s="1">
        <v>1</v>
      </c>
      <c r="AA66" s="1" t="b">
        <f>M66&gt;L66</f>
        <v>0</v>
      </c>
      <c r="AB66" s="1"/>
      <c r="AC66" s="1"/>
      <c r="AD66" s="1" t="s">
        <v>42</v>
      </c>
      <c r="AE66" s="3">
        <f>P66-Q66</f>
        <v>2.2999999999999972</v>
      </c>
      <c r="AF66" s="3">
        <f>R66-P66</f>
        <v>2.3000000000000043</v>
      </c>
      <c r="AG66" s="3">
        <f>(R66-Q66)/3.92</f>
        <v>1.1734693877551023</v>
      </c>
      <c r="AH66" s="1"/>
      <c r="AI66" s="1"/>
      <c r="AJ66" s="1">
        <f>N66-M66</f>
        <v>95.4</v>
      </c>
      <c r="AK66" s="1"/>
      <c r="AL66" s="1"/>
      <c r="AM66" s="1"/>
      <c r="AN66" s="1"/>
    </row>
    <row r="67" spans="1:40" x14ac:dyDescent="0.2">
      <c r="A67" s="3" t="s">
        <v>88</v>
      </c>
      <c r="B67" s="1" t="str">
        <f>INDEX([1]SUMMARY!$B$2:$B$29,MATCH($A67,[1]SUMMARY!$A$2:$A$29,0))</f>
        <v>Andrews</v>
      </c>
      <c r="C67" s="1" t="s">
        <v>89</v>
      </c>
      <c r="D67" s="1"/>
      <c r="E67" s="6" t="s">
        <v>34</v>
      </c>
      <c r="F67" s="1" t="s">
        <v>34</v>
      </c>
      <c r="G67" s="1" t="s">
        <v>76</v>
      </c>
      <c r="H67" s="1" t="s">
        <v>35</v>
      </c>
      <c r="I67" s="1" t="s">
        <v>85</v>
      </c>
      <c r="J67" s="1" t="s">
        <v>85</v>
      </c>
      <c r="K67" s="1"/>
      <c r="L67" s="1">
        <f>IF(N67&gt;20,M67+1,AVERAGE(M67:N67))</f>
        <v>1.5</v>
      </c>
      <c r="M67" s="1">
        <v>0.5</v>
      </c>
      <c r="N67" s="1">
        <v>2.5</v>
      </c>
      <c r="O67" s="1"/>
      <c r="P67" s="1">
        <v>81.900000000000006</v>
      </c>
      <c r="Q67" s="1">
        <v>79.2</v>
      </c>
      <c r="R67" s="1">
        <v>84.3</v>
      </c>
      <c r="S67" s="1" t="b">
        <v>1</v>
      </c>
      <c r="T67" s="1"/>
      <c r="U67" s="1" t="s">
        <v>77</v>
      </c>
      <c r="V67" s="1">
        <v>82.4</v>
      </c>
      <c r="W67" s="1">
        <v>79.599999999999994</v>
      </c>
      <c r="X67" s="1">
        <v>84.7</v>
      </c>
      <c r="Y67" s="1"/>
      <c r="Z67" s="1">
        <v>1</v>
      </c>
      <c r="AA67" s="1" t="b">
        <f>M67&gt;L67</f>
        <v>0</v>
      </c>
      <c r="AB67" s="1"/>
      <c r="AC67" s="1"/>
      <c r="AD67" s="1" t="s">
        <v>42</v>
      </c>
      <c r="AE67" s="3">
        <f>P67-Q67</f>
        <v>2.7000000000000028</v>
      </c>
      <c r="AF67" s="3">
        <f>R67-P67</f>
        <v>2.3999999999999915</v>
      </c>
      <c r="AG67" s="3">
        <f>(R67-Q67)/3.92</f>
        <v>1.3010204081632639</v>
      </c>
      <c r="AH67" s="1"/>
      <c r="AI67" s="1"/>
      <c r="AJ67" s="1">
        <f>N67-M67</f>
        <v>2</v>
      </c>
      <c r="AK67" s="1"/>
      <c r="AL67" s="1"/>
      <c r="AM67" s="1"/>
      <c r="AN67" s="1"/>
    </row>
    <row r="68" spans="1:40" ht="16" customHeight="1" x14ac:dyDescent="0.2">
      <c r="A68" s="3" t="s">
        <v>88</v>
      </c>
      <c r="B68" s="1" t="str">
        <f>INDEX([1]SUMMARY!$B$2:$B$29,MATCH($A68,[1]SUMMARY!$A$2:$A$29,0))</f>
        <v>Andrews</v>
      </c>
      <c r="C68" s="1" t="s">
        <v>89</v>
      </c>
      <c r="D68" s="1"/>
      <c r="E68" s="6" t="s">
        <v>34</v>
      </c>
      <c r="F68" s="1" t="s">
        <v>34</v>
      </c>
      <c r="G68" s="1" t="s">
        <v>76</v>
      </c>
      <c r="H68" s="1" t="s">
        <v>35</v>
      </c>
      <c r="I68" s="1" t="s">
        <v>85</v>
      </c>
      <c r="J68" s="1" t="s">
        <v>85</v>
      </c>
      <c r="K68" s="1"/>
      <c r="L68" s="1">
        <f>IF(N68&gt;20,M68+1,AVERAGE(M68:N68))</f>
        <v>3</v>
      </c>
      <c r="M68" s="1">
        <v>2.5</v>
      </c>
      <c r="N68" s="1">
        <v>3.5</v>
      </c>
      <c r="O68" s="1"/>
      <c r="P68" s="1">
        <v>76.2</v>
      </c>
      <c r="Q68" s="1">
        <v>49.8</v>
      </c>
      <c r="R68" s="1">
        <v>88.7</v>
      </c>
      <c r="S68" s="1" t="b">
        <v>1</v>
      </c>
      <c r="U68" s="1" t="s">
        <v>77</v>
      </c>
      <c r="V68" s="1">
        <v>76.2</v>
      </c>
      <c r="W68" s="1">
        <v>49.8</v>
      </c>
      <c r="X68" s="1">
        <v>88.7</v>
      </c>
      <c r="Y68" s="1"/>
      <c r="Z68" s="1">
        <v>1</v>
      </c>
      <c r="AA68" s="1" t="b">
        <f>M68&gt;L68</f>
        <v>0</v>
      </c>
      <c r="AB68" s="1"/>
      <c r="AC68" s="1"/>
      <c r="AD68" s="1" t="s">
        <v>42</v>
      </c>
      <c r="AE68" s="3">
        <f>P68-Q68</f>
        <v>26.400000000000006</v>
      </c>
      <c r="AF68" s="3">
        <f>R68-P68</f>
        <v>12.5</v>
      </c>
      <c r="AG68" s="3">
        <f>(R68-Q68)/3.92</f>
        <v>9.9234693877551035</v>
      </c>
      <c r="AH68" s="1"/>
      <c r="AI68" s="1"/>
      <c r="AJ68" s="1">
        <f>N68-M68</f>
        <v>1</v>
      </c>
      <c r="AK68" s="1"/>
      <c r="AL68" s="1"/>
      <c r="AM68" s="1"/>
      <c r="AN68" s="1"/>
    </row>
    <row r="69" spans="1:40" ht="16" customHeight="1" x14ac:dyDescent="0.2">
      <c r="A69" s="3" t="s">
        <v>88</v>
      </c>
      <c r="B69" s="1" t="str">
        <f>INDEX([1]SUMMARY!$B$2:$B$29,MATCH($A69,[1]SUMMARY!$A$2:$A$29,0))</f>
        <v>Andrews</v>
      </c>
      <c r="C69" s="1" t="s">
        <v>33</v>
      </c>
      <c r="D69" s="1"/>
      <c r="E69" s="6" t="s">
        <v>34</v>
      </c>
      <c r="F69" s="1" t="s">
        <v>34</v>
      </c>
      <c r="G69" s="1" t="s">
        <v>43</v>
      </c>
      <c r="H69" s="1" t="s">
        <v>43</v>
      </c>
      <c r="I69" s="1" t="s">
        <v>85</v>
      </c>
      <c r="J69" s="1" t="s">
        <v>85</v>
      </c>
      <c r="K69" s="1"/>
      <c r="L69" s="1">
        <f>IF(N69&gt;20,M69+1,AVERAGE(M69:N69))</f>
        <v>1.5</v>
      </c>
      <c r="M69" s="1">
        <v>0.5</v>
      </c>
      <c r="N69" s="1">
        <v>2.5</v>
      </c>
      <c r="O69" s="1"/>
      <c r="P69" s="1">
        <f>[1]DECAY11!AA37</f>
        <v>89.8</v>
      </c>
      <c r="Q69" s="1">
        <f>[1]DECAY11!AB37</f>
        <v>89.6</v>
      </c>
      <c r="R69" s="1">
        <f>[1]DECAY11!AC37</f>
        <v>90</v>
      </c>
      <c r="S69" s="1" t="b">
        <v>1</v>
      </c>
      <c r="T69" s="21"/>
      <c r="U69" s="1" t="s">
        <v>77</v>
      </c>
      <c r="V69" s="1">
        <v>89.7</v>
      </c>
      <c r="W69" s="1">
        <v>89.5</v>
      </c>
      <c r="X69" s="1">
        <v>89.8</v>
      </c>
      <c r="Y69" s="1"/>
      <c r="Z69" s="1">
        <v>1</v>
      </c>
      <c r="AA69" s="1" t="b">
        <f>M69&gt;L69</f>
        <v>0</v>
      </c>
      <c r="AB69" s="1"/>
      <c r="AC69" s="1"/>
      <c r="AD69" s="1" t="s">
        <v>42</v>
      </c>
      <c r="AE69" s="3">
        <f>P69-Q69</f>
        <v>0.20000000000000284</v>
      </c>
      <c r="AF69" s="3">
        <f>R69-P69</f>
        <v>0.20000000000000284</v>
      </c>
      <c r="AG69" s="3">
        <f>(R69-Q69)/3.92</f>
        <v>0.10204081632653206</v>
      </c>
      <c r="AH69" s="1"/>
      <c r="AI69" s="1"/>
      <c r="AJ69" s="1">
        <f>N69-M69</f>
        <v>2</v>
      </c>
      <c r="AK69" s="1"/>
      <c r="AL69" s="1"/>
      <c r="AM69" s="1"/>
      <c r="AN69" s="1"/>
    </row>
    <row r="70" spans="1:40" ht="16" customHeight="1" x14ac:dyDescent="0.2">
      <c r="A70" s="3" t="s">
        <v>88</v>
      </c>
      <c r="B70" s="1" t="str">
        <f>INDEX([1]SUMMARY!$B$2:$B$29,MATCH($A70,[1]SUMMARY!$A$2:$A$29,0))</f>
        <v>Andrews</v>
      </c>
      <c r="C70" s="1" t="s">
        <v>33</v>
      </c>
      <c r="D70" s="1"/>
      <c r="E70" s="6" t="s">
        <v>34</v>
      </c>
      <c r="F70" s="1" t="s">
        <v>34</v>
      </c>
      <c r="G70" s="1" t="s">
        <v>43</v>
      </c>
      <c r="H70" s="1" t="s">
        <v>43</v>
      </c>
      <c r="I70" s="1" t="s">
        <v>85</v>
      </c>
      <c r="J70" s="1" t="s">
        <v>85</v>
      </c>
      <c r="K70" s="1"/>
      <c r="L70" s="1">
        <f>IF(N70&gt;20,M70+1,AVERAGE(M70:N70))</f>
        <v>3</v>
      </c>
      <c r="M70" s="1">
        <v>2.5</v>
      </c>
      <c r="N70" s="1">
        <v>3.5</v>
      </c>
      <c r="O70" s="1"/>
      <c r="P70" s="1">
        <f>[1]DECAY11!AA38</f>
        <v>80.3</v>
      </c>
      <c r="Q70" s="1">
        <f>[1]DECAY11!AB38</f>
        <v>79.900000000000006</v>
      </c>
      <c r="R70" s="1">
        <f>[1]DECAY11!AC38</f>
        <v>80.599999999999994</v>
      </c>
      <c r="S70" s="1" t="b">
        <v>1</v>
      </c>
      <c r="T70" s="21"/>
      <c r="U70" s="1" t="s">
        <v>77</v>
      </c>
      <c r="V70" s="1">
        <v>80.7</v>
      </c>
      <c r="W70" s="1">
        <v>80.3</v>
      </c>
      <c r="X70" s="1">
        <v>81</v>
      </c>
      <c r="Y70" s="1"/>
      <c r="Z70" s="1">
        <v>1</v>
      </c>
      <c r="AA70" s="1" t="b">
        <f>M70&gt;L70</f>
        <v>0</v>
      </c>
      <c r="AB70" s="1"/>
      <c r="AC70" s="1"/>
      <c r="AD70" s="1" t="s">
        <v>42</v>
      </c>
      <c r="AE70" s="3">
        <f>P70-Q70</f>
        <v>0.39999999999999147</v>
      </c>
      <c r="AF70" s="3">
        <f>R70-P70</f>
        <v>0.29999999999999716</v>
      </c>
      <c r="AG70" s="3">
        <f>(R70-Q70)/3.92</f>
        <v>0.17857142857142566</v>
      </c>
      <c r="AH70" s="1"/>
      <c r="AI70" s="1"/>
      <c r="AJ70" s="1">
        <f>N70-M70</f>
        <v>1</v>
      </c>
      <c r="AK70" s="1"/>
      <c r="AL70" s="1"/>
      <c r="AM70" s="1"/>
      <c r="AN70" s="1"/>
    </row>
    <row r="71" spans="1:40" ht="16" customHeight="1" x14ac:dyDescent="0.2">
      <c r="A71" s="3" t="s">
        <v>88</v>
      </c>
      <c r="B71" s="1" t="str">
        <f>INDEX([1]SUMMARY!$B$2:$B$29,MATCH($A71,[1]SUMMARY!$A$2:$A$29,0))</f>
        <v>Andrews</v>
      </c>
      <c r="C71" s="1" t="s">
        <v>33</v>
      </c>
      <c r="D71" s="1"/>
      <c r="E71" s="6" t="s">
        <v>34</v>
      </c>
      <c r="F71" s="1" t="s">
        <v>34</v>
      </c>
      <c r="G71" s="1" t="s">
        <v>43</v>
      </c>
      <c r="H71" s="1" t="s">
        <v>43</v>
      </c>
      <c r="I71" s="1" t="s">
        <v>85</v>
      </c>
      <c r="J71" s="1" t="s">
        <v>85</v>
      </c>
      <c r="K71" s="1"/>
      <c r="L71" s="1">
        <f>IF(N71&gt;20,M71+1,AVERAGE(M71:N71))</f>
        <v>4.05</v>
      </c>
      <c r="M71" s="1">
        <v>3.5</v>
      </c>
      <c r="N71" s="1">
        <v>4.5999999999999996</v>
      </c>
      <c r="O71" s="1"/>
      <c r="P71" s="1">
        <f>[1]DECAY11!AA39</f>
        <v>73.400000000000006</v>
      </c>
      <c r="Q71" s="1">
        <f>[1]DECAY11!AB39</f>
        <v>72.900000000000006</v>
      </c>
      <c r="R71" s="1">
        <f>[1]DECAY11!AC39</f>
        <v>73.900000000000006</v>
      </c>
      <c r="S71" s="1" t="b">
        <v>1</v>
      </c>
      <c r="T71" s="21"/>
      <c r="U71" s="1" t="s">
        <v>77</v>
      </c>
      <c r="V71" s="1">
        <v>72.8</v>
      </c>
      <c r="W71" s="1">
        <v>72.400000000000006</v>
      </c>
      <c r="X71" s="1">
        <v>73.2</v>
      </c>
      <c r="Y71" s="1"/>
      <c r="Z71" s="1">
        <v>1</v>
      </c>
      <c r="AA71" s="1" t="b">
        <f>M71&gt;L71</f>
        <v>0</v>
      </c>
      <c r="AB71" s="1"/>
      <c r="AC71" s="1"/>
      <c r="AD71" s="1" t="s">
        <v>42</v>
      </c>
      <c r="AE71" s="3">
        <f>P71-Q71</f>
        <v>0.5</v>
      </c>
      <c r="AF71" s="3">
        <f>R71-P71</f>
        <v>0.5</v>
      </c>
      <c r="AG71" s="3">
        <f>(R71-Q71)/3.92</f>
        <v>0.25510204081632654</v>
      </c>
      <c r="AH71" s="1"/>
      <c r="AI71" s="1"/>
      <c r="AJ71" s="1">
        <f>N71-M71</f>
        <v>1.0999999999999996</v>
      </c>
      <c r="AK71" s="1"/>
      <c r="AL71" s="1"/>
      <c r="AM71" s="1"/>
      <c r="AN71" s="1"/>
    </row>
    <row r="72" spans="1:40" ht="16" customHeight="1" x14ac:dyDescent="0.2">
      <c r="A72" s="3" t="s">
        <v>88</v>
      </c>
      <c r="B72" s="1" t="str">
        <f>INDEX([1]SUMMARY!$B$2:$B$29,MATCH($A72,[1]SUMMARY!$A$2:$A$29,0))</f>
        <v>Andrews</v>
      </c>
      <c r="C72" s="1" t="s">
        <v>33</v>
      </c>
      <c r="D72" s="1"/>
      <c r="E72" s="6" t="s">
        <v>34</v>
      </c>
      <c r="F72" s="1" t="s">
        <v>34</v>
      </c>
      <c r="G72" s="1" t="s">
        <v>43</v>
      </c>
      <c r="H72" s="1" t="s">
        <v>43</v>
      </c>
      <c r="I72" s="1" t="s">
        <v>85</v>
      </c>
      <c r="J72" s="1" t="s">
        <v>85</v>
      </c>
      <c r="K72" s="1"/>
      <c r="L72" s="1">
        <f>IF(N72&gt;20,M72+1,AVERAGE(M72:N72))</f>
        <v>5.6</v>
      </c>
      <c r="M72" s="1">
        <v>4.5999999999999996</v>
      </c>
      <c r="N72" s="1">
        <v>100</v>
      </c>
      <c r="O72" s="1"/>
      <c r="P72" s="1">
        <f>[1]DECAY11!AA40</f>
        <v>69.7</v>
      </c>
      <c r="Q72" s="1">
        <f>[1]DECAY11!AB40</f>
        <v>68.7</v>
      </c>
      <c r="R72" s="1">
        <f>[1]DECAY11!AC40</f>
        <v>70.5</v>
      </c>
      <c r="S72" s="1" t="b">
        <v>1</v>
      </c>
      <c r="T72" s="21"/>
      <c r="U72" s="1" t="s">
        <v>77</v>
      </c>
      <c r="V72" s="1">
        <v>66.3</v>
      </c>
      <c r="W72" s="1">
        <v>65.7</v>
      </c>
      <c r="X72" s="1">
        <v>66.900000000000006</v>
      </c>
      <c r="Y72" s="1"/>
      <c r="Z72" s="1">
        <v>1</v>
      </c>
      <c r="AA72" s="1" t="b">
        <f>M72&gt;L72</f>
        <v>0</v>
      </c>
      <c r="AB72" s="1"/>
      <c r="AC72" s="1"/>
      <c r="AD72" s="1" t="s">
        <v>42</v>
      </c>
      <c r="AE72" s="3">
        <f>P72-Q72</f>
        <v>1</v>
      </c>
      <c r="AF72" s="3">
        <f>R72-P72</f>
        <v>0.79999999999999716</v>
      </c>
      <c r="AG72" s="3">
        <f>(R72-Q72)/3.92</f>
        <v>0.45918367346938704</v>
      </c>
      <c r="AH72" s="1"/>
      <c r="AI72" s="1"/>
      <c r="AJ72" s="1">
        <f>N72-M72</f>
        <v>95.4</v>
      </c>
      <c r="AK72" s="1"/>
      <c r="AL72" s="1"/>
      <c r="AM72" s="1"/>
      <c r="AN72" s="1"/>
    </row>
    <row r="73" spans="1:40" ht="16" customHeight="1" x14ac:dyDescent="0.2">
      <c r="A73" s="3" t="s">
        <v>88</v>
      </c>
      <c r="B73" s="1" t="str">
        <f>INDEX([1]SUMMARY!$B$2:$B$29,MATCH($A73,[1]SUMMARY!$A$2:$A$29,0))</f>
        <v>Andrews</v>
      </c>
      <c r="C73" s="1" t="s">
        <v>33</v>
      </c>
      <c r="D73" s="1"/>
      <c r="E73" s="6" t="s">
        <v>34</v>
      </c>
      <c r="F73" s="1" t="s">
        <v>34</v>
      </c>
      <c r="G73" s="1" t="s">
        <v>76</v>
      </c>
      <c r="H73" s="1" t="s">
        <v>35</v>
      </c>
      <c r="I73" s="1" t="s">
        <v>85</v>
      </c>
      <c r="J73" s="1" t="s">
        <v>85</v>
      </c>
      <c r="K73" s="1"/>
      <c r="L73" s="1">
        <f>IF(N73&gt;20,M73+1,AVERAGE(M73:N73))</f>
        <v>1.5</v>
      </c>
      <c r="M73" s="1">
        <v>0.5</v>
      </c>
      <c r="N73" s="1">
        <v>2.5</v>
      </c>
      <c r="O73" s="1"/>
      <c r="P73" s="1">
        <v>95</v>
      </c>
      <c r="Q73" s="1">
        <v>93.8</v>
      </c>
      <c r="R73" s="1">
        <v>96</v>
      </c>
      <c r="S73" s="1" t="b">
        <v>1</v>
      </c>
      <c r="T73" s="21"/>
      <c r="U73" s="1" t="s">
        <v>77</v>
      </c>
      <c r="V73" s="1">
        <v>94.9</v>
      </c>
      <c r="W73" s="1">
        <v>93.6</v>
      </c>
      <c r="X73" s="1">
        <v>95.9</v>
      </c>
      <c r="Y73" s="1"/>
      <c r="Z73" s="1">
        <v>1</v>
      </c>
      <c r="AA73" s="1" t="b">
        <f>M73&gt;L73</f>
        <v>0</v>
      </c>
      <c r="AB73" s="1"/>
      <c r="AC73" s="1"/>
      <c r="AD73" s="1" t="s">
        <v>42</v>
      </c>
      <c r="AE73" s="3">
        <f>P73-Q73</f>
        <v>1.2000000000000028</v>
      </c>
      <c r="AF73" s="3">
        <f>R73-P73</f>
        <v>1</v>
      </c>
      <c r="AG73" s="3">
        <f>(R73-Q73)/3.92</f>
        <v>0.5612244897959191</v>
      </c>
      <c r="AH73" s="1"/>
      <c r="AI73" s="1"/>
      <c r="AJ73" s="1">
        <f>N73-M73</f>
        <v>2</v>
      </c>
      <c r="AK73" s="1"/>
      <c r="AL73" s="1"/>
      <c r="AM73" s="1"/>
      <c r="AN73" s="1"/>
    </row>
    <row r="74" spans="1:40" ht="16" customHeight="1" x14ac:dyDescent="0.2">
      <c r="A74" s="3" t="s">
        <v>88</v>
      </c>
      <c r="B74" s="1" t="str">
        <f>INDEX([1]SUMMARY!$B$2:$B$29,MATCH($A74,[1]SUMMARY!$A$2:$A$29,0))</f>
        <v>Andrews</v>
      </c>
      <c r="C74" s="1" t="s">
        <v>33</v>
      </c>
      <c r="D74" s="1"/>
      <c r="E74" s="6" t="s">
        <v>34</v>
      </c>
      <c r="F74" s="1" t="s">
        <v>34</v>
      </c>
      <c r="G74" s="1" t="s">
        <v>76</v>
      </c>
      <c r="H74" s="1" t="s">
        <v>35</v>
      </c>
      <c r="I74" s="1" t="s">
        <v>85</v>
      </c>
      <c r="J74" s="1" t="s">
        <v>85</v>
      </c>
      <c r="K74" s="1"/>
      <c r="L74" s="1">
        <f>IF(N74&gt;20,M74+1,AVERAGE(M74:N74))</f>
        <v>3</v>
      </c>
      <c r="M74" s="1">
        <v>2.5</v>
      </c>
      <c r="N74" s="1">
        <v>3.5</v>
      </c>
      <c r="O74" s="1"/>
      <c r="P74" s="1">
        <v>94.8</v>
      </c>
      <c r="Q74" s="1">
        <v>88.4</v>
      </c>
      <c r="R74" s="1">
        <v>97.7</v>
      </c>
      <c r="S74" s="1" t="b">
        <v>1</v>
      </c>
      <c r="T74" s="1"/>
      <c r="U74" s="1" t="s">
        <v>77</v>
      </c>
      <c r="V74" s="1">
        <v>94.8</v>
      </c>
      <c r="W74" s="1">
        <v>88.4</v>
      </c>
      <c r="X74" s="1">
        <v>97.8</v>
      </c>
      <c r="Y74" s="1"/>
      <c r="Z74" s="1">
        <v>1</v>
      </c>
      <c r="AA74" s="1" t="b">
        <f>M74&gt;L74</f>
        <v>0</v>
      </c>
      <c r="AB74" s="1"/>
      <c r="AC74" s="1"/>
      <c r="AD74" s="1" t="s">
        <v>42</v>
      </c>
      <c r="AE74" s="3">
        <f>P74-Q74</f>
        <v>6.3999999999999915</v>
      </c>
      <c r="AF74" s="3">
        <f>R74-P74</f>
        <v>2.9000000000000057</v>
      </c>
      <c r="AG74" s="3">
        <f>(R74-Q74)/3.92</f>
        <v>2.372448979591836</v>
      </c>
      <c r="AH74" s="1"/>
      <c r="AI74" s="1"/>
      <c r="AJ74" s="1">
        <f>N74-M74</f>
        <v>1</v>
      </c>
      <c r="AK74" s="1"/>
      <c r="AL74" s="1"/>
      <c r="AM74" s="1"/>
      <c r="AN74" s="1"/>
    </row>
    <row r="75" spans="1:40" ht="16" customHeight="1" x14ac:dyDescent="0.2">
      <c r="A75" s="3" t="s">
        <v>88</v>
      </c>
      <c r="B75" s="1" t="str">
        <f>INDEX([1]SUMMARY!$B$2:$B$29,MATCH($A75,[1]SUMMARY!$A$2:$A$29,0))</f>
        <v>Andrews</v>
      </c>
      <c r="C75" s="1" t="s">
        <v>91</v>
      </c>
      <c r="D75" s="1"/>
      <c r="E75" s="6" t="s">
        <v>34</v>
      </c>
      <c r="F75" s="1" t="s">
        <v>34</v>
      </c>
      <c r="G75" s="1" t="s">
        <v>43</v>
      </c>
      <c r="H75" s="1" t="s">
        <v>43</v>
      </c>
      <c r="I75" s="1" t="s">
        <v>85</v>
      </c>
      <c r="J75" s="1" t="s">
        <v>85</v>
      </c>
      <c r="K75" s="1"/>
      <c r="L75" s="1">
        <f>IF(N75&gt;20,M75+1,AVERAGE(M75:N75))</f>
        <v>1.5</v>
      </c>
      <c r="M75" s="1">
        <v>0.5</v>
      </c>
      <c r="N75" s="1">
        <v>2.5</v>
      </c>
      <c r="O75" s="1"/>
      <c r="P75" s="1">
        <f>[1]DECAY11!AA45</f>
        <v>94.5</v>
      </c>
      <c r="Q75" s="1">
        <f>[1]DECAY11!AB45</f>
        <v>94.1</v>
      </c>
      <c r="R75" s="1">
        <f>[1]DECAY11!AC45</f>
        <v>95</v>
      </c>
      <c r="S75" s="1" t="b">
        <v>1</v>
      </c>
      <c r="T75" s="1"/>
      <c r="U75" s="1" t="s">
        <v>77</v>
      </c>
      <c r="V75" s="1">
        <v>93.8</v>
      </c>
      <c r="W75" s="1">
        <v>93.4</v>
      </c>
      <c r="X75" s="1">
        <v>94.1</v>
      </c>
      <c r="Y75" s="1"/>
      <c r="Z75" s="1">
        <v>1</v>
      </c>
      <c r="AA75" s="1" t="b">
        <f>M75&gt;L75</f>
        <v>0</v>
      </c>
      <c r="AB75" s="1"/>
      <c r="AC75" s="1"/>
      <c r="AD75" s="1" t="s">
        <v>42</v>
      </c>
      <c r="AE75" s="3">
        <f>P75-Q75</f>
        <v>0.40000000000000568</v>
      </c>
      <c r="AF75" s="3">
        <f>R75-P75</f>
        <v>0.5</v>
      </c>
      <c r="AG75" s="3">
        <f>(R75-Q75)/3.92</f>
        <v>0.22959183673469533</v>
      </c>
      <c r="AH75" s="1"/>
      <c r="AI75" s="1"/>
      <c r="AJ75" s="1">
        <f>N75-M75</f>
        <v>2</v>
      </c>
      <c r="AK75" s="1"/>
      <c r="AL75" s="1"/>
      <c r="AM75" s="1"/>
      <c r="AN75" s="1"/>
    </row>
    <row r="76" spans="1:40" ht="16" customHeight="1" x14ac:dyDescent="0.2">
      <c r="A76" s="3" t="s">
        <v>88</v>
      </c>
      <c r="B76" s="1" t="str">
        <f>INDEX([1]SUMMARY!$B$2:$B$29,MATCH($A76,[1]SUMMARY!$A$2:$A$29,0))</f>
        <v>Andrews</v>
      </c>
      <c r="C76" s="1" t="s">
        <v>91</v>
      </c>
      <c r="D76" s="1"/>
      <c r="E76" s="6" t="s">
        <v>34</v>
      </c>
      <c r="F76" s="1" t="s">
        <v>34</v>
      </c>
      <c r="G76" s="1" t="s">
        <v>43</v>
      </c>
      <c r="H76" s="1" t="s">
        <v>43</v>
      </c>
      <c r="I76" s="22" t="s">
        <v>85</v>
      </c>
      <c r="J76" s="1" t="s">
        <v>85</v>
      </c>
      <c r="K76" s="1"/>
      <c r="L76" s="1">
        <f>IF(N76&gt;20,M76+1,AVERAGE(M76:N76))</f>
        <v>3</v>
      </c>
      <c r="M76" s="1">
        <v>2.5</v>
      </c>
      <c r="N76" s="1">
        <v>3.5</v>
      </c>
      <c r="O76" s="1"/>
      <c r="P76" s="1">
        <f>[1]DECAY11!AA46</f>
        <v>90.3</v>
      </c>
      <c r="Q76" s="1">
        <f>[1]DECAY11!AB46</f>
        <v>67.2</v>
      </c>
      <c r="R76" s="1">
        <f>[1]DECAY11!AC46</f>
        <v>97.1</v>
      </c>
      <c r="S76" s="1" t="b">
        <v>1</v>
      </c>
      <c r="T76" s="1"/>
      <c r="U76" s="1" t="s">
        <v>77</v>
      </c>
      <c r="V76" s="1">
        <v>85.6</v>
      </c>
      <c r="W76" s="1">
        <v>83.8</v>
      </c>
      <c r="X76" s="1">
        <v>87.2</v>
      </c>
      <c r="Y76" s="1"/>
      <c r="Z76" s="1">
        <v>1</v>
      </c>
      <c r="AA76" s="1" t="b">
        <f>M76&gt;L76</f>
        <v>0</v>
      </c>
      <c r="AB76" s="1"/>
      <c r="AC76" s="1"/>
      <c r="AD76" s="1" t="s">
        <v>42</v>
      </c>
      <c r="AE76" s="3">
        <f>P76-Q76</f>
        <v>23.099999999999994</v>
      </c>
      <c r="AF76" s="3">
        <f>R76-P76</f>
        <v>6.7999999999999972</v>
      </c>
      <c r="AG76" s="3">
        <f>(R76-Q76)/3.92</f>
        <v>7.6275510204081609</v>
      </c>
      <c r="AH76" s="1"/>
      <c r="AI76" s="1"/>
      <c r="AJ76" s="1">
        <f>N76-M76</f>
        <v>1</v>
      </c>
      <c r="AK76" s="1"/>
      <c r="AL76" s="1"/>
      <c r="AM76" s="1"/>
      <c r="AN76" s="1"/>
    </row>
    <row r="77" spans="1:40" ht="16" customHeight="1" x14ac:dyDescent="0.2">
      <c r="A77" s="3" t="s">
        <v>92</v>
      </c>
      <c r="B77" s="1" t="str">
        <f>INDEX([2]SUMMARY!$B$2:$B$29,MATCH($A77,[2]SUMMARY!$A$2:$A$29,0))</f>
        <v>El Sahly</v>
      </c>
      <c r="C77" s="1" t="s">
        <v>91</v>
      </c>
      <c r="D77" s="1"/>
      <c r="E77" s="6" t="s">
        <v>34</v>
      </c>
      <c r="F77" s="1" t="s">
        <v>34</v>
      </c>
      <c r="G77" s="1" t="s">
        <v>93</v>
      </c>
      <c r="H77" s="1" t="s">
        <v>35</v>
      </c>
      <c r="I77" s="22" t="s">
        <v>85</v>
      </c>
      <c r="J77" s="1" t="s">
        <v>85</v>
      </c>
      <c r="K77" s="1"/>
      <c r="L77" s="1">
        <f>IF(N77&gt;20,M77+1,AVERAGE(M77:N77))</f>
        <v>0.75</v>
      </c>
      <c r="M77" s="1">
        <v>0.5</v>
      </c>
      <c r="N77" s="1">
        <v>1</v>
      </c>
      <c r="O77" s="1"/>
      <c r="P77" s="18">
        <f>[1]DECAY14!M110*100</f>
        <v>91.838075754757924</v>
      </c>
      <c r="Q77" s="18">
        <f>[1]DECAY14!N110*100</f>
        <v>77.418038473294274</v>
      </c>
      <c r="R77" s="18">
        <f>[1]DECAY14!O110*100</f>
        <v>97.049990218684584</v>
      </c>
      <c r="S77" s="1" t="b">
        <v>1</v>
      </c>
      <c r="T77" s="21" t="s">
        <v>94</v>
      </c>
      <c r="U77" s="1" t="s">
        <v>95</v>
      </c>
      <c r="V77" s="1"/>
      <c r="W77" s="1"/>
      <c r="X77" s="1"/>
      <c r="Y77" s="1"/>
      <c r="Z77" s="1">
        <v>1</v>
      </c>
      <c r="AA77" s="1" t="b">
        <f>M77&gt;L77</f>
        <v>0</v>
      </c>
      <c r="AB77" s="1"/>
      <c r="AC77" s="1"/>
      <c r="AD77" s="1" t="s">
        <v>42</v>
      </c>
      <c r="AE77" s="3">
        <f>P77-Q77</f>
        <v>14.420037281463649</v>
      </c>
      <c r="AF77" s="3">
        <f>R77-P77</f>
        <v>5.2119144639266608</v>
      </c>
      <c r="AG77" s="3">
        <f>(R77-Q77)/3.92</f>
        <v>5.0081509554567116</v>
      </c>
      <c r="AH77" s="1"/>
      <c r="AI77" s="1"/>
      <c r="AJ77" s="1">
        <f>N77-M77</f>
        <v>0.5</v>
      </c>
      <c r="AK77" s="1"/>
      <c r="AL77" s="1"/>
      <c r="AM77" s="1"/>
      <c r="AN77" s="1"/>
    </row>
    <row r="78" spans="1:40" ht="16" customHeight="1" x14ac:dyDescent="0.2">
      <c r="A78" s="3" t="s">
        <v>92</v>
      </c>
      <c r="B78" s="1" t="str">
        <f>INDEX([2]SUMMARY!$B$2:$B$29,MATCH($A78,[2]SUMMARY!$A$2:$A$29,0))</f>
        <v>El Sahly</v>
      </c>
      <c r="C78" s="1" t="s">
        <v>91</v>
      </c>
      <c r="D78" s="1"/>
      <c r="E78" s="6" t="s">
        <v>34</v>
      </c>
      <c r="F78" s="1" t="s">
        <v>34</v>
      </c>
      <c r="G78" s="1" t="s">
        <v>93</v>
      </c>
      <c r="H78" s="1" t="s">
        <v>35</v>
      </c>
      <c r="I78" s="22" t="s">
        <v>85</v>
      </c>
      <c r="J78" s="1" t="s">
        <v>85</v>
      </c>
      <c r="K78" s="1"/>
      <c r="L78" s="1">
        <f>IF(N78&gt;20,M78+1,AVERAGE(M78:N78))</f>
        <v>1.5</v>
      </c>
      <c r="M78" s="1">
        <v>1</v>
      </c>
      <c r="N78" s="1">
        <v>2</v>
      </c>
      <c r="O78" s="1"/>
      <c r="P78" s="18">
        <f>[1]DECAY14!M111*100</f>
        <v>92.424291308283586</v>
      </c>
      <c r="Q78" s="18">
        <f>[1]DECAY14!N111*100</f>
        <v>87.008778478776676</v>
      </c>
      <c r="R78" s="18">
        <f>[1]DECAY14!O111*100</f>
        <v>95.582296700276473</v>
      </c>
      <c r="S78" s="1" t="b">
        <v>1</v>
      </c>
      <c r="T78" s="21"/>
      <c r="U78" s="1" t="s">
        <v>95</v>
      </c>
      <c r="V78" s="1"/>
      <c r="W78" s="1"/>
      <c r="X78" s="1"/>
      <c r="Y78" s="1"/>
      <c r="Z78" s="1">
        <v>1</v>
      </c>
      <c r="AA78" s="1" t="b">
        <f>M78&gt;L78</f>
        <v>0</v>
      </c>
      <c r="AB78" s="1"/>
      <c r="AC78" s="1"/>
      <c r="AD78" s="1" t="s">
        <v>42</v>
      </c>
      <c r="AE78" s="3">
        <f>P78-Q78</f>
        <v>5.415512829506909</v>
      </c>
      <c r="AF78" s="3">
        <f>R78-P78</f>
        <v>3.1580053919928872</v>
      </c>
      <c r="AG78" s="3">
        <f>(R78-Q78)/3.92</f>
        <v>2.1871219952805605</v>
      </c>
      <c r="AH78" s="1"/>
      <c r="AI78" s="1"/>
      <c r="AJ78" s="1">
        <f>N78-M78</f>
        <v>1</v>
      </c>
      <c r="AK78" s="1"/>
      <c r="AL78" s="1"/>
      <c r="AM78" s="1"/>
      <c r="AN78" s="1"/>
    </row>
    <row r="79" spans="1:40" ht="16" customHeight="1" x14ac:dyDescent="0.2">
      <c r="A79" s="3" t="s">
        <v>92</v>
      </c>
      <c r="B79" s="1" t="str">
        <f>INDEX([2]SUMMARY!$B$2:$B$29,MATCH($A79,[2]SUMMARY!$A$2:$A$29,0))</f>
        <v>El Sahly</v>
      </c>
      <c r="C79" s="1" t="s">
        <v>91</v>
      </c>
      <c r="D79" s="1"/>
      <c r="E79" s="6" t="s">
        <v>34</v>
      </c>
      <c r="F79" s="1" t="s">
        <v>34</v>
      </c>
      <c r="G79" s="1" t="s">
        <v>93</v>
      </c>
      <c r="H79" s="1" t="s">
        <v>35</v>
      </c>
      <c r="I79" s="22" t="s">
        <v>85</v>
      </c>
      <c r="J79" s="1" t="s">
        <v>85</v>
      </c>
      <c r="K79" s="1"/>
      <c r="L79" s="1">
        <f>IF(N79&gt;20,M79+1,AVERAGE(M79:N79))</f>
        <v>2.5</v>
      </c>
      <c r="M79" s="1">
        <v>2</v>
      </c>
      <c r="N79" s="1">
        <v>3</v>
      </c>
      <c r="O79" s="1"/>
      <c r="P79" s="18">
        <f>[1]DECAY14!M112*100</f>
        <v>94.734044713473196</v>
      </c>
      <c r="Q79" s="18">
        <f>[1]DECAY14!N112*100</f>
        <v>90.82679062161165</v>
      </c>
      <c r="R79" s="18">
        <f>[1]DECAY14!O112*100</f>
        <v>96.977035633239666</v>
      </c>
      <c r="S79" s="1" t="b">
        <v>1</v>
      </c>
      <c r="T79" s="21"/>
      <c r="U79" s="1" t="s">
        <v>95</v>
      </c>
      <c r="V79" s="1"/>
      <c r="W79" s="1"/>
      <c r="X79" s="1"/>
      <c r="Y79" s="1"/>
      <c r="Z79" s="1">
        <v>1</v>
      </c>
      <c r="AA79" s="1" t="b">
        <f>M79&gt;L79</f>
        <v>0</v>
      </c>
      <c r="AB79" s="1"/>
      <c r="AC79" s="1"/>
      <c r="AD79" s="1" t="s">
        <v>42</v>
      </c>
      <c r="AE79" s="3">
        <f>P79-Q79</f>
        <v>3.9072540918615459</v>
      </c>
      <c r="AF79" s="3">
        <f>R79-P79</f>
        <v>2.2429909197664699</v>
      </c>
      <c r="AG79" s="3">
        <f>(R79-Q79)/3.92</f>
        <v>1.5689400539867389</v>
      </c>
      <c r="AH79" s="1"/>
      <c r="AI79" s="1"/>
      <c r="AJ79" s="1">
        <f>N79-M79</f>
        <v>1</v>
      </c>
      <c r="AK79" s="1"/>
      <c r="AL79" s="1"/>
      <c r="AM79" s="1"/>
      <c r="AN79" s="1"/>
    </row>
    <row r="80" spans="1:40" ht="16" customHeight="1" x14ac:dyDescent="0.2">
      <c r="A80" s="3" t="s">
        <v>92</v>
      </c>
      <c r="B80" s="1" t="str">
        <f>INDEX([2]SUMMARY!$B$2:$B$29,MATCH($A80,[2]SUMMARY!$A$2:$A$29,0))</f>
        <v>El Sahly</v>
      </c>
      <c r="C80" s="1" t="s">
        <v>91</v>
      </c>
      <c r="D80" s="1"/>
      <c r="E80" s="6" t="s">
        <v>34</v>
      </c>
      <c r="F80" s="1" t="s">
        <v>34</v>
      </c>
      <c r="G80" s="1" t="s">
        <v>93</v>
      </c>
      <c r="H80" s="1" t="s">
        <v>35</v>
      </c>
      <c r="I80" s="22" t="s">
        <v>85</v>
      </c>
      <c r="J80" s="1" t="s">
        <v>85</v>
      </c>
      <c r="K80" s="1"/>
      <c r="L80" s="1">
        <f>IF(N80&gt;20,M80+1,AVERAGE(M80:N80))</f>
        <v>3.5</v>
      </c>
      <c r="M80" s="1">
        <v>3</v>
      </c>
      <c r="N80" s="1">
        <v>4</v>
      </c>
      <c r="O80" s="1"/>
      <c r="P80" s="18">
        <f>[1]DECAY14!M113*100</f>
        <v>92.830003652978746</v>
      </c>
      <c r="Q80" s="18">
        <f>[1]DECAY14!N113*100</f>
        <v>88.126426269485492</v>
      </c>
      <c r="R80" s="18">
        <f>[1]DECAY14!O113*100</f>
        <v>95.670313859745519</v>
      </c>
      <c r="S80" s="1" t="b">
        <v>1</v>
      </c>
      <c r="T80" s="21"/>
      <c r="U80" s="1" t="s">
        <v>95</v>
      </c>
      <c r="V80" s="1"/>
      <c r="W80" s="1"/>
      <c r="X80" s="1"/>
      <c r="Y80" s="1"/>
      <c r="Z80" s="1">
        <v>1</v>
      </c>
      <c r="AA80" s="1" t="b">
        <f>M80&gt;L80</f>
        <v>0</v>
      </c>
      <c r="AB80" s="1"/>
      <c r="AC80" s="1"/>
      <c r="AD80" s="1" t="s">
        <v>42</v>
      </c>
      <c r="AE80" s="3">
        <f>P80-Q80</f>
        <v>4.7035773834932542</v>
      </c>
      <c r="AF80" s="3">
        <f>R80-P80</f>
        <v>2.8403102067667731</v>
      </c>
      <c r="AG80" s="3">
        <f>(R80-Q80)/3.92</f>
        <v>1.9244611199642927</v>
      </c>
      <c r="AH80" s="1"/>
      <c r="AI80" s="1"/>
      <c r="AJ80" s="1">
        <f>N80-M80</f>
        <v>1</v>
      </c>
      <c r="AK80" s="1"/>
      <c r="AL80" s="1"/>
      <c r="AM80" s="1"/>
      <c r="AN80" s="1"/>
    </row>
    <row r="81" spans="1:43" ht="16" customHeight="1" x14ac:dyDescent="0.2">
      <c r="A81" s="3" t="s">
        <v>92</v>
      </c>
      <c r="B81" s="1" t="str">
        <f>INDEX([2]SUMMARY!$B$2:$B$29,MATCH($A81,[2]SUMMARY!$A$2:$A$29,0))</f>
        <v>El Sahly</v>
      </c>
      <c r="C81" s="1" t="s">
        <v>91</v>
      </c>
      <c r="D81" s="1"/>
      <c r="E81" s="6" t="s">
        <v>34</v>
      </c>
      <c r="F81" s="1" t="s">
        <v>34</v>
      </c>
      <c r="G81" s="1" t="s">
        <v>93</v>
      </c>
      <c r="H81" s="1" t="s">
        <v>35</v>
      </c>
      <c r="I81" s="22" t="s">
        <v>85</v>
      </c>
      <c r="J81" s="1" t="s">
        <v>85</v>
      </c>
      <c r="K81" s="1"/>
      <c r="L81" s="1">
        <f>IF(N81&gt;20,M81+1,AVERAGE(M81:N81))</f>
        <v>5</v>
      </c>
      <c r="M81" s="1">
        <v>4</v>
      </c>
      <c r="N81" s="1">
        <v>100</v>
      </c>
      <c r="O81" s="1"/>
      <c r="P81" s="18">
        <f>[1]DECAY14!M114*100</f>
        <v>92.656723963599603</v>
      </c>
      <c r="Q81" s="18">
        <f>[1]DECAY14!N114*100</f>
        <v>85.021916496385288</v>
      </c>
      <c r="R81" s="18">
        <f>[1]DECAY14!O114*100</f>
        <v>96.39982625722719</v>
      </c>
      <c r="S81" s="1" t="b">
        <v>1</v>
      </c>
      <c r="T81" s="21"/>
      <c r="U81" s="1" t="s">
        <v>95</v>
      </c>
      <c r="V81" s="1"/>
      <c r="W81" s="1"/>
      <c r="X81" s="1"/>
      <c r="Y81" s="1"/>
      <c r="Z81" s="1">
        <v>1</v>
      </c>
      <c r="AA81" s="1" t="b">
        <f>M81&gt;L81</f>
        <v>0</v>
      </c>
      <c r="AB81" s="1"/>
      <c r="AC81" s="1"/>
      <c r="AD81" s="1" t="s">
        <v>42</v>
      </c>
      <c r="AE81" s="3">
        <f>P81-Q81</f>
        <v>7.6348074672143156</v>
      </c>
      <c r="AF81" s="3">
        <f>R81-P81</f>
        <v>3.7431022936275866</v>
      </c>
      <c r="AG81" s="3">
        <f>(R81-Q81)/3.92</f>
        <v>2.9025280002147711</v>
      </c>
      <c r="AH81" s="1"/>
      <c r="AI81" s="1"/>
      <c r="AJ81" s="1">
        <f>N81-M81</f>
        <v>96</v>
      </c>
      <c r="AK81" s="1"/>
      <c r="AL81" s="1"/>
      <c r="AM81" s="1"/>
      <c r="AN81" s="1"/>
    </row>
    <row r="82" spans="1:43" ht="16" customHeight="1" x14ac:dyDescent="0.2">
      <c r="A82" s="3" t="s">
        <v>96</v>
      </c>
      <c r="B82" s="1" t="str">
        <f>INDEX([1]SUMMARY!$B$2:$B$29,MATCH($A82,[1]SUMMARY!$A$2:$A$29,0))</f>
        <v>Thomas</v>
      </c>
      <c r="C82" s="1" t="s">
        <v>33</v>
      </c>
      <c r="D82" s="1"/>
      <c r="E82" s="6" t="s">
        <v>34</v>
      </c>
      <c r="F82" s="1" t="s">
        <v>34</v>
      </c>
      <c r="G82" s="1" t="s">
        <v>97</v>
      </c>
      <c r="H82" s="1" t="s">
        <v>35</v>
      </c>
      <c r="I82" s="22" t="s">
        <v>85</v>
      </c>
      <c r="J82" s="1" t="s">
        <v>85</v>
      </c>
      <c r="K82" s="1" t="s">
        <v>98</v>
      </c>
      <c r="L82" s="1">
        <f>IF(N82&gt;20,M82+1,AVERAGE(M82:N82))</f>
        <v>1</v>
      </c>
      <c r="M82" s="1">
        <v>0</v>
      </c>
      <c r="N82" s="1">
        <v>2</v>
      </c>
      <c r="O82" s="1"/>
      <c r="P82" s="18">
        <v>96.2</v>
      </c>
      <c r="Q82" s="1">
        <v>93.3</v>
      </c>
      <c r="R82" s="1">
        <v>98.1</v>
      </c>
      <c r="S82" s="1" t="b">
        <v>1</v>
      </c>
      <c r="T82" s="21" t="s">
        <v>99</v>
      </c>
      <c r="U82" s="1" t="s">
        <v>95</v>
      </c>
      <c r="V82" s="1"/>
      <c r="W82" s="1"/>
      <c r="X82" s="1"/>
      <c r="Y82" s="1"/>
      <c r="Z82" s="1">
        <v>1</v>
      </c>
      <c r="AA82" s="1" t="b">
        <f>M82&gt;L82</f>
        <v>0</v>
      </c>
      <c r="AB82" s="1"/>
      <c r="AC82" s="1"/>
      <c r="AD82" s="1" t="s">
        <v>42</v>
      </c>
      <c r="AE82" s="3">
        <f>P82-Q82</f>
        <v>2.9000000000000057</v>
      </c>
      <c r="AF82" s="3">
        <f>R82-P82</f>
        <v>1.8999999999999915</v>
      </c>
      <c r="AG82" s="3">
        <f>(R82-Q82)/3.92</f>
        <v>1.2244897959183667</v>
      </c>
      <c r="AH82" s="1"/>
      <c r="AI82" s="1"/>
      <c r="AJ82" s="1">
        <f>N82-M82</f>
        <v>2</v>
      </c>
      <c r="AK82" s="1"/>
      <c r="AL82" s="1"/>
      <c r="AM82" s="1">
        <v>20712</v>
      </c>
      <c r="AN82" s="1">
        <v>20713</v>
      </c>
      <c r="AP82">
        <v>21642</v>
      </c>
      <c r="AQ82">
        <v>21689</v>
      </c>
    </row>
    <row r="83" spans="1:43" ht="16" customHeight="1" x14ac:dyDescent="0.2">
      <c r="A83" s="3" t="s">
        <v>96</v>
      </c>
      <c r="B83" s="1" t="str">
        <f>INDEX([1]SUMMARY!$B$2:$B$29,MATCH($A83,[1]SUMMARY!$A$2:$A$29,0))</f>
        <v>Thomas</v>
      </c>
      <c r="C83" s="1" t="s">
        <v>33</v>
      </c>
      <c r="D83" s="1"/>
      <c r="E83" s="6" t="s">
        <v>34</v>
      </c>
      <c r="F83" s="1" t="s">
        <v>34</v>
      </c>
      <c r="G83" s="1" t="s">
        <v>97</v>
      </c>
      <c r="H83" s="1" t="s">
        <v>35</v>
      </c>
      <c r="I83" s="22" t="s">
        <v>85</v>
      </c>
      <c r="J83" s="1" t="s">
        <v>85</v>
      </c>
      <c r="K83" s="1" t="s">
        <v>98</v>
      </c>
      <c r="L83" s="1">
        <f>IF(N83&gt;20,M83+1,AVERAGE(M83:N83))</f>
        <v>3</v>
      </c>
      <c r="M83" s="1">
        <v>2</v>
      </c>
      <c r="N83" s="1">
        <v>4</v>
      </c>
      <c r="O83" s="1"/>
      <c r="P83" s="1">
        <v>90.1</v>
      </c>
      <c r="Q83" s="1">
        <v>86.6</v>
      </c>
      <c r="R83" s="1">
        <v>92.9</v>
      </c>
      <c r="S83" s="1" t="b">
        <v>1</v>
      </c>
      <c r="T83" s="21"/>
      <c r="U83" s="1" t="s">
        <v>95</v>
      </c>
      <c r="V83" s="1"/>
      <c r="W83" s="1"/>
      <c r="X83" s="1"/>
      <c r="Y83" s="1"/>
      <c r="Z83" s="1">
        <v>1</v>
      </c>
      <c r="AA83" s="1" t="b">
        <f>M83&gt;L83</f>
        <v>0</v>
      </c>
      <c r="AB83" s="1"/>
      <c r="AC83" s="1"/>
      <c r="AD83" s="1" t="s">
        <v>42</v>
      </c>
      <c r="AE83" s="3">
        <f>P83-Q83</f>
        <v>3.5</v>
      </c>
      <c r="AF83" s="3">
        <f>R83-P83</f>
        <v>2.8000000000000114</v>
      </c>
      <c r="AG83" s="3">
        <f>(R83-Q83)/3.92</f>
        <v>1.6071428571428601</v>
      </c>
      <c r="AH83" s="1"/>
      <c r="AI83" s="1"/>
      <c r="AJ83" s="1">
        <f>N83-M83</f>
        <v>2</v>
      </c>
      <c r="AK83" s="1"/>
      <c r="AL83" s="1"/>
      <c r="AM83" s="1">
        <v>6247</v>
      </c>
      <c r="AN83" s="1">
        <v>6003</v>
      </c>
      <c r="AP83">
        <v>6509</v>
      </c>
      <c r="AQ83">
        <v>6274</v>
      </c>
    </row>
    <row r="84" spans="1:43" ht="16" customHeight="1" x14ac:dyDescent="0.2">
      <c r="A84" s="3" t="s">
        <v>96</v>
      </c>
      <c r="B84" s="1" t="str">
        <f>INDEX([1]SUMMARY!$B$2:$B$29,MATCH($A84,[1]SUMMARY!$A$2:$A$29,0))</f>
        <v>Thomas</v>
      </c>
      <c r="C84" s="1" t="s">
        <v>33</v>
      </c>
      <c r="D84" s="1"/>
      <c r="E84" s="6" t="s">
        <v>34</v>
      </c>
      <c r="F84" s="1" t="s">
        <v>34</v>
      </c>
      <c r="G84" s="1" t="s">
        <v>97</v>
      </c>
      <c r="H84" s="1" t="s">
        <v>35</v>
      </c>
      <c r="I84" s="22" t="s">
        <v>85</v>
      </c>
      <c r="J84" s="1" t="s">
        <v>85</v>
      </c>
      <c r="K84" s="1" t="s">
        <v>98</v>
      </c>
      <c r="L84" s="1">
        <f>IF(N84&gt;20,M84+1,AVERAGE(M84:N84))</f>
        <v>5</v>
      </c>
      <c r="M84" s="1">
        <v>4</v>
      </c>
      <c r="N84" s="1">
        <v>6</v>
      </c>
      <c r="O84" s="1"/>
      <c r="P84" s="1">
        <v>83.7</v>
      </c>
      <c r="Q84" s="1">
        <v>74.7</v>
      </c>
      <c r="R84" s="1">
        <v>89.8</v>
      </c>
      <c r="S84" s="1" t="b">
        <v>1</v>
      </c>
      <c r="T84" s="21"/>
      <c r="U84" s="1" t="s">
        <v>95</v>
      </c>
      <c r="V84" s="1"/>
      <c r="W84" s="1"/>
      <c r="X84" s="1"/>
      <c r="Y84" s="1"/>
      <c r="Z84" s="1">
        <v>1</v>
      </c>
      <c r="AA84" s="1" t="b">
        <f>M84&gt;L84</f>
        <v>0</v>
      </c>
      <c r="AB84" s="1"/>
      <c r="AC84" s="1"/>
      <c r="AD84" s="1" t="s">
        <v>42</v>
      </c>
      <c r="AE84" s="3">
        <f>P84-Q84</f>
        <v>9</v>
      </c>
      <c r="AF84" s="3">
        <f>R84-P84</f>
        <v>6.0999999999999943</v>
      </c>
      <c r="AG84" s="3">
        <f>(R84-Q84)/3.92</f>
        <v>3.8520408163265292</v>
      </c>
      <c r="AH84" s="1"/>
      <c r="AI84" s="1"/>
      <c r="AJ84" s="1">
        <f>N84-M84</f>
        <v>2</v>
      </c>
      <c r="AK84" s="1"/>
      <c r="AL84" s="1"/>
      <c r="AM84" s="3" t="e">
        <f>#REF!/AM82</f>
        <v>#REF!</v>
      </c>
      <c r="AN84" s="3" t="e">
        <f>#REF!/AN82</f>
        <v>#REF!</v>
      </c>
      <c r="AO84" s="10"/>
      <c r="AP84" s="10" t="e">
        <f>#REF!/AP82</f>
        <v>#REF!</v>
      </c>
      <c r="AQ84" s="10" t="e">
        <f>#REF!/AQ82</f>
        <v>#REF!</v>
      </c>
    </row>
    <row r="85" spans="1:43" ht="16" customHeight="1" x14ac:dyDescent="0.2">
      <c r="A85" s="1" t="s">
        <v>100</v>
      </c>
      <c r="B85" s="1" t="str">
        <f>INDEX([2]SUMMARY!$B$2:$B$29,MATCH($A85,[2]SUMMARY!$A$2:$A$29,0))</f>
        <v>Rosenberg</v>
      </c>
      <c r="C85" s="1" t="s">
        <v>33</v>
      </c>
      <c r="D85" s="1"/>
      <c r="E85" s="1" t="s">
        <v>101</v>
      </c>
      <c r="F85" s="5" t="s">
        <v>46</v>
      </c>
      <c r="G85" s="1" t="s">
        <v>93</v>
      </c>
      <c r="H85" s="1" t="s">
        <v>35</v>
      </c>
      <c r="I85" s="22" t="s">
        <v>85</v>
      </c>
      <c r="J85" s="1" t="s">
        <v>85</v>
      </c>
      <c r="K85" s="1"/>
      <c r="L85" s="1">
        <v>0.5</v>
      </c>
      <c r="M85" s="1">
        <v>0</v>
      </c>
      <c r="N85" s="1">
        <v>1</v>
      </c>
      <c r="O85" s="1"/>
      <c r="P85" s="1">
        <v>95.6</v>
      </c>
      <c r="Q85" s="1">
        <v>94.5</v>
      </c>
      <c r="R85" s="1">
        <v>96.7</v>
      </c>
      <c r="S85" s="1" t="b">
        <v>1</v>
      </c>
      <c r="T85" s="21" t="s">
        <v>102</v>
      </c>
      <c r="U85" s="1" t="s">
        <v>39</v>
      </c>
      <c r="V85" s="1">
        <v>95.5</v>
      </c>
      <c r="W85" s="1">
        <v>94.4</v>
      </c>
      <c r="X85" s="1">
        <v>96.6</v>
      </c>
      <c r="Y85" s="1"/>
      <c r="Z85" s="1">
        <v>1</v>
      </c>
      <c r="AA85" s="1" t="b">
        <f>M85&gt;L85</f>
        <v>0</v>
      </c>
      <c r="AB85" s="1"/>
      <c r="AC85" s="1"/>
      <c r="AD85" s="1" t="s">
        <v>42</v>
      </c>
      <c r="AE85" s="3">
        <f>P85-Q85</f>
        <v>1.0999999999999943</v>
      </c>
      <c r="AF85" s="3">
        <f>R85-P85</f>
        <v>1.1000000000000085</v>
      </c>
      <c r="AG85" s="3">
        <f>(R85-Q85)/3.92</f>
        <v>0.5612244897959191</v>
      </c>
      <c r="AH85" s="1" t="s">
        <v>103</v>
      </c>
      <c r="AI85" s="1"/>
      <c r="AJ85" s="1">
        <f>N85-M85</f>
        <v>1</v>
      </c>
      <c r="AK85" s="1"/>
      <c r="AL85" s="1"/>
      <c r="AM85" s="23" t="e">
        <f>1-AM84/AN84</f>
        <v>#REF!</v>
      </c>
      <c r="AN85" s="23" t="e">
        <f>(AN84-AM84)/AN84</f>
        <v>#REF!</v>
      </c>
      <c r="AO85" s="24"/>
      <c r="AP85" s="24" t="e">
        <f>1-AP84/AQ84</f>
        <v>#REF!</v>
      </c>
      <c r="AQ85" s="24" t="e">
        <f>(AQ84-AP84)/AQ84</f>
        <v>#REF!</v>
      </c>
    </row>
    <row r="86" spans="1:43" ht="16" customHeight="1" x14ac:dyDescent="0.2">
      <c r="A86" s="1" t="s">
        <v>100</v>
      </c>
      <c r="B86" s="1" t="str">
        <f>INDEX([2]SUMMARY!$B$2:$B$29,MATCH($A86,[2]SUMMARY!$A$2:$A$29,0))</f>
        <v>Rosenberg</v>
      </c>
      <c r="C86" s="1" t="s">
        <v>33</v>
      </c>
      <c r="D86" s="1"/>
      <c r="E86" s="1" t="s">
        <v>101</v>
      </c>
      <c r="F86" s="5" t="s">
        <v>46</v>
      </c>
      <c r="G86" s="1" t="s">
        <v>93</v>
      </c>
      <c r="H86" s="1" t="s">
        <v>35</v>
      </c>
      <c r="I86" s="22" t="s">
        <v>85</v>
      </c>
      <c r="J86" s="1" t="s">
        <v>85</v>
      </c>
      <c r="K86" s="1"/>
      <c r="L86" s="1">
        <v>1.5</v>
      </c>
      <c r="M86" s="1">
        <v>1</v>
      </c>
      <c r="N86" s="1">
        <v>2</v>
      </c>
      <c r="O86" s="1"/>
      <c r="P86" s="1">
        <v>90.8</v>
      </c>
      <c r="Q86" s="1">
        <v>87.9</v>
      </c>
      <c r="R86" s="1">
        <v>93.8</v>
      </c>
      <c r="S86" s="1" t="b">
        <v>1</v>
      </c>
      <c r="T86" s="21"/>
      <c r="U86" s="1" t="s">
        <v>39</v>
      </c>
      <c r="V86" s="1">
        <v>90.3</v>
      </c>
      <c r="W86" s="1">
        <v>87.1</v>
      </c>
      <c r="X86" s="1">
        <v>93.4</v>
      </c>
      <c r="Y86" s="1"/>
      <c r="Z86" s="1">
        <v>1</v>
      </c>
      <c r="AA86" s="1" t="b">
        <f>M86&gt;L86</f>
        <v>0</v>
      </c>
      <c r="AB86" s="1"/>
      <c r="AC86" s="1"/>
      <c r="AD86" s="1" t="s">
        <v>42</v>
      </c>
      <c r="AE86" s="3">
        <f>P86-Q86</f>
        <v>2.8999999999999915</v>
      </c>
      <c r="AF86" s="3">
        <f>R86-P86</f>
        <v>3</v>
      </c>
      <c r="AG86" s="3">
        <f>(R86-Q86)/3.92</f>
        <v>1.5051020408163245</v>
      </c>
      <c r="AH86" s="1" t="s">
        <v>103</v>
      </c>
      <c r="AI86" s="1"/>
      <c r="AJ86" s="1">
        <f>N86-M86</f>
        <v>1</v>
      </c>
      <c r="AK86" s="1"/>
      <c r="AL86" s="1"/>
      <c r="AM86" s="23"/>
      <c r="AN86" s="23" t="e">
        <f>(#REF!/AN82-#REF!/AM82)/(#REF!/AN82)</f>
        <v>#REF!</v>
      </c>
      <c r="AO86" s="24"/>
      <c r="AP86" s="24"/>
      <c r="AQ86" s="24" t="e">
        <f>(#REF!/AQ82-#REF!/AP82)/(#REF!/AQ82)</f>
        <v>#REF!</v>
      </c>
    </row>
    <row r="87" spans="1:43" ht="17" customHeight="1" x14ac:dyDescent="0.2">
      <c r="A87" s="1" t="s">
        <v>100</v>
      </c>
      <c r="B87" s="1" t="str">
        <f>INDEX([2]SUMMARY!$B$2:$B$29,MATCH($A87,[2]SUMMARY!$A$2:$A$29,0))</f>
        <v>Rosenberg</v>
      </c>
      <c r="C87" s="1" t="s">
        <v>33</v>
      </c>
      <c r="D87" s="1"/>
      <c r="E87" s="1" t="s">
        <v>101</v>
      </c>
      <c r="F87" s="5" t="s">
        <v>46</v>
      </c>
      <c r="G87" s="1" t="s">
        <v>93</v>
      </c>
      <c r="H87" s="1" t="s">
        <v>35</v>
      </c>
      <c r="I87" s="22" t="s">
        <v>85</v>
      </c>
      <c r="J87" s="1" t="s">
        <v>85</v>
      </c>
      <c r="K87" s="1"/>
      <c r="L87" s="1">
        <v>3</v>
      </c>
      <c r="M87" s="1">
        <v>2</v>
      </c>
      <c r="N87" s="1">
        <v>4</v>
      </c>
      <c r="O87" s="1"/>
      <c r="P87" s="1">
        <v>90.5</v>
      </c>
      <c r="Q87" s="1">
        <v>88</v>
      </c>
      <c r="R87" s="1">
        <v>93</v>
      </c>
      <c r="S87" s="1" t="b">
        <v>1</v>
      </c>
      <c r="T87" s="21"/>
      <c r="U87" s="1" t="s">
        <v>39</v>
      </c>
      <c r="V87" s="1">
        <v>89.7</v>
      </c>
      <c r="W87" s="1">
        <v>87</v>
      </c>
      <c r="X87" s="1">
        <v>92.4</v>
      </c>
      <c r="Y87" s="1"/>
      <c r="Z87" s="1">
        <v>1</v>
      </c>
      <c r="AA87" s="1" t="b">
        <f>M87&gt;L87</f>
        <v>0</v>
      </c>
      <c r="AB87" s="1"/>
      <c r="AC87" s="1"/>
      <c r="AD87" s="1" t="s">
        <v>42</v>
      </c>
      <c r="AE87" s="3">
        <f>P87-Q87</f>
        <v>2.5</v>
      </c>
      <c r="AF87" s="3">
        <f>R87-P87</f>
        <v>2.5</v>
      </c>
      <c r="AG87" s="3">
        <f>(R87-Q87)/3.92</f>
        <v>1.2755102040816326</v>
      </c>
      <c r="AH87" s="1" t="s">
        <v>103</v>
      </c>
      <c r="AI87" s="1"/>
      <c r="AJ87" s="1">
        <f>N87-M87</f>
        <v>2</v>
      </c>
      <c r="AK87" s="1"/>
      <c r="AL87" s="1"/>
      <c r="AM87" s="3"/>
      <c r="AN87" s="3"/>
      <c r="AO87" s="10"/>
      <c r="AP87" s="10"/>
      <c r="AQ87" s="10"/>
    </row>
    <row r="88" spans="1:43" ht="16" customHeight="1" x14ac:dyDescent="0.2">
      <c r="A88" s="1" t="s">
        <v>100</v>
      </c>
      <c r="B88" s="1" t="str">
        <f>INDEX([2]SUMMARY!$B$2:$B$29,MATCH($A88,[2]SUMMARY!$A$2:$A$29,0))</f>
        <v>Rosenberg</v>
      </c>
      <c r="C88" s="1" t="s">
        <v>33</v>
      </c>
      <c r="D88" s="1"/>
      <c r="E88" s="1" t="s">
        <v>101</v>
      </c>
      <c r="F88" s="5" t="s">
        <v>46</v>
      </c>
      <c r="G88" s="1" t="s">
        <v>43</v>
      </c>
      <c r="H88" s="1" t="s">
        <v>43</v>
      </c>
      <c r="I88" s="22" t="s">
        <v>85</v>
      </c>
      <c r="J88" s="1" t="s">
        <v>85</v>
      </c>
      <c r="K88" s="1"/>
      <c r="L88" s="1">
        <v>2.75</v>
      </c>
      <c r="M88" s="1">
        <v>2.25</v>
      </c>
      <c r="N88" s="1">
        <v>3.25</v>
      </c>
      <c r="O88" s="1"/>
      <c r="P88" s="1">
        <v>66.8</v>
      </c>
      <c r="Q88" s="1">
        <v>62.3</v>
      </c>
      <c r="R88" s="1">
        <v>71.400000000000006</v>
      </c>
      <c r="S88" s="1" t="b">
        <v>1</v>
      </c>
      <c r="T88" s="21"/>
      <c r="U88" s="1" t="s">
        <v>39</v>
      </c>
      <c r="V88" s="1">
        <v>64.8</v>
      </c>
      <c r="W88" s="1">
        <v>59.9</v>
      </c>
      <c r="X88" s="1">
        <v>69.599999999999994</v>
      </c>
      <c r="Y88" s="1"/>
      <c r="Z88" s="1">
        <v>1</v>
      </c>
      <c r="AA88" s="1" t="b">
        <f>M88&gt;L88</f>
        <v>0</v>
      </c>
      <c r="AB88" s="1"/>
      <c r="AC88" s="1"/>
      <c r="AD88" s="1" t="s">
        <v>42</v>
      </c>
      <c r="AE88" s="3">
        <f>P88-Q88</f>
        <v>4.5</v>
      </c>
      <c r="AF88" s="3">
        <f>R88-P88</f>
        <v>4.6000000000000085</v>
      </c>
      <c r="AG88" s="3">
        <f>(R88-Q88)/3.92</f>
        <v>2.3214285714285738</v>
      </c>
      <c r="AH88" s="1" t="s">
        <v>104</v>
      </c>
      <c r="AI88" s="1"/>
      <c r="AJ88" s="1">
        <f>N88-M88</f>
        <v>1</v>
      </c>
      <c r="AK88" s="1"/>
      <c r="AL88" s="1"/>
      <c r="AM88" s="3" t="e">
        <f>#REF!/AM83</f>
        <v>#REF!</v>
      </c>
      <c r="AN88" s="3" t="e">
        <f>#REF!/AN83</f>
        <v>#REF!</v>
      </c>
      <c r="AO88" s="10"/>
      <c r="AP88" s="10" t="e">
        <f>#REF!/AP83</f>
        <v>#REF!</v>
      </c>
      <c r="AQ88" s="10" t="e">
        <f>#REF!/AQ83</f>
        <v>#REF!</v>
      </c>
    </row>
    <row r="89" spans="1:43" ht="16" customHeight="1" x14ac:dyDescent="0.2">
      <c r="A89" s="1" t="s">
        <v>100</v>
      </c>
      <c r="B89" s="1" t="str">
        <f>INDEX([2]SUMMARY!$B$2:$B$29,MATCH($A89,[2]SUMMARY!$A$2:$A$29,0))</f>
        <v>Rosenberg</v>
      </c>
      <c r="C89" s="1" t="s">
        <v>33</v>
      </c>
      <c r="D89" s="1"/>
      <c r="E89" s="1" t="s">
        <v>101</v>
      </c>
      <c r="F89" s="5" t="s">
        <v>46</v>
      </c>
      <c r="G89" s="1" t="s">
        <v>43</v>
      </c>
      <c r="H89" s="1" t="s">
        <v>43</v>
      </c>
      <c r="I89" s="22" t="s">
        <v>85</v>
      </c>
      <c r="J89" s="1" t="s">
        <v>85</v>
      </c>
      <c r="K89" s="1"/>
      <c r="L89" s="1">
        <v>3.75</v>
      </c>
      <c r="M89" s="1">
        <v>3.25</v>
      </c>
      <c r="N89" s="1">
        <v>4.25</v>
      </c>
      <c r="O89" s="1"/>
      <c r="P89" s="1">
        <v>64.7</v>
      </c>
      <c r="Q89" s="1">
        <v>55.9</v>
      </c>
      <c r="R89" s="1">
        <v>73.400000000000006</v>
      </c>
      <c r="S89" s="1" t="b">
        <v>1</v>
      </c>
      <c r="T89" s="21"/>
      <c r="U89" s="1" t="s">
        <v>39</v>
      </c>
      <c r="V89" s="1">
        <v>62.4</v>
      </c>
      <c r="W89" s="1">
        <v>53</v>
      </c>
      <c r="X89" s="1">
        <v>71.8</v>
      </c>
      <c r="Y89" s="1"/>
      <c r="Z89" s="1">
        <v>1</v>
      </c>
      <c r="AA89" s="1" t="b">
        <f>M89&gt;L89</f>
        <v>0</v>
      </c>
      <c r="AB89" s="1"/>
      <c r="AC89" s="1"/>
      <c r="AD89" s="1" t="s">
        <v>42</v>
      </c>
      <c r="AE89" s="3">
        <f>P89-Q89</f>
        <v>8.8000000000000043</v>
      </c>
      <c r="AF89" s="3">
        <f>R89-P89</f>
        <v>8.7000000000000028</v>
      </c>
      <c r="AG89" s="3">
        <f>(R89-Q89)/3.92</f>
        <v>4.4642857142857162</v>
      </c>
      <c r="AH89" s="1" t="s">
        <v>104</v>
      </c>
      <c r="AI89" s="1"/>
      <c r="AJ89" s="1">
        <f>N89-M89</f>
        <v>1</v>
      </c>
      <c r="AK89" s="1"/>
      <c r="AL89" s="1"/>
      <c r="AM89" s="23" t="e">
        <f>1-AM88/AN88</f>
        <v>#REF!</v>
      </c>
      <c r="AN89" s="23" t="e">
        <f>(AN88-AM88)/AN88</f>
        <v>#REF!</v>
      </c>
      <c r="AO89" s="24"/>
      <c r="AP89" s="24" t="e">
        <f>1-AP88/AQ88</f>
        <v>#REF!</v>
      </c>
      <c r="AQ89" s="24" t="e">
        <f>(AQ88-AP88)/AQ88</f>
        <v>#REF!</v>
      </c>
    </row>
    <row r="90" spans="1:43" ht="17" customHeight="1" x14ac:dyDescent="0.2">
      <c r="A90" s="1" t="s">
        <v>100</v>
      </c>
      <c r="B90" s="1" t="str">
        <f>INDEX([2]SUMMARY!$B$2:$B$29,MATCH($A90,[2]SUMMARY!$A$2:$A$29,0))</f>
        <v>Rosenberg</v>
      </c>
      <c r="C90" s="1" t="s">
        <v>33</v>
      </c>
      <c r="D90" s="1"/>
      <c r="E90" s="1" t="s">
        <v>101</v>
      </c>
      <c r="F90" s="5" t="s">
        <v>46</v>
      </c>
      <c r="G90" s="1" t="s">
        <v>43</v>
      </c>
      <c r="H90" s="1" t="s">
        <v>43</v>
      </c>
      <c r="I90" s="22" t="s">
        <v>85</v>
      </c>
      <c r="J90" s="1" t="s">
        <v>85</v>
      </c>
      <c r="K90" s="1"/>
      <c r="L90" s="1">
        <v>4.5</v>
      </c>
      <c r="M90" s="1">
        <v>4</v>
      </c>
      <c r="N90" s="1">
        <v>5</v>
      </c>
      <c r="O90" s="1"/>
      <c r="P90" s="1">
        <v>70.400000000000006</v>
      </c>
      <c r="Q90" s="1">
        <v>68.5</v>
      </c>
      <c r="R90" s="1">
        <v>72.400000000000006</v>
      </c>
      <c r="S90" s="1" t="b">
        <v>1</v>
      </c>
      <c r="U90" s="1" t="s">
        <v>39</v>
      </c>
      <c r="V90" s="1">
        <v>68.599999999999994</v>
      </c>
      <c r="W90" s="1">
        <v>66.5</v>
      </c>
      <c r="X90" s="1">
        <v>70.7</v>
      </c>
      <c r="Y90" s="1"/>
      <c r="Z90" s="1">
        <v>1</v>
      </c>
      <c r="AA90" s="1" t="b">
        <f>M90&gt;L90</f>
        <v>0</v>
      </c>
      <c r="AB90" s="1"/>
      <c r="AC90" s="1"/>
      <c r="AD90" s="1" t="s">
        <v>42</v>
      </c>
      <c r="AE90" s="3">
        <f>P90-Q90</f>
        <v>1.9000000000000057</v>
      </c>
      <c r="AF90" s="3">
        <f>R90-P90</f>
        <v>2</v>
      </c>
      <c r="AG90" s="3">
        <f>(R90-Q90)/3.92</f>
        <v>0.99489795918367496</v>
      </c>
      <c r="AH90" s="1" t="s">
        <v>104</v>
      </c>
      <c r="AI90" s="1"/>
      <c r="AJ90" s="1">
        <f>N90-M90</f>
        <v>1</v>
      </c>
      <c r="AK90" s="1"/>
      <c r="AL90" s="1"/>
      <c r="AM90" s="23"/>
      <c r="AN90" s="23" t="e">
        <f>(#REF!/AN83-#REF!/AM83)/(#REF!/AN83)</f>
        <v>#REF!</v>
      </c>
      <c r="AO90" s="24"/>
      <c r="AP90" s="24"/>
      <c r="AQ90" s="24" t="e">
        <f>(#REF!/AQ83-#REF!/AP83)/(#REF!/AQ83)</f>
        <v>#REF!</v>
      </c>
    </row>
    <row r="91" spans="1:43" ht="16" customHeight="1" x14ac:dyDescent="0.2">
      <c r="A91" s="1" t="s">
        <v>100</v>
      </c>
      <c r="B91" s="1" t="str">
        <f>INDEX([2]SUMMARY!$B$2:$B$29,MATCH($A91,[2]SUMMARY!$A$2:$A$29,0))</f>
        <v>Rosenberg</v>
      </c>
      <c r="C91" s="1" t="s">
        <v>33</v>
      </c>
      <c r="D91" s="1"/>
      <c r="E91" s="1" t="s">
        <v>101</v>
      </c>
      <c r="F91" s="5" t="s">
        <v>46</v>
      </c>
      <c r="G91" s="1" t="s">
        <v>43</v>
      </c>
      <c r="H91" s="1" t="s">
        <v>43</v>
      </c>
      <c r="I91" s="22" t="s">
        <v>85</v>
      </c>
      <c r="J91" s="1" t="s">
        <v>85</v>
      </c>
      <c r="K91" s="1"/>
      <c r="L91" s="1">
        <v>5.25</v>
      </c>
      <c r="M91" s="1">
        <v>4.25</v>
      </c>
      <c r="N91" s="1">
        <v>6.25</v>
      </c>
      <c r="O91" s="1"/>
      <c r="P91" s="1">
        <v>64.2</v>
      </c>
      <c r="Q91" s="1">
        <v>56.9</v>
      </c>
      <c r="R91" s="1">
        <v>71.5</v>
      </c>
      <c r="S91" s="1" t="b">
        <v>1</v>
      </c>
      <c r="T91" s="1"/>
      <c r="U91" s="1" t="s">
        <v>39</v>
      </c>
      <c r="V91" s="1">
        <v>61.7</v>
      </c>
      <c r="W91" s="1">
        <v>53.7</v>
      </c>
      <c r="X91" s="1">
        <v>69.7</v>
      </c>
      <c r="Y91" s="1"/>
      <c r="Z91" s="1">
        <v>1</v>
      </c>
      <c r="AA91" s="1" t="b">
        <f>M91&gt;L91</f>
        <v>0</v>
      </c>
      <c r="AB91" s="1"/>
      <c r="AC91" s="1"/>
      <c r="AD91" s="1" t="s">
        <v>42</v>
      </c>
      <c r="AE91" s="3">
        <f>P91-Q91</f>
        <v>7.3000000000000043</v>
      </c>
      <c r="AF91" s="3">
        <f>R91-P91</f>
        <v>7.2999999999999972</v>
      </c>
      <c r="AG91" s="3">
        <f>(R91-Q91)/3.92</f>
        <v>3.7244897959183678</v>
      </c>
      <c r="AH91" s="1" t="s">
        <v>105</v>
      </c>
      <c r="AI91" s="1"/>
      <c r="AJ91" s="1">
        <f>N91-M91</f>
        <v>2</v>
      </c>
      <c r="AK91" s="1"/>
      <c r="AL91" s="1"/>
      <c r="AM91" s="1"/>
      <c r="AN91" s="1"/>
    </row>
    <row r="92" spans="1:43" ht="16" customHeight="1" x14ac:dyDescent="0.2">
      <c r="A92" s="1" t="s">
        <v>100</v>
      </c>
      <c r="B92" s="1" t="str">
        <f>INDEX([2]SUMMARY!$B$2:$B$29,MATCH($A92,[2]SUMMARY!$A$2:$A$29,0))</f>
        <v>Rosenberg</v>
      </c>
      <c r="C92" s="1" t="s">
        <v>33</v>
      </c>
      <c r="D92" s="1"/>
      <c r="E92" s="1" t="s">
        <v>101</v>
      </c>
      <c r="F92" s="5" t="s">
        <v>46</v>
      </c>
      <c r="G92" s="1" t="s">
        <v>43</v>
      </c>
      <c r="H92" s="1" t="s">
        <v>43</v>
      </c>
      <c r="I92" s="22" t="s">
        <v>85</v>
      </c>
      <c r="J92" s="1" t="s">
        <v>85</v>
      </c>
      <c r="K92" s="1"/>
      <c r="L92" s="1">
        <v>5.5</v>
      </c>
      <c r="M92" s="1">
        <v>5</v>
      </c>
      <c r="N92" s="1">
        <v>6</v>
      </c>
      <c r="O92" s="1"/>
      <c r="P92" s="1">
        <v>66.2</v>
      </c>
      <c r="Q92" s="1">
        <v>62.3</v>
      </c>
      <c r="R92" s="1">
        <v>70.099999999999994</v>
      </c>
      <c r="S92" s="1" t="b">
        <v>1</v>
      </c>
      <c r="T92" s="1"/>
      <c r="U92" s="1" t="s">
        <v>39</v>
      </c>
      <c r="V92" s="1">
        <v>63.7</v>
      </c>
      <c r="W92" s="1">
        <v>59.5</v>
      </c>
      <c r="X92" s="1">
        <v>67.900000000000006</v>
      </c>
      <c r="Y92" s="1"/>
      <c r="Z92" s="1">
        <v>1</v>
      </c>
      <c r="AA92" s="1" t="b">
        <f>M92&gt;L92</f>
        <v>0</v>
      </c>
      <c r="AB92" s="1"/>
      <c r="AC92" s="1"/>
      <c r="AD92" s="1" t="s">
        <v>42</v>
      </c>
      <c r="AE92" s="3">
        <f>P92-Q92</f>
        <v>3.9000000000000057</v>
      </c>
      <c r="AF92" s="3">
        <f>R92-P92</f>
        <v>3.8999999999999915</v>
      </c>
      <c r="AG92" s="3">
        <f>(R92-Q92)/3.92</f>
        <v>1.9897959183673462</v>
      </c>
      <c r="AH92" s="1" t="s">
        <v>105</v>
      </c>
      <c r="AI92" s="1"/>
      <c r="AJ92" s="1">
        <f>N92-M92</f>
        <v>1</v>
      </c>
      <c r="AK92" s="1"/>
      <c r="AL92" s="1"/>
      <c r="AM92" s="1"/>
      <c r="AN92" s="1"/>
    </row>
    <row r="93" spans="1:43" ht="16" customHeight="1" x14ac:dyDescent="0.2">
      <c r="A93" s="1" t="s">
        <v>100</v>
      </c>
      <c r="B93" s="1" t="str">
        <f>INDEX([2]SUMMARY!$B$2:$B$29,MATCH($A93,[2]SUMMARY!$A$2:$A$29,0))</f>
        <v>Rosenberg</v>
      </c>
      <c r="C93" s="1" t="s">
        <v>33</v>
      </c>
      <c r="D93" s="1"/>
      <c r="E93" s="1" t="s">
        <v>101</v>
      </c>
      <c r="F93" s="5" t="s">
        <v>46</v>
      </c>
      <c r="G93" s="1" t="s">
        <v>43</v>
      </c>
      <c r="H93" s="1" t="s">
        <v>43</v>
      </c>
      <c r="I93" s="22" t="s">
        <v>85</v>
      </c>
      <c r="J93" s="1" t="s">
        <v>85</v>
      </c>
      <c r="K93" s="1"/>
      <c r="L93" s="1">
        <v>7</v>
      </c>
      <c r="M93" s="1">
        <v>6</v>
      </c>
      <c r="N93" s="1">
        <v>8</v>
      </c>
      <c r="O93" s="1"/>
      <c r="P93" s="1">
        <v>67.400000000000006</v>
      </c>
      <c r="Q93" s="1">
        <v>64.2</v>
      </c>
      <c r="R93" s="1">
        <v>70.599999999999994</v>
      </c>
      <c r="S93" s="1" t="b">
        <v>1</v>
      </c>
      <c r="T93" s="1"/>
      <c r="U93" s="1" t="s">
        <v>39</v>
      </c>
      <c r="V93" s="1">
        <v>64</v>
      </c>
      <c r="W93" s="1">
        <v>60.5</v>
      </c>
      <c r="X93" s="1">
        <v>67.5</v>
      </c>
      <c r="Y93" s="1"/>
      <c r="Z93" s="1">
        <v>1</v>
      </c>
      <c r="AA93" s="1" t="b">
        <f>M93&gt;L93</f>
        <v>0</v>
      </c>
      <c r="AB93" s="1"/>
      <c r="AC93" s="1"/>
      <c r="AD93" s="1" t="s">
        <v>42</v>
      </c>
      <c r="AE93" s="3">
        <f>P93-Q93</f>
        <v>3.2000000000000028</v>
      </c>
      <c r="AF93" s="3">
        <f>R93-P93</f>
        <v>3.1999999999999886</v>
      </c>
      <c r="AG93" s="3">
        <f>(R93-Q93)/3.92</f>
        <v>1.6326530612244876</v>
      </c>
      <c r="AH93" s="1" t="s">
        <v>105</v>
      </c>
      <c r="AI93" s="1"/>
      <c r="AJ93" s="1">
        <f>N93-M93</f>
        <v>2</v>
      </c>
      <c r="AK93" s="1"/>
      <c r="AL93" s="1"/>
      <c r="AM93" s="1"/>
      <c r="AN93" s="1"/>
    </row>
    <row r="94" spans="1:43" ht="17" customHeight="1" x14ac:dyDescent="0.2">
      <c r="A94" s="1" t="s">
        <v>100</v>
      </c>
      <c r="B94" s="1" t="str">
        <f>INDEX([2]SUMMARY!$B$2:$B$29,MATCH($A94,[2]SUMMARY!$A$2:$A$29,0))</f>
        <v>Rosenberg</v>
      </c>
      <c r="C94" s="1" t="s">
        <v>91</v>
      </c>
      <c r="D94" s="1"/>
      <c r="E94" s="1" t="s">
        <v>101</v>
      </c>
      <c r="F94" s="5" t="s">
        <v>46</v>
      </c>
      <c r="G94" s="1" t="s">
        <v>93</v>
      </c>
      <c r="H94" s="1" t="s">
        <v>35</v>
      </c>
      <c r="I94" s="22" t="s">
        <v>85</v>
      </c>
      <c r="J94" s="1" t="s">
        <v>85</v>
      </c>
      <c r="K94" s="1"/>
      <c r="L94" s="1">
        <v>0.5</v>
      </c>
      <c r="M94" s="1">
        <v>0</v>
      </c>
      <c r="N94" s="1">
        <v>1</v>
      </c>
      <c r="O94" s="1"/>
      <c r="P94" s="1">
        <v>97.7</v>
      </c>
      <c r="Q94" s="1">
        <v>96.6</v>
      </c>
      <c r="R94" s="1">
        <v>98.7</v>
      </c>
      <c r="S94" s="1" t="b">
        <v>1</v>
      </c>
      <c r="T94" s="1"/>
      <c r="U94" s="1" t="s">
        <v>39</v>
      </c>
      <c r="V94" s="1">
        <v>97.5</v>
      </c>
      <c r="W94" s="1">
        <v>96.4</v>
      </c>
      <c r="X94" s="1">
        <v>98.6</v>
      </c>
      <c r="Y94" s="1"/>
      <c r="Z94" s="1">
        <v>1</v>
      </c>
      <c r="AA94" s="1" t="b">
        <f>M94&gt;L94</f>
        <v>0</v>
      </c>
      <c r="AB94" s="1"/>
      <c r="AC94" s="1"/>
      <c r="AD94" s="1" t="s">
        <v>42</v>
      </c>
      <c r="AE94" s="3">
        <f>P94-Q94</f>
        <v>1.1000000000000085</v>
      </c>
      <c r="AF94" s="3">
        <f>R94-P94</f>
        <v>1</v>
      </c>
      <c r="AG94" s="3">
        <f>(R94-Q94)/3.92</f>
        <v>0.53571428571428792</v>
      </c>
      <c r="AH94" s="1" t="s">
        <v>103</v>
      </c>
      <c r="AI94" s="1"/>
      <c r="AJ94" s="1">
        <f>N94-M94</f>
        <v>1</v>
      </c>
      <c r="AK94" s="1"/>
      <c r="AL94" s="1"/>
      <c r="AM94" s="1"/>
      <c r="AN94" s="1"/>
    </row>
    <row r="95" spans="1:43" ht="17" customHeight="1" x14ac:dyDescent="0.2">
      <c r="A95" s="1" t="s">
        <v>100</v>
      </c>
      <c r="B95" s="1" t="str">
        <f>INDEX([2]SUMMARY!$B$2:$B$29,MATCH($A95,[2]SUMMARY!$A$2:$A$29,0))</f>
        <v>Rosenberg</v>
      </c>
      <c r="C95" s="1" t="s">
        <v>91</v>
      </c>
      <c r="D95" s="1"/>
      <c r="E95" s="1" t="s">
        <v>101</v>
      </c>
      <c r="F95" s="5" t="s">
        <v>46</v>
      </c>
      <c r="G95" s="1" t="s">
        <v>93</v>
      </c>
      <c r="H95" s="1" t="s">
        <v>35</v>
      </c>
      <c r="I95" s="22" t="s">
        <v>85</v>
      </c>
      <c r="J95" s="1" t="s">
        <v>85</v>
      </c>
      <c r="K95" s="1"/>
      <c r="L95" s="1">
        <v>1.5</v>
      </c>
      <c r="M95" s="1">
        <v>1</v>
      </c>
      <c r="N95" s="1">
        <v>2</v>
      </c>
      <c r="O95" s="1"/>
      <c r="P95" s="1">
        <v>97.8</v>
      </c>
      <c r="Q95" s="1">
        <v>96.5</v>
      </c>
      <c r="R95" s="1">
        <v>99.2</v>
      </c>
      <c r="S95" s="1" t="b">
        <v>1</v>
      </c>
      <c r="T95" s="1"/>
      <c r="U95" s="1" t="s">
        <v>39</v>
      </c>
      <c r="V95" s="1">
        <v>97.7</v>
      </c>
      <c r="W95" s="1">
        <v>96.3</v>
      </c>
      <c r="X95" s="1">
        <v>99.1</v>
      </c>
      <c r="Y95" s="1"/>
      <c r="Z95" s="1">
        <v>1</v>
      </c>
      <c r="AA95" s="1" t="b">
        <f>M95&gt;L95</f>
        <v>0</v>
      </c>
      <c r="AB95" s="1"/>
      <c r="AC95" s="1"/>
      <c r="AD95" s="1" t="s">
        <v>42</v>
      </c>
      <c r="AE95" s="3">
        <f>P95-Q95</f>
        <v>1.2999999999999972</v>
      </c>
      <c r="AF95" s="3">
        <f>R95-P95</f>
        <v>1.4000000000000057</v>
      </c>
      <c r="AG95" s="3">
        <f>(R95-Q95)/3.92</f>
        <v>0.68877551020408234</v>
      </c>
      <c r="AH95" s="1" t="s">
        <v>103</v>
      </c>
      <c r="AI95" s="1"/>
      <c r="AJ95" s="1">
        <f>N95-M95</f>
        <v>1</v>
      </c>
      <c r="AK95" s="1"/>
      <c r="AL95" s="1"/>
      <c r="AM95" s="1"/>
      <c r="AN95" s="1"/>
    </row>
    <row r="96" spans="1:43" ht="17" customHeight="1" x14ac:dyDescent="0.2">
      <c r="A96" s="1" t="s">
        <v>100</v>
      </c>
      <c r="B96" s="1" t="str">
        <f>INDEX([2]SUMMARY!$B$2:$B$29,MATCH($A96,[2]SUMMARY!$A$2:$A$29,0))</f>
        <v>Rosenberg</v>
      </c>
      <c r="C96" s="1" t="s">
        <v>91</v>
      </c>
      <c r="D96" s="1"/>
      <c r="E96" s="1" t="s">
        <v>101</v>
      </c>
      <c r="F96" s="5" t="s">
        <v>46</v>
      </c>
      <c r="G96" s="1" t="s">
        <v>93</v>
      </c>
      <c r="H96" s="1" t="s">
        <v>35</v>
      </c>
      <c r="I96" s="22" t="s">
        <v>85</v>
      </c>
      <c r="J96" s="1" t="s">
        <v>85</v>
      </c>
      <c r="K96" s="1"/>
      <c r="L96" s="1">
        <v>3</v>
      </c>
      <c r="M96" s="1">
        <v>2</v>
      </c>
      <c r="N96" s="1">
        <v>4</v>
      </c>
      <c r="O96" s="1"/>
      <c r="P96" s="1">
        <v>94</v>
      </c>
      <c r="Q96" s="1">
        <v>92.1</v>
      </c>
      <c r="R96" s="1">
        <v>95.9</v>
      </c>
      <c r="S96" s="1" t="b">
        <v>1</v>
      </c>
      <c r="T96" s="1"/>
      <c r="U96" s="1" t="s">
        <v>39</v>
      </c>
      <c r="V96" s="1">
        <v>93.7</v>
      </c>
      <c r="W96" s="1">
        <v>91.7</v>
      </c>
      <c r="X96" s="1">
        <v>95.7</v>
      </c>
      <c r="Y96" s="1"/>
      <c r="Z96" s="1">
        <v>1</v>
      </c>
      <c r="AA96" s="1" t="b">
        <f>M96&gt;L96</f>
        <v>0</v>
      </c>
      <c r="AB96" s="1"/>
      <c r="AC96" s="1"/>
      <c r="AD96" s="1" t="s">
        <v>42</v>
      </c>
      <c r="AE96" s="3">
        <f>P96-Q96</f>
        <v>1.9000000000000057</v>
      </c>
      <c r="AF96" s="3">
        <f>R96-P96</f>
        <v>1.9000000000000057</v>
      </c>
      <c r="AG96" s="3">
        <f>(R96-Q96)/3.92</f>
        <v>0.96938775510204378</v>
      </c>
      <c r="AH96" s="1" t="s">
        <v>103</v>
      </c>
      <c r="AI96" s="1"/>
      <c r="AJ96" s="1">
        <f>N96-M96</f>
        <v>2</v>
      </c>
      <c r="AK96" s="1"/>
      <c r="AL96" s="1"/>
      <c r="AM96" s="1"/>
      <c r="AN96" s="1"/>
    </row>
    <row r="97" spans="1:40" ht="17" customHeight="1" x14ac:dyDescent="0.2">
      <c r="A97" s="1" t="s">
        <v>100</v>
      </c>
      <c r="B97" s="1" t="str">
        <f>INDEX([2]SUMMARY!$B$2:$B$29,MATCH($A97,[2]SUMMARY!$A$2:$A$29,0))</f>
        <v>Rosenberg</v>
      </c>
      <c r="C97" s="1" t="s">
        <v>91</v>
      </c>
      <c r="D97" s="1"/>
      <c r="E97" s="1" t="s">
        <v>101</v>
      </c>
      <c r="F97" s="5" t="s">
        <v>46</v>
      </c>
      <c r="G97" s="1" t="s">
        <v>43</v>
      </c>
      <c r="H97" s="1" t="s">
        <v>43</v>
      </c>
      <c r="I97" s="22" t="s">
        <v>85</v>
      </c>
      <c r="J97" s="1" t="s">
        <v>85</v>
      </c>
      <c r="K97" s="1"/>
      <c r="L97" s="1">
        <v>2.75</v>
      </c>
      <c r="M97" s="1">
        <v>2.25</v>
      </c>
      <c r="N97" s="1">
        <v>3.25</v>
      </c>
      <c r="O97" s="1"/>
      <c r="P97" s="1">
        <v>76.400000000000006</v>
      </c>
      <c r="Q97" s="1">
        <v>71.3</v>
      </c>
      <c r="R97" s="1">
        <v>81.5</v>
      </c>
      <c r="S97" s="1" t="b">
        <v>1</v>
      </c>
      <c r="T97" s="1"/>
      <c r="U97" s="1" t="s">
        <v>39</v>
      </c>
      <c r="V97" s="1">
        <v>74.900000000000006</v>
      </c>
      <c r="W97" s="1">
        <v>69.5</v>
      </c>
      <c r="X97" s="1">
        <v>80.400000000000006</v>
      </c>
      <c r="Y97" s="1"/>
      <c r="Z97" s="1">
        <v>1</v>
      </c>
      <c r="AA97" s="1" t="b">
        <f>M97&gt;L97</f>
        <v>0</v>
      </c>
      <c r="AB97" s="1"/>
      <c r="AC97" s="1"/>
      <c r="AD97" s="1" t="s">
        <v>42</v>
      </c>
      <c r="AE97" s="3">
        <f>P97-Q97</f>
        <v>5.1000000000000085</v>
      </c>
      <c r="AF97" s="3">
        <f>R97-P97</f>
        <v>5.0999999999999943</v>
      </c>
      <c r="AG97" s="3">
        <f>(R97-Q97)/3.92</f>
        <v>2.6020408163265314</v>
      </c>
      <c r="AH97" s="1" t="s">
        <v>104</v>
      </c>
      <c r="AI97" s="1"/>
      <c r="AJ97" s="1">
        <f>N97-M97</f>
        <v>1</v>
      </c>
      <c r="AK97" s="1"/>
      <c r="AL97" s="1"/>
      <c r="AM97" s="1"/>
      <c r="AN97" s="1"/>
    </row>
    <row r="98" spans="1:40" ht="17" customHeight="1" x14ac:dyDescent="0.2">
      <c r="A98" s="1" t="s">
        <v>100</v>
      </c>
      <c r="B98" s="1" t="str">
        <f>INDEX([2]SUMMARY!$B$2:$B$29,MATCH($A98,[2]SUMMARY!$A$2:$A$29,0))</f>
        <v>Rosenberg</v>
      </c>
      <c r="C98" s="1" t="s">
        <v>91</v>
      </c>
      <c r="D98" s="1"/>
      <c r="E98" s="1" t="s">
        <v>101</v>
      </c>
      <c r="F98" s="5" t="s">
        <v>46</v>
      </c>
      <c r="G98" s="1" t="s">
        <v>43</v>
      </c>
      <c r="H98" s="1" t="s">
        <v>43</v>
      </c>
      <c r="I98" s="22" t="s">
        <v>85</v>
      </c>
      <c r="J98" s="1" t="s">
        <v>85</v>
      </c>
      <c r="K98" s="1"/>
      <c r="L98" s="1">
        <v>3.75</v>
      </c>
      <c r="M98" s="1">
        <v>3.25</v>
      </c>
      <c r="N98" s="1">
        <v>4.25</v>
      </c>
      <c r="O98" s="1"/>
      <c r="P98" s="1">
        <v>74.900000000000006</v>
      </c>
      <c r="Q98" s="1">
        <v>68.099999999999994</v>
      </c>
      <c r="R98" s="1">
        <v>81.8</v>
      </c>
      <c r="S98" s="1" t="b">
        <v>1</v>
      </c>
      <c r="T98" s="1"/>
      <c r="U98" s="1" t="s">
        <v>39</v>
      </c>
      <c r="V98" s="1">
        <v>73.599999999999994</v>
      </c>
      <c r="W98" s="1">
        <v>66.3</v>
      </c>
      <c r="X98" s="1">
        <v>81</v>
      </c>
      <c r="Y98" s="1"/>
      <c r="Z98" s="1">
        <v>1</v>
      </c>
      <c r="AA98" s="1" t="b">
        <f>M98&gt;L98</f>
        <v>0</v>
      </c>
      <c r="AB98" s="1"/>
      <c r="AC98" s="1"/>
      <c r="AD98" s="1" t="s">
        <v>42</v>
      </c>
      <c r="AE98" s="3">
        <f>P98-Q98</f>
        <v>6.8000000000000114</v>
      </c>
      <c r="AF98" s="3">
        <f>R98-P98</f>
        <v>6.8999999999999915</v>
      </c>
      <c r="AG98" s="3">
        <f>(R98-Q98)/3.92</f>
        <v>3.4948979591836742</v>
      </c>
      <c r="AH98" s="1" t="s">
        <v>104</v>
      </c>
      <c r="AI98" s="1"/>
      <c r="AJ98" s="1">
        <f>N98-M98</f>
        <v>1</v>
      </c>
      <c r="AK98" s="1"/>
      <c r="AL98" s="1"/>
      <c r="AM98" s="1"/>
      <c r="AN98" s="1"/>
    </row>
    <row r="99" spans="1:40" ht="17" customHeight="1" x14ac:dyDescent="0.2">
      <c r="A99" s="1" t="s">
        <v>100</v>
      </c>
      <c r="B99" s="1" t="str">
        <f>INDEX([2]SUMMARY!$B$2:$B$29,MATCH($A99,[2]SUMMARY!$A$2:$A$29,0))</f>
        <v>Rosenberg</v>
      </c>
      <c r="C99" s="1" t="s">
        <v>91</v>
      </c>
      <c r="D99" s="1"/>
      <c r="E99" s="1" t="s">
        <v>101</v>
      </c>
      <c r="F99" s="5" t="s">
        <v>46</v>
      </c>
      <c r="G99" s="1" t="s">
        <v>43</v>
      </c>
      <c r="H99" s="1" t="s">
        <v>43</v>
      </c>
      <c r="I99" s="22" t="s">
        <v>85</v>
      </c>
      <c r="J99" s="1" t="s">
        <v>85</v>
      </c>
      <c r="K99" s="1"/>
      <c r="L99" s="1">
        <v>4.5</v>
      </c>
      <c r="M99" s="1">
        <v>4</v>
      </c>
      <c r="N99" s="1">
        <v>5</v>
      </c>
      <c r="O99" s="1"/>
      <c r="P99" s="1">
        <v>83.1</v>
      </c>
      <c r="Q99" s="1">
        <v>81.2</v>
      </c>
      <c r="R99" s="1">
        <v>85.1</v>
      </c>
      <c r="S99" s="1" t="b">
        <v>1</v>
      </c>
      <c r="T99" s="1"/>
      <c r="U99" s="1" t="s">
        <v>39</v>
      </c>
      <c r="V99" s="1">
        <v>82</v>
      </c>
      <c r="W99" s="1">
        <v>79.900000000000006</v>
      </c>
      <c r="X99" s="1">
        <v>84.1</v>
      </c>
      <c r="Y99" s="1"/>
      <c r="Z99" s="1">
        <v>1</v>
      </c>
      <c r="AA99" s="1" t="b">
        <f>M99&gt;L99</f>
        <v>0</v>
      </c>
      <c r="AB99" s="1"/>
      <c r="AC99" s="1"/>
      <c r="AD99" s="1" t="s">
        <v>42</v>
      </c>
      <c r="AE99" s="3">
        <f>P99-Q99</f>
        <v>1.8999999999999915</v>
      </c>
      <c r="AF99" s="3">
        <f>R99-P99</f>
        <v>2</v>
      </c>
      <c r="AG99" s="3">
        <f>(R99-Q99)/3.92</f>
        <v>0.9948979591836713</v>
      </c>
      <c r="AH99" s="1" t="s">
        <v>104</v>
      </c>
      <c r="AI99" s="1"/>
      <c r="AJ99" s="1">
        <f>N99-M99</f>
        <v>1</v>
      </c>
      <c r="AK99" s="1"/>
      <c r="AL99" s="1"/>
      <c r="AM99" s="1"/>
      <c r="AN99" s="1"/>
    </row>
    <row r="100" spans="1:40" ht="17" customHeight="1" x14ac:dyDescent="0.2">
      <c r="A100" s="1" t="s">
        <v>100</v>
      </c>
      <c r="B100" s="1" t="str">
        <f>INDEX([2]SUMMARY!$B$2:$B$29,MATCH($A100,[2]SUMMARY!$A$2:$A$29,0))</f>
        <v>Rosenberg</v>
      </c>
      <c r="C100" s="1" t="s">
        <v>91</v>
      </c>
      <c r="D100" s="1"/>
      <c r="E100" s="1" t="s">
        <v>101</v>
      </c>
      <c r="F100" s="5" t="s">
        <v>46</v>
      </c>
      <c r="G100" s="1" t="s">
        <v>43</v>
      </c>
      <c r="H100" s="1" t="s">
        <v>43</v>
      </c>
      <c r="I100" s="22" t="s">
        <v>85</v>
      </c>
      <c r="J100" s="1" t="s">
        <v>85</v>
      </c>
      <c r="K100" s="1"/>
      <c r="L100" s="1">
        <v>5.25</v>
      </c>
      <c r="M100" s="1">
        <v>4.25</v>
      </c>
      <c r="N100" s="1">
        <v>6.25</v>
      </c>
      <c r="O100" s="1"/>
      <c r="P100" s="1">
        <v>79.8</v>
      </c>
      <c r="Q100" s="1">
        <v>74.5</v>
      </c>
      <c r="R100" s="1">
        <v>85</v>
      </c>
      <c r="S100" s="1" t="b">
        <v>1</v>
      </c>
      <c r="T100" s="1"/>
      <c r="U100" s="1" t="s">
        <v>39</v>
      </c>
      <c r="V100" s="1">
        <v>79</v>
      </c>
      <c r="W100" s="1">
        <v>73.5</v>
      </c>
      <c r="X100" s="1">
        <v>84.5</v>
      </c>
      <c r="Y100" s="1"/>
      <c r="Z100" s="1">
        <v>1</v>
      </c>
      <c r="AA100" s="1" t="b">
        <f>M100&gt;L100</f>
        <v>0</v>
      </c>
      <c r="AB100" s="1"/>
      <c r="AC100" s="1"/>
      <c r="AD100" s="1" t="s">
        <v>42</v>
      </c>
      <c r="AE100" s="3">
        <f>P100-Q100</f>
        <v>5.2999999999999972</v>
      </c>
      <c r="AF100" s="3">
        <f>R100-P100</f>
        <v>5.2000000000000028</v>
      </c>
      <c r="AG100" s="3">
        <f>(R100-Q100)/3.92</f>
        <v>2.6785714285714288</v>
      </c>
      <c r="AH100" s="1" t="s">
        <v>105</v>
      </c>
      <c r="AI100" s="1"/>
      <c r="AJ100" s="1">
        <f>N100-M100</f>
        <v>2</v>
      </c>
      <c r="AK100" s="1"/>
      <c r="AL100" s="1"/>
      <c r="AM100" s="1"/>
      <c r="AN100" s="1"/>
    </row>
    <row r="101" spans="1:40" ht="17" customHeight="1" x14ac:dyDescent="0.2">
      <c r="A101" s="1" t="s">
        <v>100</v>
      </c>
      <c r="B101" s="1" t="str">
        <f>INDEX([2]SUMMARY!$B$2:$B$29,MATCH($A101,[2]SUMMARY!$A$2:$A$29,0))</f>
        <v>Rosenberg</v>
      </c>
      <c r="C101" s="1" t="s">
        <v>91</v>
      </c>
      <c r="D101" s="1"/>
      <c r="E101" s="1" t="s">
        <v>101</v>
      </c>
      <c r="F101" s="5" t="s">
        <v>46</v>
      </c>
      <c r="G101" s="1" t="s">
        <v>43</v>
      </c>
      <c r="H101" s="1" t="s">
        <v>43</v>
      </c>
      <c r="I101" s="22" t="s">
        <v>85</v>
      </c>
      <c r="J101" s="1" t="s">
        <v>85</v>
      </c>
      <c r="K101" s="1"/>
      <c r="L101" s="1">
        <v>5.5</v>
      </c>
      <c r="M101" s="1">
        <v>5</v>
      </c>
      <c r="N101" s="1">
        <v>6</v>
      </c>
      <c r="O101" s="1"/>
      <c r="P101" s="1">
        <v>79.2</v>
      </c>
      <c r="Q101" s="1">
        <v>76.3</v>
      </c>
      <c r="R101" s="1">
        <v>82</v>
      </c>
      <c r="S101" s="1" t="b">
        <v>1</v>
      </c>
      <c r="T101" s="1"/>
      <c r="U101" s="1" t="s">
        <v>39</v>
      </c>
      <c r="V101" s="1">
        <v>77.8</v>
      </c>
      <c r="W101" s="1">
        <v>74.8</v>
      </c>
      <c r="X101" s="1">
        <v>80.900000000000006</v>
      </c>
      <c r="Y101" s="1"/>
      <c r="Z101" s="1">
        <v>1</v>
      </c>
      <c r="AA101" s="1" t="b">
        <f>M101&gt;L101</f>
        <v>0</v>
      </c>
      <c r="AB101" s="1"/>
      <c r="AC101" s="1"/>
      <c r="AD101" s="1" t="s">
        <v>42</v>
      </c>
      <c r="AE101" s="3">
        <f>P101-Q101</f>
        <v>2.9000000000000057</v>
      </c>
      <c r="AF101" s="3">
        <f>R101-P101</f>
        <v>2.7999999999999972</v>
      </c>
      <c r="AG101" s="3">
        <f>(R101-Q101)/3.92</f>
        <v>1.4540816326530619</v>
      </c>
      <c r="AH101" s="1" t="s">
        <v>105</v>
      </c>
      <c r="AI101" s="1"/>
      <c r="AJ101" s="1">
        <f>N101-M101</f>
        <v>1</v>
      </c>
      <c r="AK101" s="1"/>
      <c r="AL101" s="1"/>
      <c r="AM101" s="1"/>
      <c r="AN101" s="1"/>
    </row>
    <row r="102" spans="1:40" ht="17" customHeight="1" x14ac:dyDescent="0.2">
      <c r="A102" s="1" t="s">
        <v>100</v>
      </c>
      <c r="B102" s="1" t="str">
        <f>INDEX([2]SUMMARY!$B$2:$B$29,MATCH($A102,[2]SUMMARY!$A$2:$A$29,0))</f>
        <v>Rosenberg</v>
      </c>
      <c r="C102" s="1" t="s">
        <v>91</v>
      </c>
      <c r="D102" s="1"/>
      <c r="E102" s="1" t="s">
        <v>101</v>
      </c>
      <c r="F102" s="5" t="s">
        <v>46</v>
      </c>
      <c r="G102" s="1" t="s">
        <v>43</v>
      </c>
      <c r="H102" s="1" t="s">
        <v>43</v>
      </c>
      <c r="I102" s="22" t="s">
        <v>85</v>
      </c>
      <c r="J102" s="1" t="s">
        <v>85</v>
      </c>
      <c r="K102" s="1"/>
      <c r="L102" s="1">
        <v>7</v>
      </c>
      <c r="M102" s="1">
        <v>6</v>
      </c>
      <c r="N102" s="1">
        <v>8</v>
      </c>
      <c r="O102" s="1"/>
      <c r="P102" s="1">
        <v>72.099999999999994</v>
      </c>
      <c r="Q102" s="1">
        <v>69.3</v>
      </c>
      <c r="R102" s="1">
        <v>74.900000000000006</v>
      </c>
      <c r="S102" s="1" t="b">
        <v>1</v>
      </c>
      <c r="T102" s="1"/>
      <c r="U102" s="1" t="s">
        <v>39</v>
      </c>
      <c r="V102" s="1">
        <v>70.099999999999994</v>
      </c>
      <c r="W102" s="1">
        <v>67.099999999999994</v>
      </c>
      <c r="X102" s="1">
        <v>73.099999999999994</v>
      </c>
      <c r="Y102" s="1"/>
      <c r="Z102" s="1">
        <v>1</v>
      </c>
      <c r="AA102" s="1" t="b">
        <f>M102&gt;L102</f>
        <v>0</v>
      </c>
      <c r="AB102" s="1"/>
      <c r="AC102" s="1"/>
      <c r="AD102" s="1" t="s">
        <v>42</v>
      </c>
      <c r="AE102" s="3">
        <f>P102-Q102</f>
        <v>2.7999999999999972</v>
      </c>
      <c r="AF102" s="3">
        <f>R102-P102</f>
        <v>2.8000000000000114</v>
      </c>
      <c r="AG102" s="3">
        <f>(R102-Q102)/3.92</f>
        <v>1.4285714285714308</v>
      </c>
      <c r="AH102" s="1" t="s">
        <v>105</v>
      </c>
      <c r="AI102" s="1"/>
      <c r="AJ102" s="1">
        <f>N102-M102</f>
        <v>2</v>
      </c>
      <c r="AK102" s="1"/>
      <c r="AL102" s="1"/>
      <c r="AM102" s="1"/>
      <c r="AN102" s="1"/>
    </row>
    <row r="103" spans="1:40" ht="17" customHeight="1" x14ac:dyDescent="0.2">
      <c r="A103" s="1" t="s">
        <v>100</v>
      </c>
      <c r="B103" s="1" t="str">
        <f>INDEX([2]SUMMARY!$B$2:$B$29,MATCH($A103,[2]SUMMARY!$A$2:$A$29,0))</f>
        <v>Rosenberg</v>
      </c>
      <c r="C103" s="1" t="s">
        <v>106</v>
      </c>
      <c r="D103" s="1"/>
      <c r="E103" s="1" t="s">
        <v>101</v>
      </c>
      <c r="F103" s="5" t="s">
        <v>46</v>
      </c>
      <c r="G103" s="1" t="s">
        <v>93</v>
      </c>
      <c r="H103" s="1" t="s">
        <v>35</v>
      </c>
      <c r="I103" s="22" t="s">
        <v>85</v>
      </c>
      <c r="J103" s="1" t="s">
        <v>85</v>
      </c>
      <c r="K103" s="1"/>
      <c r="L103" s="1">
        <v>0.5</v>
      </c>
      <c r="M103" s="1">
        <v>0</v>
      </c>
      <c r="N103" s="1">
        <v>1</v>
      </c>
      <c r="O103" s="1"/>
      <c r="P103" s="1">
        <v>89.2</v>
      </c>
      <c r="Q103" s="1">
        <v>86.5</v>
      </c>
      <c r="R103" s="1">
        <v>91.9</v>
      </c>
      <c r="S103" s="1" t="b">
        <v>1</v>
      </c>
      <c r="T103" s="1"/>
      <c r="U103" s="1" t="s">
        <v>39</v>
      </c>
      <c r="V103" s="1"/>
      <c r="W103" s="1"/>
      <c r="X103" s="1"/>
      <c r="Y103" s="1"/>
      <c r="Z103" s="1">
        <v>1</v>
      </c>
      <c r="AA103" s="1" t="b">
        <f>M103&gt;L103</f>
        <v>0</v>
      </c>
      <c r="AB103" s="1"/>
      <c r="AC103" s="1"/>
      <c r="AD103" s="1" t="s">
        <v>42</v>
      </c>
      <c r="AE103" s="3">
        <f>P103-Q103</f>
        <v>2.7000000000000028</v>
      </c>
      <c r="AF103" s="3">
        <f>R103-P103</f>
        <v>2.7000000000000028</v>
      </c>
      <c r="AG103" s="3">
        <f>(R103-Q103)/3.92</f>
        <v>1.3775510204081647</v>
      </c>
      <c r="AH103" s="1" t="s">
        <v>103</v>
      </c>
      <c r="AI103" s="1"/>
      <c r="AJ103" s="1">
        <f>N103-M103</f>
        <v>1</v>
      </c>
      <c r="AK103" s="1"/>
      <c r="AL103" s="1"/>
      <c r="AM103" s="1"/>
      <c r="AN103" s="1"/>
    </row>
    <row r="104" spans="1:40" ht="17" customHeight="1" x14ac:dyDescent="0.2">
      <c r="A104" s="1" t="s">
        <v>100</v>
      </c>
      <c r="B104" s="1" t="str">
        <f>INDEX([2]SUMMARY!$B$2:$B$29,MATCH($A104,[2]SUMMARY!$A$2:$A$29,0))</f>
        <v>Rosenberg</v>
      </c>
      <c r="C104" s="1" t="s">
        <v>106</v>
      </c>
      <c r="D104" s="1"/>
      <c r="E104" s="1" t="s">
        <v>101</v>
      </c>
      <c r="F104" s="5" t="s">
        <v>46</v>
      </c>
      <c r="G104" s="22" t="s">
        <v>93</v>
      </c>
      <c r="H104" s="1" t="s">
        <v>35</v>
      </c>
      <c r="I104" s="22" t="s">
        <v>85</v>
      </c>
      <c r="J104" s="1" t="s">
        <v>85</v>
      </c>
      <c r="K104" s="1"/>
      <c r="L104" s="1">
        <v>1.5</v>
      </c>
      <c r="M104" s="1">
        <v>1</v>
      </c>
      <c r="N104" s="1">
        <v>2</v>
      </c>
      <c r="O104" s="1"/>
      <c r="P104" s="1">
        <v>90.3</v>
      </c>
      <c r="Q104" s="1">
        <v>85</v>
      </c>
      <c r="R104" s="1">
        <v>95.6</v>
      </c>
      <c r="S104" s="1" t="b">
        <v>1</v>
      </c>
      <c r="T104" s="1"/>
      <c r="U104" s="1" t="s">
        <v>39</v>
      </c>
      <c r="V104" s="1"/>
      <c r="W104" s="1"/>
      <c r="X104" s="1"/>
      <c r="Y104" s="1"/>
      <c r="Z104" s="1">
        <v>1</v>
      </c>
      <c r="AA104" s="1" t="b">
        <f>M104&gt;L104</f>
        <v>0</v>
      </c>
      <c r="AB104" s="1"/>
      <c r="AC104" s="1"/>
      <c r="AD104" s="1" t="s">
        <v>42</v>
      </c>
      <c r="AE104" s="3">
        <f>P104-Q104</f>
        <v>5.2999999999999972</v>
      </c>
      <c r="AF104" s="3">
        <f>R104-P104</f>
        <v>5.2999999999999972</v>
      </c>
      <c r="AG104" s="3">
        <f>(R104-Q104)/3.92</f>
        <v>2.7040816326530597</v>
      </c>
      <c r="AH104" s="1" t="s">
        <v>103</v>
      </c>
      <c r="AI104" s="1"/>
      <c r="AJ104" s="1">
        <f>N104-M104</f>
        <v>1</v>
      </c>
      <c r="AK104" s="1"/>
      <c r="AL104" s="1"/>
      <c r="AM104" s="1"/>
      <c r="AN104" s="1"/>
    </row>
    <row r="105" spans="1:40" ht="17" customHeight="1" x14ac:dyDescent="0.2">
      <c r="A105" s="1" t="s">
        <v>100</v>
      </c>
      <c r="B105" s="1" t="str">
        <f>INDEX([2]SUMMARY!$B$2:$B$29,MATCH($A105,[2]SUMMARY!$A$2:$A$29,0))</f>
        <v>Rosenberg</v>
      </c>
      <c r="C105" s="1" t="s">
        <v>106</v>
      </c>
      <c r="D105" s="1"/>
      <c r="E105" s="1" t="s">
        <v>101</v>
      </c>
      <c r="F105" s="5" t="s">
        <v>46</v>
      </c>
      <c r="G105" s="22" t="s">
        <v>43</v>
      </c>
      <c r="H105" s="1" t="s">
        <v>43</v>
      </c>
      <c r="I105" s="22" t="s">
        <v>85</v>
      </c>
      <c r="J105" s="1" t="s">
        <v>85</v>
      </c>
      <c r="K105" s="1"/>
      <c r="L105" s="1">
        <v>2.75</v>
      </c>
      <c r="M105" s="1">
        <v>2.25</v>
      </c>
      <c r="N105" s="1">
        <v>3.25</v>
      </c>
      <c r="O105" s="1"/>
      <c r="P105" s="1">
        <v>59.2</v>
      </c>
      <c r="Q105" s="1">
        <v>51.2</v>
      </c>
      <c r="R105" s="1">
        <v>67.099999999999994</v>
      </c>
      <c r="S105" s="1" t="b">
        <v>1</v>
      </c>
      <c r="T105" s="1"/>
      <c r="U105" s="1" t="s">
        <v>39</v>
      </c>
      <c r="V105" s="1"/>
      <c r="W105" s="1"/>
      <c r="X105" s="1"/>
      <c r="Y105" s="1"/>
      <c r="Z105" s="1">
        <v>1</v>
      </c>
      <c r="AA105" s="1" t="b">
        <f>M105&gt;L105</f>
        <v>0</v>
      </c>
      <c r="AB105" s="1"/>
      <c r="AC105" s="1"/>
      <c r="AD105" s="1" t="s">
        <v>42</v>
      </c>
      <c r="AE105" s="3">
        <f>P105-Q105</f>
        <v>8</v>
      </c>
      <c r="AF105" s="3">
        <f>R105-P105</f>
        <v>7.8999999999999915</v>
      </c>
      <c r="AG105" s="3">
        <f>(R105-Q105)/3.92</f>
        <v>4.0561224489795897</v>
      </c>
      <c r="AH105" s="1" t="s">
        <v>104</v>
      </c>
      <c r="AI105" s="1"/>
      <c r="AJ105" s="1">
        <f>N105-M105</f>
        <v>1</v>
      </c>
      <c r="AK105" s="1"/>
      <c r="AL105" s="1"/>
      <c r="AM105" s="1"/>
      <c r="AN105" s="1"/>
    </row>
    <row r="106" spans="1:40" ht="17" customHeight="1" x14ac:dyDescent="0.2">
      <c r="A106" s="1" t="s">
        <v>100</v>
      </c>
      <c r="B106" s="1" t="str">
        <f>INDEX([2]SUMMARY!$B$2:$B$29,MATCH($A106,[2]SUMMARY!$A$2:$A$29,0))</f>
        <v>Rosenberg</v>
      </c>
      <c r="C106" s="1" t="s">
        <v>106</v>
      </c>
      <c r="D106" s="1"/>
      <c r="E106" s="1" t="s">
        <v>101</v>
      </c>
      <c r="F106" s="5" t="s">
        <v>46</v>
      </c>
      <c r="G106" s="22" t="s">
        <v>43</v>
      </c>
      <c r="H106" s="1" t="s">
        <v>43</v>
      </c>
      <c r="I106" s="22" t="s">
        <v>85</v>
      </c>
      <c r="J106" s="1" t="s">
        <v>85</v>
      </c>
      <c r="K106" s="1"/>
      <c r="L106" s="1">
        <v>3.75</v>
      </c>
      <c r="M106" s="1">
        <v>3.25</v>
      </c>
      <c r="N106" s="1">
        <v>4.25</v>
      </c>
      <c r="O106" s="1"/>
      <c r="P106" s="1">
        <v>19.8</v>
      </c>
      <c r="Q106" s="1">
        <v>0</v>
      </c>
      <c r="R106" s="1">
        <v>42.7</v>
      </c>
      <c r="S106" s="1" t="b">
        <v>1</v>
      </c>
      <c r="T106" s="1"/>
      <c r="U106" s="1" t="s">
        <v>39</v>
      </c>
      <c r="V106" s="1"/>
      <c r="W106" s="1"/>
      <c r="X106" s="1"/>
      <c r="Y106" s="1"/>
      <c r="Z106" s="1">
        <v>1</v>
      </c>
      <c r="AA106" s="1" t="b">
        <f>M106&gt;L106</f>
        <v>0</v>
      </c>
      <c r="AB106" s="1"/>
      <c r="AC106" s="1"/>
      <c r="AD106" s="1" t="s">
        <v>42</v>
      </c>
      <c r="AE106" s="3">
        <f>P106-Q106</f>
        <v>19.8</v>
      </c>
      <c r="AF106" s="3">
        <f>R106-P106</f>
        <v>22.900000000000002</v>
      </c>
      <c r="AG106" s="3">
        <f>(R106-Q106)/3.92</f>
        <v>10.892857142857144</v>
      </c>
      <c r="AH106" s="1" t="s">
        <v>104</v>
      </c>
      <c r="AI106" s="1"/>
      <c r="AJ106" s="1">
        <f>N106-M106</f>
        <v>1</v>
      </c>
      <c r="AK106" s="1"/>
      <c r="AL106" s="1"/>
      <c r="AM106" s="1"/>
      <c r="AN106" s="1"/>
    </row>
    <row r="107" spans="1:40" ht="17" customHeight="1" x14ac:dyDescent="0.2">
      <c r="A107" s="1" t="s">
        <v>100</v>
      </c>
      <c r="B107" s="1" t="str">
        <f>INDEX([2]SUMMARY!$B$2:$B$29,MATCH($A107,[2]SUMMARY!$A$2:$A$29,0))</f>
        <v>Rosenberg</v>
      </c>
      <c r="C107" s="1" t="s">
        <v>106</v>
      </c>
      <c r="D107" s="1"/>
      <c r="E107" s="1" t="s">
        <v>101</v>
      </c>
      <c r="F107" s="5" t="s">
        <v>46</v>
      </c>
      <c r="G107" s="22" t="s">
        <v>43</v>
      </c>
      <c r="H107" s="1" t="s">
        <v>43</v>
      </c>
      <c r="I107" s="22" t="s">
        <v>85</v>
      </c>
      <c r="J107" s="1" t="s">
        <v>85</v>
      </c>
      <c r="K107" s="1"/>
      <c r="L107" s="1">
        <v>4.5</v>
      </c>
      <c r="M107" s="1">
        <v>4</v>
      </c>
      <c r="N107" s="1">
        <v>5</v>
      </c>
      <c r="O107" s="1"/>
      <c r="P107" s="1">
        <v>71.099999999999994</v>
      </c>
      <c r="Q107" s="1">
        <v>68.099999999999994</v>
      </c>
      <c r="R107" s="1">
        <v>74.2</v>
      </c>
      <c r="S107" s="1" t="b">
        <v>1</v>
      </c>
      <c r="T107" s="1"/>
      <c r="U107" s="1" t="s">
        <v>39</v>
      </c>
      <c r="V107" s="1"/>
      <c r="W107" s="1"/>
      <c r="X107" s="1"/>
      <c r="Y107" s="1"/>
      <c r="Z107" s="1">
        <v>1</v>
      </c>
      <c r="AA107" s="1" t="b">
        <f>M107&gt;L107</f>
        <v>0</v>
      </c>
      <c r="AB107" s="1"/>
      <c r="AC107" s="1"/>
      <c r="AD107" s="1" t="s">
        <v>42</v>
      </c>
      <c r="AE107" s="3">
        <f>P107-Q107</f>
        <v>3</v>
      </c>
      <c r="AF107" s="3">
        <f>R107-P107</f>
        <v>3.1000000000000085</v>
      </c>
      <c r="AG107" s="3">
        <f>(R107-Q107)/3.92</f>
        <v>1.556122448979594</v>
      </c>
      <c r="AH107" s="1" t="s">
        <v>105</v>
      </c>
      <c r="AI107" s="1"/>
      <c r="AJ107" s="1">
        <f>N107-M107</f>
        <v>1</v>
      </c>
      <c r="AK107" s="1"/>
      <c r="AL107" s="1"/>
      <c r="AM107" s="1"/>
      <c r="AN107" s="1"/>
    </row>
    <row r="108" spans="1:40" ht="17" customHeight="1" x14ac:dyDescent="0.2">
      <c r="A108" s="1" t="s">
        <v>100</v>
      </c>
      <c r="B108" s="1" t="str">
        <f>INDEX([2]SUMMARY!$B$2:$B$29,MATCH($A108,[2]SUMMARY!$A$2:$A$29,0))</f>
        <v>Rosenberg</v>
      </c>
      <c r="C108" s="1" t="s">
        <v>106</v>
      </c>
      <c r="D108" s="1"/>
      <c r="E108" s="1" t="s">
        <v>101</v>
      </c>
      <c r="F108" s="5" t="s">
        <v>46</v>
      </c>
      <c r="G108" s="22" t="s">
        <v>43</v>
      </c>
      <c r="H108" s="1" t="s">
        <v>43</v>
      </c>
      <c r="I108" s="22" t="s">
        <v>85</v>
      </c>
      <c r="J108" s="1" t="s">
        <v>85</v>
      </c>
      <c r="K108" s="1"/>
      <c r="L108" s="1">
        <v>5.5</v>
      </c>
      <c r="M108" s="1">
        <v>5</v>
      </c>
      <c r="N108" s="1">
        <v>6</v>
      </c>
      <c r="O108" s="1"/>
      <c r="P108" s="1">
        <v>66.2</v>
      </c>
      <c r="Q108" s="1">
        <v>59.5</v>
      </c>
      <c r="R108" s="1">
        <v>73</v>
      </c>
      <c r="S108" s="1" t="b">
        <v>1</v>
      </c>
      <c r="T108" s="1"/>
      <c r="U108" s="1" t="s">
        <v>39</v>
      </c>
      <c r="V108" s="1"/>
      <c r="W108" s="1"/>
      <c r="X108" s="1"/>
      <c r="Y108" s="1"/>
      <c r="Z108" s="1">
        <v>1</v>
      </c>
      <c r="AA108" s="1" t="b">
        <f>M108&gt;L108</f>
        <v>0</v>
      </c>
      <c r="AB108" s="1"/>
      <c r="AC108" s="1"/>
      <c r="AD108" s="1" t="s">
        <v>42</v>
      </c>
      <c r="AE108" s="3">
        <f>P108-Q108</f>
        <v>6.7000000000000028</v>
      </c>
      <c r="AF108" s="3">
        <f>R108-P108</f>
        <v>6.7999999999999972</v>
      </c>
      <c r="AG108" s="3">
        <f>(R108-Q108)/3.92</f>
        <v>3.443877551020408</v>
      </c>
      <c r="AH108" s="1" t="s">
        <v>105</v>
      </c>
      <c r="AI108" s="1"/>
      <c r="AJ108" s="1">
        <f>N108-M108</f>
        <v>1</v>
      </c>
      <c r="AK108" s="1"/>
      <c r="AL108" s="1"/>
      <c r="AM108" s="1"/>
      <c r="AN108" s="1"/>
    </row>
    <row r="109" spans="1:40" ht="16" customHeight="1" x14ac:dyDescent="0.2">
      <c r="A109" s="1" t="s">
        <v>100</v>
      </c>
      <c r="B109" s="1" t="str">
        <f>INDEX([2]SUMMARY!$B$2:$B$29,MATCH($A109,[2]SUMMARY!$A$2:$A$29,0))</f>
        <v>Rosenberg</v>
      </c>
      <c r="C109" s="1" t="s">
        <v>33</v>
      </c>
      <c r="D109" s="1"/>
      <c r="E109" s="1" t="s">
        <v>107</v>
      </c>
      <c r="F109" s="1" t="s">
        <v>49</v>
      </c>
      <c r="G109" s="22" t="s">
        <v>93</v>
      </c>
      <c r="H109" s="1" t="s">
        <v>35</v>
      </c>
      <c r="I109" s="22" t="s">
        <v>85</v>
      </c>
      <c r="J109" s="1" t="s">
        <v>85</v>
      </c>
      <c r="K109" s="1"/>
      <c r="L109" s="1">
        <v>0.5</v>
      </c>
      <c r="M109" s="1">
        <v>0</v>
      </c>
      <c r="N109" s="1">
        <v>1</v>
      </c>
      <c r="O109" s="1"/>
      <c r="P109" s="1">
        <v>97.1</v>
      </c>
      <c r="Q109" s="1">
        <v>96.2</v>
      </c>
      <c r="R109" s="1">
        <v>98</v>
      </c>
      <c r="S109" s="1" t="b">
        <v>1</v>
      </c>
      <c r="T109" s="1"/>
      <c r="U109" s="1" t="s">
        <v>39</v>
      </c>
      <c r="V109" s="1">
        <v>97</v>
      </c>
      <c r="W109" s="1">
        <v>96</v>
      </c>
      <c r="X109" s="1">
        <v>97.9</v>
      </c>
      <c r="Y109" s="1"/>
      <c r="Z109" s="1">
        <v>1</v>
      </c>
      <c r="AA109" s="1" t="b">
        <f>M109&gt;L109</f>
        <v>0</v>
      </c>
      <c r="AB109" s="1"/>
      <c r="AC109" s="1"/>
      <c r="AD109" s="1" t="s">
        <v>42</v>
      </c>
      <c r="AE109" s="3">
        <f>P109-Q109</f>
        <v>0.89999999999999147</v>
      </c>
      <c r="AF109" s="3">
        <f>R109-P109</f>
        <v>0.90000000000000568</v>
      </c>
      <c r="AG109" s="3">
        <f>(R109-Q109)/3.92</f>
        <v>0.45918367346938704</v>
      </c>
      <c r="AH109" s="1"/>
      <c r="AI109" s="1"/>
      <c r="AJ109" s="1">
        <f>N109-M109</f>
        <v>1</v>
      </c>
      <c r="AK109" s="1"/>
      <c r="AL109" s="1"/>
      <c r="AM109" s="1"/>
      <c r="AN109" s="1"/>
    </row>
    <row r="110" spans="1:40" ht="16" customHeight="1" x14ac:dyDescent="0.2">
      <c r="A110" s="1" t="s">
        <v>100</v>
      </c>
      <c r="B110" s="1" t="str">
        <f>INDEX([2]SUMMARY!$B$2:$B$29,MATCH($A110,[2]SUMMARY!$A$2:$A$29,0))</f>
        <v>Rosenberg</v>
      </c>
      <c r="C110" s="1" t="s">
        <v>33</v>
      </c>
      <c r="D110" s="1"/>
      <c r="E110" s="1" t="s">
        <v>107</v>
      </c>
      <c r="F110" s="1" t="s">
        <v>49</v>
      </c>
      <c r="G110" s="22" t="s">
        <v>93</v>
      </c>
      <c r="H110" s="1" t="s">
        <v>35</v>
      </c>
      <c r="I110" s="22" t="s">
        <v>85</v>
      </c>
      <c r="J110" s="1" t="s">
        <v>85</v>
      </c>
      <c r="K110" s="1"/>
      <c r="L110" s="1">
        <v>1.5</v>
      </c>
      <c r="M110" s="1">
        <v>1</v>
      </c>
      <c r="N110" s="1">
        <v>2</v>
      </c>
      <c r="O110" s="1"/>
      <c r="P110" s="1">
        <v>93.4</v>
      </c>
      <c r="Q110" s="1">
        <v>90.7</v>
      </c>
      <c r="R110" s="1">
        <v>96.1</v>
      </c>
      <c r="S110" s="1" t="b">
        <v>1</v>
      </c>
      <c r="T110" s="1"/>
      <c r="U110" s="1" t="s">
        <v>39</v>
      </c>
      <c r="V110" s="1">
        <v>93</v>
      </c>
      <c r="W110" s="1">
        <v>90.1</v>
      </c>
      <c r="X110" s="1">
        <v>95.9</v>
      </c>
      <c r="Y110" s="1"/>
      <c r="Z110" s="1">
        <v>1</v>
      </c>
      <c r="AA110" s="1" t="b">
        <f>M110&gt;L110</f>
        <v>0</v>
      </c>
      <c r="AB110" s="1"/>
      <c r="AC110" s="1"/>
      <c r="AD110" s="1" t="s">
        <v>42</v>
      </c>
      <c r="AE110" s="3">
        <f>P110-Q110</f>
        <v>2.7000000000000028</v>
      </c>
      <c r="AF110" s="3">
        <f>R110-P110</f>
        <v>2.6999999999999886</v>
      </c>
      <c r="AG110" s="3">
        <f>(R110-Q110)/3.92</f>
        <v>1.3775510204081611</v>
      </c>
      <c r="AH110" s="1"/>
      <c r="AI110" s="1"/>
      <c r="AJ110" s="1">
        <f>N110-M110</f>
        <v>1</v>
      </c>
      <c r="AK110" s="1"/>
      <c r="AL110" s="1"/>
      <c r="AM110" s="1"/>
      <c r="AN110" s="1"/>
    </row>
    <row r="111" spans="1:40" ht="16" customHeight="1" x14ac:dyDescent="0.2">
      <c r="A111" s="1" t="s">
        <v>100</v>
      </c>
      <c r="B111" s="1" t="str">
        <f>INDEX([2]SUMMARY!$B$2:$B$29,MATCH($A111,[2]SUMMARY!$A$2:$A$29,0))</f>
        <v>Rosenberg</v>
      </c>
      <c r="C111" s="1" t="s">
        <v>33</v>
      </c>
      <c r="D111" s="1"/>
      <c r="E111" s="1" t="s">
        <v>107</v>
      </c>
      <c r="F111" s="1" t="s">
        <v>49</v>
      </c>
      <c r="G111" s="22" t="s">
        <v>93</v>
      </c>
      <c r="H111" s="1" t="s">
        <v>35</v>
      </c>
      <c r="I111" s="22" t="s">
        <v>85</v>
      </c>
      <c r="J111" s="1" t="s">
        <v>85</v>
      </c>
      <c r="K111" s="1"/>
      <c r="L111" s="1">
        <v>3</v>
      </c>
      <c r="M111" s="1">
        <v>2</v>
      </c>
      <c r="N111" s="1">
        <v>4</v>
      </c>
      <c r="O111" s="1"/>
      <c r="P111" s="1">
        <v>89.7</v>
      </c>
      <c r="Q111" s="1">
        <v>86.3</v>
      </c>
      <c r="R111" s="1">
        <v>93.1</v>
      </c>
      <c r="S111" s="1" t="b">
        <v>1</v>
      </c>
      <c r="T111" s="1"/>
      <c r="U111" s="1" t="s">
        <v>39</v>
      </c>
      <c r="V111" s="1">
        <v>88.7</v>
      </c>
      <c r="W111" s="1">
        <v>84.9</v>
      </c>
      <c r="X111" s="1">
        <v>92.4</v>
      </c>
      <c r="Y111" s="1"/>
      <c r="Z111" s="1">
        <v>1</v>
      </c>
      <c r="AA111" s="1" t="b">
        <f>M111&gt;L111</f>
        <v>0</v>
      </c>
      <c r="AB111" s="1"/>
      <c r="AC111" s="1"/>
      <c r="AD111" s="1" t="s">
        <v>42</v>
      </c>
      <c r="AE111" s="3">
        <f>P111-Q111</f>
        <v>3.4000000000000057</v>
      </c>
      <c r="AF111" s="3">
        <f>R111-P111</f>
        <v>3.3999999999999915</v>
      </c>
      <c r="AG111" s="3">
        <f>(R111-Q111)/3.92</f>
        <v>1.7346938775510197</v>
      </c>
      <c r="AH111" s="1"/>
      <c r="AI111" s="1"/>
      <c r="AJ111" s="1">
        <f>N111-M111</f>
        <v>2</v>
      </c>
      <c r="AK111" s="1"/>
      <c r="AL111" s="1"/>
      <c r="AM111" s="1"/>
      <c r="AN111" s="1"/>
    </row>
    <row r="112" spans="1:40" ht="16" customHeight="1" x14ac:dyDescent="0.2">
      <c r="A112" s="1" t="s">
        <v>100</v>
      </c>
      <c r="B112" s="1" t="str">
        <f>INDEX([2]SUMMARY!$B$2:$B$29,MATCH($A112,[2]SUMMARY!$A$2:$A$29,0))</f>
        <v>Rosenberg</v>
      </c>
      <c r="C112" s="1" t="s">
        <v>33</v>
      </c>
      <c r="D112" s="1"/>
      <c r="E112" s="1" t="s">
        <v>107</v>
      </c>
      <c r="F112" s="1" t="s">
        <v>49</v>
      </c>
      <c r="G112" s="22" t="s">
        <v>43</v>
      </c>
      <c r="H112" s="1" t="s">
        <v>43</v>
      </c>
      <c r="I112" s="22" t="s">
        <v>85</v>
      </c>
      <c r="J112" s="1" t="s">
        <v>85</v>
      </c>
      <c r="K112" s="1"/>
      <c r="L112" s="1">
        <v>2.75</v>
      </c>
      <c r="M112" s="1">
        <v>2.25</v>
      </c>
      <c r="N112" s="1">
        <v>3.25</v>
      </c>
      <c r="O112" s="1"/>
      <c r="P112" s="1">
        <v>71.7</v>
      </c>
      <c r="Q112" s="1">
        <v>66</v>
      </c>
      <c r="R112" s="1">
        <v>77.5</v>
      </c>
      <c r="S112" s="1" t="b">
        <v>1</v>
      </c>
      <c r="T112" s="1"/>
      <c r="U112" s="1" t="s">
        <v>39</v>
      </c>
      <c r="V112" s="1">
        <v>69.7</v>
      </c>
      <c r="W112" s="1">
        <v>63.6</v>
      </c>
      <c r="X112" s="1">
        <v>75.900000000000006</v>
      </c>
      <c r="Y112" s="1"/>
      <c r="Z112" s="1">
        <v>1</v>
      </c>
      <c r="AA112" s="1" t="b">
        <f>M112&gt;L112</f>
        <v>0</v>
      </c>
      <c r="AB112" s="1"/>
      <c r="AC112" s="1"/>
      <c r="AD112" s="1" t="s">
        <v>42</v>
      </c>
      <c r="AE112" s="3">
        <f>P112-Q112</f>
        <v>5.7000000000000028</v>
      </c>
      <c r="AF112" s="3">
        <f>R112-P112</f>
        <v>5.7999999999999972</v>
      </c>
      <c r="AG112" s="3">
        <f>(R112-Q112)/3.92</f>
        <v>2.9336734693877551</v>
      </c>
      <c r="AH112" s="1"/>
      <c r="AI112" s="1"/>
      <c r="AJ112" s="1">
        <f>N112-M112</f>
        <v>1</v>
      </c>
      <c r="AK112" s="1"/>
      <c r="AL112" s="1"/>
      <c r="AM112" s="1"/>
      <c r="AN112" s="1"/>
    </row>
    <row r="113" spans="1:40" ht="16" customHeight="1" x14ac:dyDescent="0.2">
      <c r="A113" s="1" t="s">
        <v>100</v>
      </c>
      <c r="B113" s="1" t="str">
        <f>INDEX([2]SUMMARY!$B$2:$B$29,MATCH($A113,[2]SUMMARY!$A$2:$A$29,0))</f>
        <v>Rosenberg</v>
      </c>
      <c r="C113" s="1" t="s">
        <v>33</v>
      </c>
      <c r="D113" s="1"/>
      <c r="E113" s="1" t="s">
        <v>107</v>
      </c>
      <c r="F113" s="1" t="s">
        <v>49</v>
      </c>
      <c r="G113" s="22" t="s">
        <v>43</v>
      </c>
      <c r="H113" s="1" t="s">
        <v>43</v>
      </c>
      <c r="I113" s="22" t="s">
        <v>85</v>
      </c>
      <c r="J113" s="1" t="s">
        <v>85</v>
      </c>
      <c r="K113" s="1"/>
      <c r="L113" s="1">
        <v>3.75</v>
      </c>
      <c r="M113" s="1">
        <v>3.25</v>
      </c>
      <c r="N113" s="1">
        <v>4.25</v>
      </c>
      <c r="O113" s="1"/>
      <c r="P113" s="1">
        <v>71.599999999999994</v>
      </c>
      <c r="Q113" s="1">
        <v>60.9</v>
      </c>
      <c r="R113" s="1">
        <v>82.3</v>
      </c>
      <c r="S113" s="1" t="b">
        <v>1</v>
      </c>
      <c r="T113" s="1"/>
      <c r="U113" s="1" t="s">
        <v>39</v>
      </c>
      <c r="V113" s="1">
        <v>69.2</v>
      </c>
      <c r="W113" s="1">
        <v>57.6</v>
      </c>
      <c r="X113" s="1">
        <v>80.8</v>
      </c>
      <c r="Y113" s="1"/>
      <c r="Z113" s="1">
        <v>1</v>
      </c>
      <c r="AA113" s="1" t="b">
        <f>M113&gt;L113</f>
        <v>0</v>
      </c>
      <c r="AB113" s="1"/>
      <c r="AC113" s="1"/>
      <c r="AD113" s="1" t="s">
        <v>42</v>
      </c>
      <c r="AE113" s="3">
        <f>P113-Q113</f>
        <v>10.699999999999996</v>
      </c>
      <c r="AF113" s="3">
        <f>R113-P113</f>
        <v>10.700000000000003</v>
      </c>
      <c r="AG113" s="3">
        <f>(R113-Q113)/3.92</f>
        <v>5.4591836734693873</v>
      </c>
      <c r="AH113" s="1"/>
      <c r="AI113" s="1"/>
      <c r="AJ113" s="1">
        <f>N113-M113</f>
        <v>1</v>
      </c>
      <c r="AK113" s="1"/>
      <c r="AL113" s="1"/>
      <c r="AM113" s="1"/>
      <c r="AN113" s="1"/>
    </row>
    <row r="114" spans="1:40" ht="16" customHeight="1" x14ac:dyDescent="0.2">
      <c r="A114" s="1" t="s">
        <v>100</v>
      </c>
      <c r="B114" s="1" t="str">
        <f>INDEX([2]SUMMARY!$B$2:$B$29,MATCH($A114,[2]SUMMARY!$A$2:$A$29,0))</f>
        <v>Rosenberg</v>
      </c>
      <c r="C114" s="1" t="s">
        <v>33</v>
      </c>
      <c r="D114" s="1"/>
      <c r="E114" s="1" t="s">
        <v>107</v>
      </c>
      <c r="F114" s="1" t="s">
        <v>49</v>
      </c>
      <c r="G114" s="22" t="s">
        <v>43</v>
      </c>
      <c r="H114" s="1" t="s">
        <v>43</v>
      </c>
      <c r="I114" s="22" t="s">
        <v>85</v>
      </c>
      <c r="J114" s="1" t="s">
        <v>85</v>
      </c>
      <c r="K114" s="1"/>
      <c r="L114" s="1">
        <v>4.5</v>
      </c>
      <c r="M114" s="1">
        <v>4</v>
      </c>
      <c r="N114" s="1">
        <v>5</v>
      </c>
      <c r="O114" s="1"/>
      <c r="P114" s="1">
        <v>77.400000000000006</v>
      </c>
      <c r="Q114" s="1">
        <v>75.400000000000006</v>
      </c>
      <c r="R114" s="1">
        <v>79.400000000000006</v>
      </c>
      <c r="S114" s="1" t="b">
        <v>1</v>
      </c>
      <c r="T114" s="1"/>
      <c r="U114" s="1" t="s">
        <v>39</v>
      </c>
      <c r="V114">
        <v>76.099999999999994</v>
      </c>
      <c r="W114">
        <v>74</v>
      </c>
      <c r="X114">
        <v>78.2</v>
      </c>
      <c r="Y114" s="1"/>
      <c r="Z114" s="1">
        <v>1</v>
      </c>
      <c r="AA114" s="1" t="b">
        <f>M114&gt;L114</f>
        <v>0</v>
      </c>
      <c r="AB114" s="1"/>
      <c r="AC114" s="1"/>
      <c r="AD114" s="1" t="s">
        <v>42</v>
      </c>
      <c r="AE114" s="3">
        <f>P114-Q114</f>
        <v>2</v>
      </c>
      <c r="AF114" s="3">
        <f>R114-P114</f>
        <v>2</v>
      </c>
      <c r="AG114" s="3">
        <f>(R114-Q114)/3.92</f>
        <v>1.0204081632653061</v>
      </c>
      <c r="AH114" s="1"/>
      <c r="AI114" s="1"/>
      <c r="AJ114" s="1">
        <f>N114-M114</f>
        <v>1</v>
      </c>
      <c r="AK114" s="1"/>
      <c r="AL114" s="1"/>
      <c r="AM114" s="1"/>
      <c r="AN114" s="1"/>
    </row>
    <row r="115" spans="1:40" ht="16" customHeight="1" x14ac:dyDescent="0.2">
      <c r="A115" s="1" t="s">
        <v>100</v>
      </c>
      <c r="B115" s="1" t="str">
        <f>INDEX([2]SUMMARY!$B$2:$B$29,MATCH($A115,[2]SUMMARY!$A$2:$A$29,0))</f>
        <v>Rosenberg</v>
      </c>
      <c r="C115" s="1" t="s">
        <v>33</v>
      </c>
      <c r="D115" s="1"/>
      <c r="E115" s="1" t="s">
        <v>107</v>
      </c>
      <c r="F115" s="1" t="s">
        <v>49</v>
      </c>
      <c r="G115" s="22" t="s">
        <v>43</v>
      </c>
      <c r="H115" s="1" t="s">
        <v>43</v>
      </c>
      <c r="I115" s="22" t="s">
        <v>85</v>
      </c>
      <c r="J115" s="1" t="s">
        <v>85</v>
      </c>
      <c r="K115" s="1"/>
      <c r="L115" s="1">
        <v>5.25</v>
      </c>
      <c r="M115" s="1">
        <v>4.25</v>
      </c>
      <c r="N115" s="1">
        <v>6.25</v>
      </c>
      <c r="O115" s="1"/>
      <c r="P115" s="1">
        <v>70.599999999999994</v>
      </c>
      <c r="Q115" s="1">
        <v>59.7</v>
      </c>
      <c r="R115" s="1">
        <v>81.5</v>
      </c>
      <c r="S115" s="1" t="b">
        <v>1</v>
      </c>
      <c r="T115" s="1"/>
      <c r="U115" s="1" t="s">
        <v>39</v>
      </c>
      <c r="V115" s="1">
        <v>67.2</v>
      </c>
      <c r="W115" s="1">
        <v>55</v>
      </c>
      <c r="X115" s="1">
        <v>79.3</v>
      </c>
      <c r="Y115" s="1"/>
      <c r="Z115" s="1">
        <v>1</v>
      </c>
      <c r="AA115" s="1" t="b">
        <f>M115&gt;L115</f>
        <v>0</v>
      </c>
      <c r="AB115" s="1"/>
      <c r="AC115" s="1"/>
      <c r="AD115" s="1" t="s">
        <v>42</v>
      </c>
      <c r="AE115" s="3">
        <f>P115-Q115</f>
        <v>10.899999999999991</v>
      </c>
      <c r="AF115" s="3">
        <f>R115-P115</f>
        <v>10.900000000000006</v>
      </c>
      <c r="AG115" s="3">
        <f>(R115-Q115)/3.92</f>
        <v>5.5612244897959178</v>
      </c>
      <c r="AH115" s="1"/>
      <c r="AI115" s="1"/>
      <c r="AJ115" s="1">
        <f>N115-M115</f>
        <v>2</v>
      </c>
      <c r="AK115" s="1"/>
      <c r="AL115" s="1"/>
      <c r="AM115" s="1"/>
      <c r="AN115" s="1"/>
    </row>
    <row r="116" spans="1:40" ht="16" customHeight="1" x14ac:dyDescent="0.2">
      <c r="A116" s="1" t="s">
        <v>100</v>
      </c>
      <c r="B116" s="1" t="str">
        <f>INDEX([2]SUMMARY!$B$2:$B$29,MATCH($A116,[2]SUMMARY!$A$2:$A$29,0))</f>
        <v>Rosenberg</v>
      </c>
      <c r="C116" s="1" t="s">
        <v>33</v>
      </c>
      <c r="D116" s="1"/>
      <c r="E116" s="1" t="s">
        <v>107</v>
      </c>
      <c r="F116" s="1" t="s">
        <v>49</v>
      </c>
      <c r="G116" s="22" t="s">
        <v>43</v>
      </c>
      <c r="H116" s="1" t="s">
        <v>43</v>
      </c>
      <c r="I116" s="22" t="s">
        <v>85</v>
      </c>
      <c r="J116" s="1" t="s">
        <v>85</v>
      </c>
      <c r="K116" s="1"/>
      <c r="L116" s="1">
        <v>5.5</v>
      </c>
      <c r="M116" s="1">
        <v>5</v>
      </c>
      <c r="N116" s="1">
        <v>6</v>
      </c>
      <c r="O116" s="1"/>
      <c r="P116" s="1">
        <v>74.2</v>
      </c>
      <c r="Q116" s="1">
        <v>70.099999999999994</v>
      </c>
      <c r="R116" s="1">
        <v>78.2</v>
      </c>
      <c r="S116" s="1" t="b">
        <v>1</v>
      </c>
      <c r="T116" s="1"/>
      <c r="U116" s="1" t="s">
        <v>39</v>
      </c>
      <c r="V116" s="1">
        <v>72.3</v>
      </c>
      <c r="W116" s="1">
        <v>68</v>
      </c>
      <c r="X116" s="1">
        <v>76.599999999999994</v>
      </c>
      <c r="Y116" s="1"/>
      <c r="Z116" s="1">
        <v>1</v>
      </c>
      <c r="AA116" s="1" t="b">
        <f>M116&gt;L116</f>
        <v>0</v>
      </c>
      <c r="AB116" s="1"/>
      <c r="AC116" s="1"/>
      <c r="AD116" s="1" t="s">
        <v>42</v>
      </c>
      <c r="AE116" s="3">
        <f>P116-Q116</f>
        <v>4.1000000000000085</v>
      </c>
      <c r="AF116" s="3">
        <f>R116-P116</f>
        <v>4</v>
      </c>
      <c r="AG116" s="3">
        <f>(R116-Q116)/3.92</f>
        <v>2.0663265306122471</v>
      </c>
      <c r="AH116" s="1"/>
      <c r="AI116" s="1"/>
      <c r="AJ116" s="1">
        <f>N116-M116</f>
        <v>1</v>
      </c>
      <c r="AK116" s="1"/>
      <c r="AL116" s="1"/>
      <c r="AM116" s="1"/>
      <c r="AN116" s="1"/>
    </row>
    <row r="117" spans="1:40" ht="16" customHeight="1" x14ac:dyDescent="0.2">
      <c r="A117" s="1" t="s">
        <v>100</v>
      </c>
      <c r="B117" s="1" t="str">
        <f>INDEX([2]SUMMARY!$B$2:$B$29,MATCH($A117,[2]SUMMARY!$A$2:$A$29,0))</f>
        <v>Rosenberg</v>
      </c>
      <c r="C117" s="1" t="s">
        <v>33</v>
      </c>
      <c r="D117" s="1"/>
      <c r="E117" s="1" t="s">
        <v>107</v>
      </c>
      <c r="F117" s="1" t="s">
        <v>49</v>
      </c>
      <c r="G117" s="22" t="s">
        <v>43</v>
      </c>
      <c r="H117" s="1" t="s">
        <v>43</v>
      </c>
      <c r="I117" s="22" t="s">
        <v>85</v>
      </c>
      <c r="J117" s="1" t="s">
        <v>85</v>
      </c>
      <c r="K117" s="1"/>
      <c r="L117" s="1">
        <v>7</v>
      </c>
      <c r="M117" s="1">
        <v>6</v>
      </c>
      <c r="N117" s="1">
        <v>8</v>
      </c>
      <c r="O117" s="1"/>
      <c r="P117" s="1">
        <v>73.400000000000006</v>
      </c>
      <c r="Q117" s="1">
        <v>69.3</v>
      </c>
      <c r="R117" s="1">
        <v>77.5</v>
      </c>
      <c r="S117" s="1" t="b">
        <v>1</v>
      </c>
      <c r="T117" s="1"/>
      <c r="U117" s="1" t="s">
        <v>39</v>
      </c>
      <c r="V117" s="1">
        <v>71.099999999999994</v>
      </c>
      <c r="W117" s="1">
        <v>66.599999999999994</v>
      </c>
      <c r="X117" s="1">
        <v>75.599999999999994</v>
      </c>
      <c r="Y117" s="1"/>
      <c r="Z117" s="1">
        <v>1</v>
      </c>
      <c r="AA117" s="1" t="b">
        <f>M117&gt;L117</f>
        <v>0</v>
      </c>
      <c r="AB117" s="1"/>
      <c r="AC117" s="1"/>
      <c r="AD117" s="1" t="s">
        <v>42</v>
      </c>
      <c r="AE117" s="3">
        <f>P117-Q117</f>
        <v>4.1000000000000085</v>
      </c>
      <c r="AF117" s="3">
        <f>R117-P117</f>
        <v>4.0999999999999943</v>
      </c>
      <c r="AG117" s="3">
        <f>(R117-Q117)/3.92</f>
        <v>2.0918367346938784</v>
      </c>
      <c r="AH117" s="1"/>
      <c r="AI117" s="1"/>
      <c r="AJ117" s="1">
        <f>N117-M117</f>
        <v>2</v>
      </c>
      <c r="AK117" s="1"/>
      <c r="AL117" s="1"/>
      <c r="AM117" s="1"/>
      <c r="AN117" s="1"/>
    </row>
    <row r="118" spans="1:40" ht="16" customHeight="1" x14ac:dyDescent="0.2">
      <c r="A118" s="1" t="s">
        <v>100</v>
      </c>
      <c r="B118" s="1" t="str">
        <f>INDEX([2]SUMMARY!$B$2:$B$29,MATCH($A118,[2]SUMMARY!$A$2:$A$29,0))</f>
        <v>Rosenberg</v>
      </c>
      <c r="C118" s="1" t="s">
        <v>91</v>
      </c>
      <c r="D118" s="1"/>
      <c r="E118" s="1" t="s">
        <v>107</v>
      </c>
      <c r="F118" s="1" t="s">
        <v>49</v>
      </c>
      <c r="G118" s="22" t="s">
        <v>93</v>
      </c>
      <c r="H118" s="1" t="s">
        <v>35</v>
      </c>
      <c r="I118" s="22" t="s">
        <v>85</v>
      </c>
      <c r="J118" s="1" t="s">
        <v>85</v>
      </c>
      <c r="K118" s="1"/>
      <c r="L118" s="1">
        <v>0.5</v>
      </c>
      <c r="M118" s="1">
        <v>0</v>
      </c>
      <c r="N118" s="1">
        <v>1</v>
      </c>
      <c r="O118" s="1"/>
      <c r="P118" s="1">
        <v>98</v>
      </c>
      <c r="Q118" s="1">
        <v>97.1</v>
      </c>
      <c r="R118" s="1">
        <v>99</v>
      </c>
      <c r="S118" s="1" t="b">
        <v>1</v>
      </c>
      <c r="T118" s="1"/>
      <c r="U118" s="1" t="s">
        <v>39</v>
      </c>
      <c r="V118" s="1">
        <v>98</v>
      </c>
      <c r="W118" s="1">
        <v>97.1</v>
      </c>
      <c r="X118" s="1">
        <v>99</v>
      </c>
      <c r="Y118" s="1"/>
      <c r="Z118" s="1">
        <v>1</v>
      </c>
      <c r="AA118" s="1" t="b">
        <f>M118&gt;L118</f>
        <v>0</v>
      </c>
      <c r="AB118" s="1"/>
      <c r="AC118" s="1"/>
      <c r="AD118" s="1" t="s">
        <v>42</v>
      </c>
      <c r="AE118" s="3">
        <f>P118-Q118</f>
        <v>0.90000000000000568</v>
      </c>
      <c r="AF118" s="3">
        <f>R118-P118</f>
        <v>1</v>
      </c>
      <c r="AG118" s="3">
        <f>(R118-Q118)/3.92</f>
        <v>0.48469387755102189</v>
      </c>
      <c r="AH118" s="1"/>
      <c r="AI118" s="1"/>
      <c r="AJ118" s="1">
        <f>N118-M118</f>
        <v>1</v>
      </c>
      <c r="AK118" s="1"/>
      <c r="AL118" s="1"/>
      <c r="AM118" s="1"/>
      <c r="AN118" s="1"/>
    </row>
    <row r="119" spans="1:40" ht="16" customHeight="1" x14ac:dyDescent="0.2">
      <c r="A119" s="1" t="s">
        <v>100</v>
      </c>
      <c r="B119" s="1" t="str">
        <f>INDEX([2]SUMMARY!$B$2:$B$29,MATCH($A119,[2]SUMMARY!$A$2:$A$29,0))</f>
        <v>Rosenberg</v>
      </c>
      <c r="C119" s="1" t="s">
        <v>91</v>
      </c>
      <c r="D119" s="1"/>
      <c r="E119" s="1" t="s">
        <v>107</v>
      </c>
      <c r="F119" s="1" t="s">
        <v>49</v>
      </c>
      <c r="G119" s="22" t="s">
        <v>93</v>
      </c>
      <c r="H119" s="1" t="s">
        <v>35</v>
      </c>
      <c r="I119" s="22" t="s">
        <v>85</v>
      </c>
      <c r="J119" s="1" t="s">
        <v>85</v>
      </c>
      <c r="K119" s="1"/>
      <c r="L119" s="1">
        <v>1.5</v>
      </c>
      <c r="M119" s="1">
        <v>1</v>
      </c>
      <c r="N119" s="1">
        <v>2</v>
      </c>
      <c r="O119" s="1"/>
      <c r="P119" s="1">
        <v>97.1</v>
      </c>
      <c r="Q119" s="1">
        <v>95.2</v>
      </c>
      <c r="R119" s="1">
        <v>99</v>
      </c>
      <c r="S119" s="1" t="b">
        <v>1</v>
      </c>
      <c r="T119" s="1"/>
      <c r="U119" s="1" t="s">
        <v>39</v>
      </c>
      <c r="V119" s="1">
        <v>96.9</v>
      </c>
      <c r="W119" s="1">
        <v>94.9</v>
      </c>
      <c r="X119" s="1">
        <v>98.8</v>
      </c>
      <c r="Y119" s="1"/>
      <c r="Z119" s="1">
        <v>1</v>
      </c>
      <c r="AA119" s="1" t="b">
        <f>M119&gt;L119</f>
        <v>0</v>
      </c>
      <c r="AB119" s="1"/>
      <c r="AC119" s="1"/>
      <c r="AD119" s="1" t="s">
        <v>42</v>
      </c>
      <c r="AE119" s="3">
        <f>P119-Q119</f>
        <v>1.8999999999999915</v>
      </c>
      <c r="AF119" s="3">
        <f>R119-P119</f>
        <v>1.9000000000000057</v>
      </c>
      <c r="AG119" s="3">
        <f>(R119-Q119)/3.92</f>
        <v>0.96938775510204012</v>
      </c>
      <c r="AH119" s="1"/>
      <c r="AI119" s="1"/>
      <c r="AJ119" s="1">
        <f>N119-M119</f>
        <v>1</v>
      </c>
      <c r="AK119" s="1"/>
      <c r="AL119" s="1"/>
      <c r="AM119" s="1"/>
      <c r="AN119" s="1"/>
    </row>
    <row r="120" spans="1:40" ht="16" customHeight="1" x14ac:dyDescent="0.2">
      <c r="A120" s="1" t="s">
        <v>100</v>
      </c>
      <c r="B120" s="1" t="str">
        <f>INDEX([2]SUMMARY!$B$2:$B$29,MATCH($A120,[2]SUMMARY!$A$2:$A$29,0))</f>
        <v>Rosenberg</v>
      </c>
      <c r="C120" s="1" t="s">
        <v>91</v>
      </c>
      <c r="D120" s="1"/>
      <c r="E120" s="1" t="s">
        <v>107</v>
      </c>
      <c r="F120" s="1" t="s">
        <v>49</v>
      </c>
      <c r="G120" s="22" t="s">
        <v>93</v>
      </c>
      <c r="H120" s="1" t="s">
        <v>35</v>
      </c>
      <c r="I120" s="22" t="s">
        <v>85</v>
      </c>
      <c r="J120" s="1" t="s">
        <v>85</v>
      </c>
      <c r="K120" s="1"/>
      <c r="L120" s="1">
        <v>3</v>
      </c>
      <c r="M120" s="1">
        <v>2</v>
      </c>
      <c r="N120" s="1">
        <v>4</v>
      </c>
      <c r="O120" s="1"/>
      <c r="P120" s="1">
        <v>96.1</v>
      </c>
      <c r="Q120" s="1">
        <v>94.1</v>
      </c>
      <c r="R120" s="1">
        <v>98.1</v>
      </c>
      <c r="S120" s="1" t="b">
        <v>1</v>
      </c>
      <c r="T120" s="1"/>
      <c r="U120" s="1" t="s">
        <v>39</v>
      </c>
      <c r="V120" s="1">
        <v>95.9</v>
      </c>
      <c r="W120" s="1">
        <v>93.7</v>
      </c>
      <c r="X120" s="1">
        <v>98</v>
      </c>
      <c r="Y120" s="1"/>
      <c r="Z120" s="1">
        <v>1</v>
      </c>
      <c r="AA120" s="1" t="b">
        <f>M120&gt;L120</f>
        <v>0</v>
      </c>
      <c r="AB120" s="1"/>
      <c r="AC120" s="1"/>
      <c r="AD120" s="1" t="s">
        <v>42</v>
      </c>
      <c r="AE120" s="3">
        <f>P120-Q120</f>
        <v>2</v>
      </c>
      <c r="AF120" s="3">
        <f>R120-P120</f>
        <v>2</v>
      </c>
      <c r="AG120" s="3">
        <f>(R120-Q120)/3.92</f>
        <v>1.0204081632653061</v>
      </c>
      <c r="AH120" s="1"/>
      <c r="AI120" s="1"/>
      <c r="AJ120" s="1">
        <f>N120-M120</f>
        <v>2</v>
      </c>
      <c r="AK120" s="1"/>
      <c r="AL120" s="1"/>
      <c r="AM120" s="1"/>
      <c r="AN120" s="1"/>
    </row>
    <row r="121" spans="1:40" ht="16" customHeight="1" x14ac:dyDescent="0.2">
      <c r="A121" s="1" t="s">
        <v>100</v>
      </c>
      <c r="B121" s="1" t="str">
        <f>INDEX([2]SUMMARY!$B$2:$B$29,MATCH($A121,[2]SUMMARY!$A$2:$A$29,0))</f>
        <v>Rosenberg</v>
      </c>
      <c r="C121" s="1" t="s">
        <v>91</v>
      </c>
      <c r="D121" s="1"/>
      <c r="E121" s="1" t="s">
        <v>107</v>
      </c>
      <c r="F121" s="1" t="s">
        <v>49</v>
      </c>
      <c r="G121" s="22" t="s">
        <v>43</v>
      </c>
      <c r="H121" s="1" t="s">
        <v>43</v>
      </c>
      <c r="I121" s="22" t="s">
        <v>85</v>
      </c>
      <c r="J121" s="1" t="s">
        <v>85</v>
      </c>
      <c r="K121" s="1"/>
      <c r="L121" s="1">
        <v>2.75</v>
      </c>
      <c r="M121" s="1">
        <v>2.25</v>
      </c>
      <c r="N121" s="1">
        <v>3.25</v>
      </c>
      <c r="O121" s="1"/>
      <c r="P121" s="1">
        <v>90.2</v>
      </c>
      <c r="Q121" s="1">
        <v>86.2</v>
      </c>
      <c r="R121" s="1">
        <v>94.1</v>
      </c>
      <c r="S121" s="1" t="b">
        <v>1</v>
      </c>
      <c r="T121" s="1"/>
      <c r="U121" s="1" t="s">
        <v>39</v>
      </c>
      <c r="V121" s="1">
        <v>89.4</v>
      </c>
      <c r="W121" s="1">
        <v>85.1</v>
      </c>
      <c r="X121" s="1">
        <v>93.7</v>
      </c>
      <c r="Y121" s="1"/>
      <c r="Z121" s="1">
        <v>1</v>
      </c>
      <c r="AA121" s="1" t="b">
        <f>M121&gt;L121</f>
        <v>0</v>
      </c>
      <c r="AB121" s="1"/>
      <c r="AC121" s="1"/>
      <c r="AD121" s="1" t="s">
        <v>42</v>
      </c>
      <c r="AE121" s="3">
        <f>P121-Q121</f>
        <v>4</v>
      </c>
      <c r="AF121" s="3">
        <f>R121-P121</f>
        <v>3.8999999999999915</v>
      </c>
      <c r="AG121" s="3">
        <f>(R121-Q121)/3.92</f>
        <v>2.0153061224489774</v>
      </c>
      <c r="AH121" s="1"/>
      <c r="AI121" s="1"/>
      <c r="AJ121" s="1">
        <f>N121-M121</f>
        <v>1</v>
      </c>
      <c r="AK121" s="1"/>
      <c r="AL121" s="1"/>
      <c r="AM121" s="1"/>
      <c r="AN121" s="1"/>
    </row>
    <row r="122" spans="1:40" ht="16" customHeight="1" x14ac:dyDescent="0.2">
      <c r="A122" s="1" t="s">
        <v>100</v>
      </c>
      <c r="B122" s="1" t="str">
        <f>INDEX([2]SUMMARY!$B$2:$B$29,MATCH($A122,[2]SUMMARY!$A$2:$A$29,0))</f>
        <v>Rosenberg</v>
      </c>
      <c r="C122" s="1" t="s">
        <v>91</v>
      </c>
      <c r="D122" s="1"/>
      <c r="E122" s="1" t="s">
        <v>107</v>
      </c>
      <c r="F122" s="1" t="s">
        <v>49</v>
      </c>
      <c r="G122" s="22" t="s">
        <v>43</v>
      </c>
      <c r="H122" s="1" t="s">
        <v>43</v>
      </c>
      <c r="I122" s="22" t="s">
        <v>85</v>
      </c>
      <c r="J122" s="1" t="s">
        <v>85</v>
      </c>
      <c r="K122" s="1"/>
      <c r="L122" s="1">
        <v>3.75</v>
      </c>
      <c r="M122" s="1">
        <v>3.25</v>
      </c>
      <c r="N122" s="1">
        <v>4.25</v>
      </c>
      <c r="O122" s="1"/>
      <c r="P122" s="1">
        <v>83.6</v>
      </c>
      <c r="Q122" s="1">
        <v>75.099999999999994</v>
      </c>
      <c r="R122" s="1">
        <v>92</v>
      </c>
      <c r="S122" s="1" t="b">
        <v>1</v>
      </c>
      <c r="T122" s="1"/>
      <c r="U122" s="1" t="s">
        <v>39</v>
      </c>
      <c r="V122" s="1">
        <v>82.2</v>
      </c>
      <c r="W122" s="1">
        <v>73</v>
      </c>
      <c r="X122" s="1">
        <v>91.4</v>
      </c>
      <c r="Y122" s="1"/>
      <c r="Z122" s="1">
        <v>1</v>
      </c>
      <c r="AA122" s="1" t="b">
        <f>M122&gt;L122</f>
        <v>0</v>
      </c>
      <c r="AB122" s="1"/>
      <c r="AC122" s="1"/>
      <c r="AD122" s="1" t="s">
        <v>42</v>
      </c>
      <c r="AE122" s="3">
        <f>P122-Q122</f>
        <v>8.5</v>
      </c>
      <c r="AF122" s="3">
        <f>R122-P122</f>
        <v>8.4000000000000057</v>
      </c>
      <c r="AG122" s="3">
        <f>(R122-Q122)/3.92</f>
        <v>4.3112244897959195</v>
      </c>
      <c r="AH122" s="1"/>
      <c r="AI122" s="1"/>
      <c r="AJ122" s="1">
        <f>N122-M122</f>
        <v>1</v>
      </c>
      <c r="AK122" s="1"/>
      <c r="AL122" s="1"/>
      <c r="AM122" s="1"/>
      <c r="AN122" s="1"/>
    </row>
    <row r="123" spans="1:40" ht="16" customHeight="1" x14ac:dyDescent="0.2">
      <c r="A123" s="1" t="s">
        <v>100</v>
      </c>
      <c r="B123" s="1" t="str">
        <f>INDEX([2]SUMMARY!$B$2:$B$29,MATCH($A123,[2]SUMMARY!$A$2:$A$29,0))</f>
        <v>Rosenberg</v>
      </c>
      <c r="C123" s="1" t="s">
        <v>91</v>
      </c>
      <c r="D123" s="1"/>
      <c r="E123" s="1" t="s">
        <v>107</v>
      </c>
      <c r="F123" s="1" t="s">
        <v>49</v>
      </c>
      <c r="G123" s="22" t="s">
        <v>43</v>
      </c>
      <c r="H123" s="1" t="s">
        <v>43</v>
      </c>
      <c r="I123" s="22" t="s">
        <v>85</v>
      </c>
      <c r="J123" s="1" t="s">
        <v>85</v>
      </c>
      <c r="K123" s="1"/>
      <c r="L123" s="1">
        <v>4.5</v>
      </c>
      <c r="M123" s="1">
        <v>4</v>
      </c>
      <c r="N123" s="1">
        <v>5</v>
      </c>
      <c r="O123" s="1"/>
      <c r="P123" s="1">
        <v>87.6</v>
      </c>
      <c r="Q123" s="1">
        <v>85.8</v>
      </c>
      <c r="R123" s="1">
        <v>89.3</v>
      </c>
      <c r="S123" s="1" t="b">
        <v>1</v>
      </c>
      <c r="T123" s="1"/>
      <c r="U123" s="1" t="s">
        <v>39</v>
      </c>
      <c r="V123" s="1">
        <v>86.8</v>
      </c>
      <c r="W123" s="1">
        <v>84.9</v>
      </c>
      <c r="X123" s="1">
        <v>88.6</v>
      </c>
      <c r="Y123" s="1"/>
      <c r="Z123" s="1">
        <v>1</v>
      </c>
      <c r="AA123" s="1" t="b">
        <f>M123&gt;L123</f>
        <v>0</v>
      </c>
      <c r="AB123" s="1"/>
      <c r="AC123" s="1"/>
      <c r="AD123" s="1" t="s">
        <v>42</v>
      </c>
      <c r="AE123" s="3">
        <f>P123-Q123</f>
        <v>1.7999999999999972</v>
      </c>
      <c r="AF123" s="3">
        <f>R123-P123</f>
        <v>1.7000000000000028</v>
      </c>
      <c r="AG123" s="3">
        <f>(R123-Q123)/3.92</f>
        <v>0.8928571428571429</v>
      </c>
      <c r="AH123" s="1"/>
      <c r="AI123" s="1"/>
      <c r="AJ123" s="1">
        <f>N123-M123</f>
        <v>1</v>
      </c>
      <c r="AK123" s="1"/>
      <c r="AL123" s="1"/>
      <c r="AM123" s="1"/>
      <c r="AN123" s="1"/>
    </row>
    <row r="124" spans="1:40" ht="16" customHeight="1" x14ac:dyDescent="0.2">
      <c r="A124" s="1" t="s">
        <v>100</v>
      </c>
      <c r="B124" s="1" t="str">
        <f>INDEX([2]SUMMARY!$B$2:$B$29,MATCH($A124,[2]SUMMARY!$A$2:$A$29,0))</f>
        <v>Rosenberg</v>
      </c>
      <c r="C124" s="1" t="s">
        <v>91</v>
      </c>
      <c r="D124" s="1"/>
      <c r="E124" s="1" t="s">
        <v>107</v>
      </c>
      <c r="F124" s="1" t="s">
        <v>49</v>
      </c>
      <c r="G124" s="22" t="s">
        <v>43</v>
      </c>
      <c r="H124" s="1" t="s">
        <v>43</v>
      </c>
      <c r="I124" s="22" t="s">
        <v>85</v>
      </c>
      <c r="J124" s="1" t="s">
        <v>85</v>
      </c>
      <c r="K124" s="1"/>
      <c r="L124" s="1">
        <v>5.25</v>
      </c>
      <c r="M124" s="1">
        <v>4.25</v>
      </c>
      <c r="N124" s="1">
        <v>6.25</v>
      </c>
      <c r="O124" s="1"/>
      <c r="P124" s="1">
        <v>77.900000000000006</v>
      </c>
      <c r="Q124" s="1">
        <v>69</v>
      </c>
      <c r="R124" s="1">
        <v>86.8</v>
      </c>
      <c r="S124" s="1" t="b">
        <v>1</v>
      </c>
      <c r="T124" s="1"/>
      <c r="U124" s="1" t="s">
        <v>39</v>
      </c>
      <c r="V124" s="1">
        <v>76</v>
      </c>
      <c r="W124" s="1">
        <v>66.3</v>
      </c>
      <c r="X124" s="1">
        <v>85.7</v>
      </c>
      <c r="Y124" s="1"/>
      <c r="Z124" s="1">
        <v>1</v>
      </c>
      <c r="AA124" s="1" t="b">
        <f>M124&gt;L124</f>
        <v>0</v>
      </c>
      <c r="AB124" s="1"/>
      <c r="AC124" s="1"/>
      <c r="AD124" s="1" t="s">
        <v>42</v>
      </c>
      <c r="AE124" s="3">
        <f>P124-Q124</f>
        <v>8.9000000000000057</v>
      </c>
      <c r="AF124" s="3">
        <f>R124-P124</f>
        <v>8.8999999999999915</v>
      </c>
      <c r="AG124" s="3">
        <f>(R124-Q124)/3.92</f>
        <v>4.5408163265306118</v>
      </c>
      <c r="AH124" s="1"/>
      <c r="AI124" s="1"/>
      <c r="AJ124" s="1">
        <f>N124-M124</f>
        <v>2</v>
      </c>
      <c r="AK124" s="1"/>
      <c r="AL124" s="1"/>
      <c r="AM124" s="1"/>
      <c r="AN124" s="1"/>
    </row>
    <row r="125" spans="1:40" ht="16" customHeight="1" x14ac:dyDescent="0.2">
      <c r="A125" s="1" t="s">
        <v>100</v>
      </c>
      <c r="B125" s="1" t="str">
        <f>INDEX([2]SUMMARY!$B$2:$B$29,MATCH($A125,[2]SUMMARY!$A$2:$A$29,0))</f>
        <v>Rosenberg</v>
      </c>
      <c r="C125" s="1" t="s">
        <v>91</v>
      </c>
      <c r="D125" s="1"/>
      <c r="E125" s="1" t="s">
        <v>107</v>
      </c>
      <c r="F125" s="1" t="s">
        <v>49</v>
      </c>
      <c r="G125" s="22" t="s">
        <v>43</v>
      </c>
      <c r="H125" s="1" t="s">
        <v>43</v>
      </c>
      <c r="I125" s="22" t="s">
        <v>85</v>
      </c>
      <c r="J125" s="1" t="s">
        <v>85</v>
      </c>
      <c r="K125" s="1"/>
      <c r="L125" s="1">
        <v>5.5</v>
      </c>
      <c r="M125" s="1">
        <v>5</v>
      </c>
      <c r="N125" s="1">
        <v>6</v>
      </c>
      <c r="O125" s="1"/>
      <c r="P125" s="1">
        <v>78.2</v>
      </c>
      <c r="Q125" s="1">
        <v>74.3</v>
      </c>
      <c r="R125" s="1">
        <v>82</v>
      </c>
      <c r="S125" s="1" t="b">
        <v>1</v>
      </c>
      <c r="T125" s="1"/>
      <c r="U125" s="1" t="s">
        <v>39</v>
      </c>
      <c r="V125" s="1">
        <v>76.5</v>
      </c>
      <c r="W125" s="1">
        <v>72.400000000000006</v>
      </c>
      <c r="X125" s="1">
        <v>80.7</v>
      </c>
      <c r="Y125" s="1"/>
      <c r="Z125" s="1">
        <v>1</v>
      </c>
      <c r="AA125" s="1" t="b">
        <f>M125&gt;L125</f>
        <v>0</v>
      </c>
      <c r="AB125" s="1"/>
      <c r="AC125" s="1"/>
      <c r="AD125" s="1" t="s">
        <v>42</v>
      </c>
      <c r="AE125" s="3">
        <f>P125-Q125</f>
        <v>3.9000000000000057</v>
      </c>
      <c r="AF125" s="3">
        <f>R125-P125</f>
        <v>3.7999999999999972</v>
      </c>
      <c r="AG125" s="3">
        <f>(R125-Q125)/3.92</f>
        <v>1.9642857142857151</v>
      </c>
      <c r="AH125" s="1"/>
      <c r="AI125" s="1"/>
      <c r="AJ125" s="1">
        <f>N125-M125</f>
        <v>1</v>
      </c>
      <c r="AK125" s="1"/>
      <c r="AL125" s="1"/>
      <c r="AM125" s="1"/>
      <c r="AN125" s="1"/>
    </row>
    <row r="126" spans="1:40" ht="16" customHeight="1" x14ac:dyDescent="0.2">
      <c r="A126" s="1" t="s">
        <v>100</v>
      </c>
      <c r="B126" s="1" t="str">
        <f>INDEX([2]SUMMARY!$B$2:$B$29,MATCH($A126,[2]SUMMARY!$A$2:$A$29,0))</f>
        <v>Rosenberg</v>
      </c>
      <c r="C126" s="1" t="s">
        <v>91</v>
      </c>
      <c r="D126" s="1"/>
      <c r="E126" s="1" t="s">
        <v>107</v>
      </c>
      <c r="F126" s="1" t="s">
        <v>49</v>
      </c>
      <c r="G126" s="22" t="s">
        <v>43</v>
      </c>
      <c r="H126" s="1" t="s">
        <v>43</v>
      </c>
      <c r="I126" s="22" t="s">
        <v>85</v>
      </c>
      <c r="J126" s="1" t="s">
        <v>85</v>
      </c>
      <c r="K126" s="1"/>
      <c r="L126" s="1">
        <v>7</v>
      </c>
      <c r="M126" s="1">
        <v>6</v>
      </c>
      <c r="N126" s="1">
        <v>8</v>
      </c>
      <c r="O126" s="1"/>
      <c r="P126" s="1">
        <v>76.400000000000006</v>
      </c>
      <c r="Q126" s="1">
        <v>72.8</v>
      </c>
      <c r="R126" s="1">
        <v>80.099999999999994</v>
      </c>
      <c r="S126" s="1" t="b">
        <v>1</v>
      </c>
      <c r="T126" s="1"/>
      <c r="U126" s="1" t="s">
        <v>39</v>
      </c>
      <c r="V126" s="1">
        <v>74.7</v>
      </c>
      <c r="W126" s="1">
        <v>70.8</v>
      </c>
      <c r="X126" s="1">
        <v>78.599999999999994</v>
      </c>
      <c r="Y126" s="1"/>
      <c r="Z126" s="1">
        <v>1</v>
      </c>
      <c r="AA126" s="1" t="b">
        <f>M126&gt;L126</f>
        <v>0</v>
      </c>
      <c r="AB126" s="1"/>
      <c r="AC126" s="1"/>
      <c r="AD126" s="1" t="s">
        <v>42</v>
      </c>
      <c r="AE126" s="3">
        <f>P126-Q126</f>
        <v>3.6000000000000085</v>
      </c>
      <c r="AF126" s="3">
        <f>R126-P126</f>
        <v>3.6999999999999886</v>
      </c>
      <c r="AG126" s="3">
        <f>(R126-Q126)/3.92</f>
        <v>1.862244897959183</v>
      </c>
      <c r="AH126" s="1"/>
      <c r="AI126" s="1"/>
      <c r="AJ126" s="1">
        <f>N126-M126</f>
        <v>2</v>
      </c>
      <c r="AK126" s="1"/>
      <c r="AL126" s="1"/>
      <c r="AM126" s="1"/>
      <c r="AN126" s="1"/>
    </row>
    <row r="127" spans="1:40" ht="16" customHeight="1" x14ac:dyDescent="0.2">
      <c r="A127" s="1" t="s">
        <v>100</v>
      </c>
      <c r="B127" s="1" t="str">
        <f>INDEX([2]SUMMARY!$B$2:$B$29,MATCH($A127,[2]SUMMARY!$A$2:$A$29,0))</f>
        <v>Rosenberg</v>
      </c>
      <c r="C127" s="1" t="s">
        <v>106</v>
      </c>
      <c r="D127" s="1"/>
      <c r="E127" s="1" t="s">
        <v>107</v>
      </c>
      <c r="F127" s="1" t="s">
        <v>49</v>
      </c>
      <c r="G127" s="22" t="s">
        <v>93</v>
      </c>
      <c r="H127" s="1" t="s">
        <v>35</v>
      </c>
      <c r="I127" s="22" t="s">
        <v>85</v>
      </c>
      <c r="J127" s="1" t="s">
        <v>85</v>
      </c>
      <c r="K127" s="1"/>
      <c r="L127" s="1">
        <v>0.5</v>
      </c>
      <c r="M127" s="1">
        <v>0</v>
      </c>
      <c r="N127" s="1">
        <v>1</v>
      </c>
      <c r="O127" s="1"/>
      <c r="P127" s="1">
        <v>86.1</v>
      </c>
      <c r="Q127" s="1">
        <v>81.900000000000006</v>
      </c>
      <c r="R127" s="1">
        <v>90.2</v>
      </c>
      <c r="S127" s="1" t="b">
        <v>1</v>
      </c>
      <c r="T127" s="1"/>
      <c r="U127" s="1" t="s">
        <v>39</v>
      </c>
      <c r="V127" s="1"/>
      <c r="W127" s="1"/>
      <c r="X127" s="1"/>
      <c r="Y127" s="1"/>
      <c r="Z127" s="1">
        <v>1</v>
      </c>
      <c r="AA127" s="1" t="b">
        <f>M127&gt;L127</f>
        <v>0</v>
      </c>
      <c r="AB127" s="1"/>
      <c r="AC127" s="1"/>
      <c r="AD127" s="1" t="s">
        <v>42</v>
      </c>
      <c r="AE127" s="3">
        <f>P127-Q127</f>
        <v>4.1999999999999886</v>
      </c>
      <c r="AF127" s="3">
        <f>R127-P127</f>
        <v>4.1000000000000085</v>
      </c>
      <c r="AG127" s="3">
        <f>(R127-Q127)/3.92</f>
        <v>2.1173469387755097</v>
      </c>
      <c r="AH127" s="1"/>
      <c r="AI127" s="1"/>
      <c r="AJ127" s="1">
        <f>N127-M127</f>
        <v>1</v>
      </c>
      <c r="AK127" s="1"/>
      <c r="AL127" s="1"/>
      <c r="AM127" s="1"/>
      <c r="AN127" s="1"/>
    </row>
    <row r="128" spans="1:40" ht="16" customHeight="1" x14ac:dyDescent="0.2">
      <c r="A128" s="1" t="s">
        <v>100</v>
      </c>
      <c r="B128" s="1" t="str">
        <f>INDEX([2]SUMMARY!$B$2:$B$29,MATCH($A128,[2]SUMMARY!$A$2:$A$29,0))</f>
        <v>Rosenberg</v>
      </c>
      <c r="C128" s="1" t="s">
        <v>106</v>
      </c>
      <c r="D128" s="1"/>
      <c r="E128" s="1" t="s">
        <v>107</v>
      </c>
      <c r="F128" s="1" t="s">
        <v>49</v>
      </c>
      <c r="G128" s="22" t="s">
        <v>93</v>
      </c>
      <c r="H128" s="1" t="s">
        <v>35</v>
      </c>
      <c r="I128" s="22" t="s">
        <v>85</v>
      </c>
      <c r="J128" s="1" t="s">
        <v>85</v>
      </c>
      <c r="K128" s="1"/>
      <c r="L128" s="1">
        <v>1.5</v>
      </c>
      <c r="M128" s="1">
        <v>1</v>
      </c>
      <c r="N128" s="1">
        <v>2</v>
      </c>
      <c r="O128" s="1"/>
      <c r="P128" s="1">
        <v>88.5</v>
      </c>
      <c r="Q128" s="1">
        <v>82.8</v>
      </c>
      <c r="R128" s="1">
        <v>94.1</v>
      </c>
      <c r="S128" s="1" t="b">
        <v>1</v>
      </c>
      <c r="T128" s="1"/>
      <c r="U128" s="1" t="s">
        <v>39</v>
      </c>
      <c r="V128" s="1"/>
      <c r="W128" s="1"/>
      <c r="X128" s="1"/>
      <c r="Y128" s="1"/>
      <c r="Z128" s="1">
        <v>1</v>
      </c>
      <c r="AA128" s="1" t="b">
        <f>M128&gt;L128</f>
        <v>0</v>
      </c>
      <c r="AB128" s="1"/>
      <c r="AC128" s="1"/>
      <c r="AD128" s="1" t="s">
        <v>42</v>
      </c>
      <c r="AE128" s="3">
        <f>P128-Q128</f>
        <v>5.7000000000000028</v>
      </c>
      <c r="AF128" s="3">
        <f>R128-P128</f>
        <v>5.5999999999999943</v>
      </c>
      <c r="AG128" s="3">
        <f>(R128-Q128)/3.92</f>
        <v>2.8826530612244889</v>
      </c>
      <c r="AH128" s="1"/>
      <c r="AI128" s="1"/>
      <c r="AJ128" s="1">
        <f>N128-M128</f>
        <v>1</v>
      </c>
      <c r="AK128" s="1"/>
      <c r="AL128" s="1"/>
      <c r="AM128" s="1"/>
      <c r="AN128" s="1"/>
    </row>
    <row r="129" spans="1:40" ht="16" customHeight="1" x14ac:dyDescent="0.2">
      <c r="A129" s="1" t="s">
        <v>100</v>
      </c>
      <c r="B129" s="1" t="str">
        <f>INDEX([2]SUMMARY!$B$2:$B$29,MATCH($A129,[2]SUMMARY!$A$2:$A$29,0))</f>
        <v>Rosenberg</v>
      </c>
      <c r="C129" s="1" t="s">
        <v>106</v>
      </c>
      <c r="D129" s="1"/>
      <c r="E129" s="1" t="s">
        <v>107</v>
      </c>
      <c r="F129" s="1" t="s">
        <v>49</v>
      </c>
      <c r="G129" s="22" t="s">
        <v>43</v>
      </c>
      <c r="H129" s="1" t="s">
        <v>43</v>
      </c>
      <c r="I129" s="22" t="s">
        <v>85</v>
      </c>
      <c r="J129" s="1" t="s">
        <v>85</v>
      </c>
      <c r="K129" s="1"/>
      <c r="L129" s="1">
        <v>2.75</v>
      </c>
      <c r="M129" s="1">
        <v>2.25</v>
      </c>
      <c r="N129" s="1">
        <v>3.25</v>
      </c>
      <c r="O129" s="1"/>
      <c r="P129" s="1">
        <v>71.400000000000006</v>
      </c>
      <c r="Q129" s="1">
        <v>60.3</v>
      </c>
      <c r="R129" s="1">
        <v>82.5</v>
      </c>
      <c r="S129" s="1" t="b">
        <v>1</v>
      </c>
      <c r="T129" s="1"/>
      <c r="U129" s="1" t="s">
        <v>39</v>
      </c>
      <c r="V129" s="1"/>
      <c r="W129" s="1"/>
      <c r="X129" s="1"/>
      <c r="Y129" s="1"/>
      <c r="Z129" s="1">
        <v>1</v>
      </c>
      <c r="AA129" s="1" t="b">
        <f>M129&gt;L129</f>
        <v>0</v>
      </c>
      <c r="AB129" s="1"/>
      <c r="AC129" s="1"/>
      <c r="AD129" s="1" t="s">
        <v>42</v>
      </c>
      <c r="AE129" s="3">
        <f>P129-Q129</f>
        <v>11.100000000000009</v>
      </c>
      <c r="AF129" s="3">
        <f>R129-P129</f>
        <v>11.099999999999994</v>
      </c>
      <c r="AG129" s="3">
        <f>(R129-Q129)/3.92</f>
        <v>5.66326530612245</v>
      </c>
      <c r="AH129" s="1"/>
      <c r="AI129" s="1"/>
      <c r="AJ129" s="1">
        <f>N129-M129</f>
        <v>1</v>
      </c>
      <c r="AK129" s="1"/>
      <c r="AL129" s="1"/>
      <c r="AM129" s="1"/>
      <c r="AN129" s="1"/>
    </row>
    <row r="130" spans="1:40" ht="16" customHeight="1" x14ac:dyDescent="0.2">
      <c r="A130" s="1" t="s">
        <v>100</v>
      </c>
      <c r="B130" s="1" t="str">
        <f>INDEX([2]SUMMARY!$B$2:$B$29,MATCH($A130,[2]SUMMARY!$A$2:$A$29,0))</f>
        <v>Rosenberg</v>
      </c>
      <c r="C130" s="1" t="s">
        <v>106</v>
      </c>
      <c r="D130" s="1"/>
      <c r="E130" s="1" t="s">
        <v>107</v>
      </c>
      <c r="F130" s="1" t="s">
        <v>49</v>
      </c>
      <c r="G130" s="22" t="s">
        <v>43</v>
      </c>
      <c r="H130" s="1" t="s">
        <v>43</v>
      </c>
      <c r="I130" s="22" t="s">
        <v>85</v>
      </c>
      <c r="J130" s="1" t="s">
        <v>85</v>
      </c>
      <c r="K130" s="1"/>
      <c r="L130" s="1">
        <v>3.75</v>
      </c>
      <c r="M130" s="1">
        <v>3.25</v>
      </c>
      <c r="N130" s="1">
        <v>4.25</v>
      </c>
      <c r="O130" s="1"/>
      <c r="P130" s="1">
        <v>75.3</v>
      </c>
      <c r="Q130" s="1">
        <v>59</v>
      </c>
      <c r="R130" s="1">
        <v>90</v>
      </c>
      <c r="S130" s="1" t="b">
        <v>1</v>
      </c>
      <c r="T130" s="1"/>
      <c r="U130" s="1" t="s">
        <v>39</v>
      </c>
      <c r="V130" s="1"/>
      <c r="W130" s="1"/>
      <c r="X130" s="1"/>
      <c r="Y130" s="1"/>
      <c r="Z130" s="1">
        <v>1</v>
      </c>
      <c r="AA130" s="1" t="b">
        <f>M130&gt;L130</f>
        <v>0</v>
      </c>
      <c r="AB130" s="1"/>
      <c r="AC130" s="1"/>
      <c r="AD130" s="1" t="s">
        <v>42</v>
      </c>
      <c r="AE130" s="3">
        <f>P130-Q130</f>
        <v>16.299999999999997</v>
      </c>
      <c r="AF130" s="3">
        <f>R130-P130</f>
        <v>14.700000000000003</v>
      </c>
      <c r="AG130" s="3">
        <f>(R130-Q130)/3.92</f>
        <v>7.9081632653061229</v>
      </c>
      <c r="AH130" s="1"/>
      <c r="AI130" s="1"/>
      <c r="AJ130" s="1">
        <f>N130-M130</f>
        <v>1</v>
      </c>
      <c r="AK130" s="1"/>
      <c r="AL130" s="1"/>
      <c r="AM130" s="1"/>
      <c r="AN130" s="1"/>
    </row>
    <row r="131" spans="1:40" ht="16" customHeight="1" x14ac:dyDescent="0.2">
      <c r="A131" s="1" t="s">
        <v>100</v>
      </c>
      <c r="B131" s="1" t="str">
        <f>INDEX([2]SUMMARY!$B$2:$B$29,MATCH($A131,[2]SUMMARY!$A$2:$A$29,0))</f>
        <v>Rosenberg</v>
      </c>
      <c r="C131" s="1" t="s">
        <v>106</v>
      </c>
      <c r="D131" s="1"/>
      <c r="E131" s="1" t="s">
        <v>107</v>
      </c>
      <c r="F131" s="1" t="s">
        <v>49</v>
      </c>
      <c r="G131" s="22" t="s">
        <v>43</v>
      </c>
      <c r="H131" s="1" t="s">
        <v>43</v>
      </c>
      <c r="I131" s="22" t="s">
        <v>85</v>
      </c>
      <c r="J131" s="1" t="s">
        <v>85</v>
      </c>
      <c r="K131" s="1"/>
      <c r="L131" s="1">
        <v>4.5</v>
      </c>
      <c r="M131" s="1">
        <v>4</v>
      </c>
      <c r="N131" s="1">
        <v>5</v>
      </c>
      <c r="O131" s="1"/>
      <c r="P131" s="1">
        <v>78.400000000000006</v>
      </c>
      <c r="Q131" s="1">
        <v>74.599999999999994</v>
      </c>
      <c r="R131" s="1">
        <v>82.2</v>
      </c>
      <c r="S131" s="1" t="b">
        <v>1</v>
      </c>
      <c r="T131" s="1"/>
      <c r="U131" s="1" t="s">
        <v>39</v>
      </c>
      <c r="V131" s="1"/>
      <c r="W131" s="1"/>
      <c r="X131" s="1"/>
      <c r="Y131" s="1"/>
      <c r="Z131" s="1">
        <v>1</v>
      </c>
      <c r="AA131" s="1" t="b">
        <f>M131&gt;L131</f>
        <v>0</v>
      </c>
      <c r="AB131" s="1"/>
      <c r="AC131" s="1"/>
      <c r="AD131" s="1" t="s">
        <v>42</v>
      </c>
      <c r="AE131" s="3">
        <f>P131-Q131</f>
        <v>3.8000000000000114</v>
      </c>
      <c r="AF131" s="3">
        <f>R131-P131</f>
        <v>3.7999999999999972</v>
      </c>
      <c r="AG131" s="3">
        <f>(R131-Q131)/3.92</f>
        <v>1.9387755102040838</v>
      </c>
      <c r="AH131" s="1"/>
      <c r="AI131" s="1"/>
      <c r="AJ131" s="1">
        <f>N131-M131</f>
        <v>1</v>
      </c>
      <c r="AK131" s="1"/>
      <c r="AL131" s="1"/>
      <c r="AM131" s="1"/>
      <c r="AN131" s="1"/>
    </row>
    <row r="132" spans="1:40" ht="16" customHeight="1" x14ac:dyDescent="0.2">
      <c r="A132" s="1" t="s">
        <v>100</v>
      </c>
      <c r="B132" s="1" t="str">
        <f>INDEX([2]SUMMARY!$B$2:$B$29,MATCH($A132,[2]SUMMARY!$A$2:$A$29,0))</f>
        <v>Rosenberg</v>
      </c>
      <c r="C132" s="1" t="s">
        <v>106</v>
      </c>
      <c r="D132" s="1"/>
      <c r="E132" s="1" t="s">
        <v>107</v>
      </c>
      <c r="F132" s="1" t="s">
        <v>49</v>
      </c>
      <c r="G132" s="22" t="s">
        <v>43</v>
      </c>
      <c r="H132" s="1" t="s">
        <v>43</v>
      </c>
      <c r="I132" s="22" t="s">
        <v>85</v>
      </c>
      <c r="J132" s="1" t="s">
        <v>85</v>
      </c>
      <c r="K132" s="1"/>
      <c r="L132" s="1">
        <v>5.5</v>
      </c>
      <c r="M132" s="1">
        <v>5</v>
      </c>
      <c r="N132" s="1">
        <v>6</v>
      </c>
      <c r="O132" s="1"/>
      <c r="P132" s="1">
        <v>70.3</v>
      </c>
      <c r="Q132" s="1">
        <v>63.6</v>
      </c>
      <c r="R132" s="1">
        <v>77.099999999999994</v>
      </c>
      <c r="S132" s="1" t="b">
        <v>1</v>
      </c>
      <c r="T132" s="1"/>
      <c r="U132" s="1" t="s">
        <v>39</v>
      </c>
      <c r="V132" s="1"/>
      <c r="W132" s="1"/>
      <c r="X132" s="1"/>
      <c r="Y132" s="1"/>
      <c r="Z132" s="1">
        <v>1</v>
      </c>
      <c r="AA132" s="1" t="b">
        <f>M132&gt;L132</f>
        <v>0</v>
      </c>
      <c r="AB132" s="1"/>
      <c r="AC132" s="1"/>
      <c r="AD132" s="1" t="s">
        <v>42</v>
      </c>
      <c r="AE132" s="3">
        <f>P132-Q132</f>
        <v>6.6999999999999957</v>
      </c>
      <c r="AF132" s="3">
        <f>R132-P132</f>
        <v>6.7999999999999972</v>
      </c>
      <c r="AG132" s="3">
        <f>(R132-Q132)/3.92</f>
        <v>3.4438775510204063</v>
      </c>
      <c r="AH132" s="1"/>
      <c r="AI132" s="1"/>
      <c r="AJ132" s="1">
        <f>N132-M132</f>
        <v>1</v>
      </c>
      <c r="AK132" s="1"/>
      <c r="AL132" s="1"/>
      <c r="AM132" s="1"/>
      <c r="AN132" s="1"/>
    </row>
    <row r="133" spans="1:40" ht="17" customHeight="1" x14ac:dyDescent="0.2">
      <c r="A133" s="1" t="s">
        <v>100</v>
      </c>
      <c r="B133" s="1" t="str">
        <f>INDEX([2]SUMMARY!$B$2:$B$29,MATCH($A133,[2]SUMMARY!$A$2:$A$29,0))</f>
        <v>Rosenberg</v>
      </c>
      <c r="C133" s="1" t="s">
        <v>33</v>
      </c>
      <c r="D133" s="1"/>
      <c r="E133" s="1" t="s">
        <v>108</v>
      </c>
      <c r="F133" s="5" t="s">
        <v>51</v>
      </c>
      <c r="G133" s="22" t="s">
        <v>93</v>
      </c>
      <c r="H133" s="1" t="s">
        <v>35</v>
      </c>
      <c r="I133" s="22" t="s">
        <v>85</v>
      </c>
      <c r="J133" s="1" t="s">
        <v>85</v>
      </c>
      <c r="K133" s="1"/>
      <c r="L133" s="1">
        <v>0.5</v>
      </c>
      <c r="M133" s="1">
        <v>0</v>
      </c>
      <c r="N133" s="1">
        <v>1</v>
      </c>
      <c r="O133" s="1"/>
      <c r="P133" s="1">
        <v>95.1</v>
      </c>
      <c r="Q133" s="1">
        <v>93.7</v>
      </c>
      <c r="R133" s="1">
        <v>96.6</v>
      </c>
      <c r="S133" s="1" t="b">
        <v>1</v>
      </c>
      <c r="T133" s="1"/>
      <c r="U133" s="1" t="s">
        <v>39</v>
      </c>
      <c r="V133" s="1">
        <v>94.9</v>
      </c>
      <c r="W133" s="1">
        <v>93.4</v>
      </c>
      <c r="X133" s="1">
        <v>96.4</v>
      </c>
      <c r="Y133" s="1"/>
      <c r="Z133" s="1">
        <v>1</v>
      </c>
      <c r="AA133" s="1" t="b">
        <f>M133&gt;L133</f>
        <v>0</v>
      </c>
      <c r="AB133" s="1"/>
      <c r="AC133" s="1"/>
      <c r="AD133" s="1" t="s">
        <v>42</v>
      </c>
      <c r="AE133" s="3">
        <f>P133-Q133</f>
        <v>1.3999999999999915</v>
      </c>
      <c r="AF133" s="3">
        <f>R133-P133</f>
        <v>1.5</v>
      </c>
      <c r="AG133" s="3">
        <f>(R133-Q133)/3.92</f>
        <v>0.73979591836734482</v>
      </c>
      <c r="AH133" s="1"/>
      <c r="AI133" s="1"/>
      <c r="AJ133" s="1">
        <f>N133-M133</f>
        <v>1</v>
      </c>
      <c r="AK133" s="1"/>
      <c r="AL133" s="1"/>
      <c r="AM133" s="1"/>
      <c r="AN133" s="1"/>
    </row>
    <row r="134" spans="1:40" ht="17" customHeight="1" x14ac:dyDescent="0.2">
      <c r="A134" s="1" t="s">
        <v>100</v>
      </c>
      <c r="B134" s="1" t="str">
        <f>INDEX([2]SUMMARY!$B$2:$B$29,MATCH($A134,[2]SUMMARY!$A$2:$A$29,0))</f>
        <v>Rosenberg</v>
      </c>
      <c r="C134" s="1" t="s">
        <v>33</v>
      </c>
      <c r="D134" s="1"/>
      <c r="E134" s="1" t="s">
        <v>108</v>
      </c>
      <c r="F134" s="5" t="s">
        <v>51</v>
      </c>
      <c r="G134" s="22" t="s">
        <v>93</v>
      </c>
      <c r="H134" s="1" t="s">
        <v>35</v>
      </c>
      <c r="I134" s="22" t="s">
        <v>85</v>
      </c>
      <c r="J134" s="1" t="s">
        <v>85</v>
      </c>
      <c r="K134" s="1"/>
      <c r="L134" s="1">
        <v>1.5</v>
      </c>
      <c r="M134" s="1">
        <v>1</v>
      </c>
      <c r="N134" s="1">
        <v>2</v>
      </c>
      <c r="O134" s="1"/>
      <c r="P134" s="1">
        <v>91.8</v>
      </c>
      <c r="Q134" s="1">
        <v>89.7</v>
      </c>
      <c r="R134" s="1">
        <v>93.9</v>
      </c>
      <c r="S134" s="1" t="b">
        <v>1</v>
      </c>
      <c r="T134" s="1"/>
      <c r="U134" s="1" t="s">
        <v>39</v>
      </c>
      <c r="V134" s="1">
        <v>91.3</v>
      </c>
      <c r="W134" s="1">
        <v>89.1</v>
      </c>
      <c r="X134" s="1">
        <v>93.5</v>
      </c>
      <c r="Y134" s="1"/>
      <c r="Z134" s="1">
        <v>1</v>
      </c>
      <c r="AA134" s="1" t="b">
        <f>M134&gt;L134</f>
        <v>0</v>
      </c>
      <c r="AB134" s="1"/>
      <c r="AC134" s="1"/>
      <c r="AD134" s="1" t="s">
        <v>42</v>
      </c>
      <c r="AE134" s="3">
        <f>P134-Q134</f>
        <v>2.0999999999999943</v>
      </c>
      <c r="AF134" s="3">
        <f>R134-P134</f>
        <v>2.1000000000000085</v>
      </c>
      <c r="AG134" s="3">
        <f>(R134-Q134)/3.92</f>
        <v>1.0714285714285721</v>
      </c>
      <c r="AH134" s="1"/>
      <c r="AI134" s="1"/>
      <c r="AJ134" s="1">
        <f>N134-M134</f>
        <v>1</v>
      </c>
      <c r="AK134" s="1"/>
      <c r="AL134" s="1"/>
      <c r="AM134" s="1"/>
      <c r="AN134" s="1"/>
    </row>
    <row r="135" spans="1:40" ht="17" customHeight="1" x14ac:dyDescent="0.2">
      <c r="A135" s="1" t="s">
        <v>100</v>
      </c>
      <c r="B135" s="1" t="str">
        <f>INDEX([2]SUMMARY!$B$2:$B$29,MATCH($A135,[2]SUMMARY!$A$2:$A$29,0))</f>
        <v>Rosenberg</v>
      </c>
      <c r="C135" s="1" t="s">
        <v>33</v>
      </c>
      <c r="D135" s="1"/>
      <c r="E135" s="1" t="s">
        <v>108</v>
      </c>
      <c r="F135" s="5" t="s">
        <v>51</v>
      </c>
      <c r="G135" s="22" t="s">
        <v>93</v>
      </c>
      <c r="H135" s="1" t="s">
        <v>35</v>
      </c>
      <c r="I135" s="22" t="s">
        <v>85</v>
      </c>
      <c r="J135" s="1" t="s">
        <v>85</v>
      </c>
      <c r="K135" s="1"/>
      <c r="L135" s="1">
        <v>3</v>
      </c>
      <c r="M135" s="1">
        <v>2</v>
      </c>
      <c r="N135" s="1">
        <v>4</v>
      </c>
      <c r="O135" s="1"/>
      <c r="P135" s="1">
        <v>85.1</v>
      </c>
      <c r="Q135" s="1">
        <v>81.400000000000006</v>
      </c>
      <c r="R135" s="1">
        <v>88.8</v>
      </c>
      <c r="S135" s="1" t="b">
        <v>1</v>
      </c>
      <c r="T135" s="1"/>
      <c r="U135" s="1" t="s">
        <v>39</v>
      </c>
      <c r="V135" s="1">
        <v>84.1</v>
      </c>
      <c r="W135" s="1">
        <v>80.2</v>
      </c>
      <c r="X135" s="1">
        <v>88.1</v>
      </c>
      <c r="Y135" s="1"/>
      <c r="Z135" s="1">
        <v>1</v>
      </c>
      <c r="AA135" s="1" t="b">
        <f>M135&gt;L135</f>
        <v>0</v>
      </c>
      <c r="AB135" s="1"/>
      <c r="AC135" s="1"/>
      <c r="AD135" s="1" t="s">
        <v>42</v>
      </c>
      <c r="AE135" s="3">
        <f>P135-Q135</f>
        <v>3.6999999999999886</v>
      </c>
      <c r="AF135" s="3">
        <f>R135-P135</f>
        <v>3.7000000000000028</v>
      </c>
      <c r="AG135" s="3">
        <f>(R135-Q135)/3.92</f>
        <v>1.8877551020408141</v>
      </c>
      <c r="AH135" s="1"/>
      <c r="AI135" s="1"/>
      <c r="AJ135" s="1">
        <f>N135-M135</f>
        <v>2</v>
      </c>
      <c r="AK135" s="1"/>
      <c r="AL135" s="1"/>
      <c r="AM135" s="1"/>
      <c r="AN135" s="1"/>
    </row>
    <row r="136" spans="1:40" ht="17" customHeight="1" x14ac:dyDescent="0.2">
      <c r="A136" s="1" t="s">
        <v>100</v>
      </c>
      <c r="B136" s="1" t="str">
        <f>INDEX([2]SUMMARY!$B$2:$B$29,MATCH($A136,[2]SUMMARY!$A$2:$A$29,0))</f>
        <v>Rosenberg</v>
      </c>
      <c r="C136" s="1" t="s">
        <v>33</v>
      </c>
      <c r="D136" s="1"/>
      <c r="E136" s="1" t="s">
        <v>108</v>
      </c>
      <c r="F136" s="5" t="s">
        <v>51</v>
      </c>
      <c r="G136" s="22" t="s">
        <v>43</v>
      </c>
      <c r="H136" s="1" t="s">
        <v>43</v>
      </c>
      <c r="I136" s="22" t="s">
        <v>85</v>
      </c>
      <c r="J136" s="1" t="s">
        <v>85</v>
      </c>
      <c r="K136" s="1"/>
      <c r="L136" s="1">
        <v>2.75</v>
      </c>
      <c r="M136" s="1">
        <v>2.25</v>
      </c>
      <c r="N136" s="1">
        <v>3.25</v>
      </c>
      <c r="O136" s="1"/>
      <c r="P136" s="1">
        <v>81</v>
      </c>
      <c r="Q136" s="1">
        <v>75.099999999999994</v>
      </c>
      <c r="R136" s="1">
        <v>87</v>
      </c>
      <c r="S136" s="1" t="b">
        <v>1</v>
      </c>
      <c r="T136" s="1"/>
      <c r="U136" s="1" t="s">
        <v>39</v>
      </c>
      <c r="V136" s="1">
        <v>79.5</v>
      </c>
      <c r="W136" s="1">
        <v>73</v>
      </c>
      <c r="X136" s="1">
        <v>85.9</v>
      </c>
      <c r="Y136" s="1"/>
      <c r="Z136" s="1">
        <v>1</v>
      </c>
      <c r="AA136" s="1" t="b">
        <f>M136&gt;L136</f>
        <v>0</v>
      </c>
      <c r="AB136" s="1"/>
      <c r="AC136" s="1"/>
      <c r="AD136" s="1" t="s">
        <v>42</v>
      </c>
      <c r="AE136" s="3">
        <f>P136-Q136</f>
        <v>5.9000000000000057</v>
      </c>
      <c r="AF136" s="3">
        <f>R136-P136</f>
        <v>6</v>
      </c>
      <c r="AG136" s="3">
        <f>(R136-Q136)/3.92</f>
        <v>3.0357142857142874</v>
      </c>
      <c r="AH136" s="1"/>
      <c r="AI136" s="1"/>
      <c r="AJ136" s="1">
        <f>N136-M136</f>
        <v>1</v>
      </c>
      <c r="AK136" s="1"/>
      <c r="AL136" s="1"/>
      <c r="AM136" s="1"/>
      <c r="AN136" s="1"/>
    </row>
    <row r="137" spans="1:40" ht="17" customHeight="1" x14ac:dyDescent="0.2">
      <c r="A137" s="1" t="s">
        <v>100</v>
      </c>
      <c r="B137" s="1" t="str">
        <f>INDEX([2]SUMMARY!$B$2:$B$29,MATCH($A137,[2]SUMMARY!$A$2:$A$29,0))</f>
        <v>Rosenberg</v>
      </c>
      <c r="C137" s="1" t="s">
        <v>33</v>
      </c>
      <c r="D137" s="1"/>
      <c r="E137" s="1" t="s">
        <v>108</v>
      </c>
      <c r="F137" s="5" t="s">
        <v>51</v>
      </c>
      <c r="G137" s="22" t="s">
        <v>43</v>
      </c>
      <c r="H137" s="1" t="s">
        <v>43</v>
      </c>
      <c r="I137" s="22" t="s">
        <v>85</v>
      </c>
      <c r="J137" s="1" t="s">
        <v>85</v>
      </c>
      <c r="K137" s="1"/>
      <c r="L137" s="1">
        <v>3.75</v>
      </c>
      <c r="M137" s="1">
        <v>3.25</v>
      </c>
      <c r="N137" s="1">
        <v>4.25</v>
      </c>
      <c r="O137" s="1"/>
      <c r="P137" s="1">
        <v>81</v>
      </c>
      <c r="Q137" s="1">
        <v>74.5</v>
      </c>
      <c r="R137" s="1">
        <v>87.5</v>
      </c>
      <c r="S137" s="1" t="b">
        <v>1</v>
      </c>
      <c r="T137" s="1"/>
      <c r="U137" s="1" t="s">
        <v>39</v>
      </c>
      <c r="V137" s="1">
        <v>79.2</v>
      </c>
      <c r="W137" s="1">
        <v>72.099999999999994</v>
      </c>
      <c r="X137" s="1">
        <v>86.3</v>
      </c>
      <c r="Y137" s="1"/>
      <c r="Z137" s="1">
        <v>1</v>
      </c>
      <c r="AA137" s="1" t="b">
        <f>M137&gt;L137</f>
        <v>0</v>
      </c>
      <c r="AB137" s="1"/>
      <c r="AC137" s="1"/>
      <c r="AD137" s="1" t="s">
        <v>42</v>
      </c>
      <c r="AE137" s="3">
        <f>P137-Q137</f>
        <v>6.5</v>
      </c>
      <c r="AF137" s="3">
        <f>R137-P137</f>
        <v>6.5</v>
      </c>
      <c r="AG137" s="3">
        <f>(R137-Q137)/3.92</f>
        <v>3.3163265306122449</v>
      </c>
      <c r="AH137" s="1"/>
      <c r="AI137" s="1"/>
      <c r="AJ137" s="1">
        <f>N137-M137</f>
        <v>1</v>
      </c>
      <c r="AK137" s="1"/>
      <c r="AL137" s="1"/>
      <c r="AM137" s="1"/>
      <c r="AN137" s="1"/>
    </row>
    <row r="138" spans="1:40" ht="17" customHeight="1" x14ac:dyDescent="0.2">
      <c r="A138" s="1" t="s">
        <v>100</v>
      </c>
      <c r="B138" s="1" t="str">
        <f>INDEX([2]SUMMARY!$B$2:$B$29,MATCH($A138,[2]SUMMARY!$A$2:$A$29,0))</f>
        <v>Rosenberg</v>
      </c>
      <c r="C138" s="1" t="s">
        <v>33</v>
      </c>
      <c r="D138" s="1"/>
      <c r="E138" s="1" t="s">
        <v>108</v>
      </c>
      <c r="F138" s="5" t="s">
        <v>51</v>
      </c>
      <c r="G138" s="22" t="s">
        <v>43</v>
      </c>
      <c r="H138" s="1" t="s">
        <v>43</v>
      </c>
      <c r="I138" s="22" t="s">
        <v>85</v>
      </c>
      <c r="J138" s="1" t="s">
        <v>85</v>
      </c>
      <c r="K138" s="1"/>
      <c r="L138" s="1">
        <v>4.5</v>
      </c>
      <c r="M138" s="1">
        <v>4</v>
      </c>
      <c r="N138" s="1">
        <v>5</v>
      </c>
      <c r="O138" s="1"/>
      <c r="P138" s="1">
        <v>79.099999999999994</v>
      </c>
      <c r="Q138" s="1">
        <v>76.7</v>
      </c>
      <c r="R138" s="1">
        <v>81.5</v>
      </c>
      <c r="S138" s="1" t="b">
        <v>1</v>
      </c>
      <c r="T138" s="1"/>
      <c r="U138" s="1" t="s">
        <v>39</v>
      </c>
      <c r="V138" s="1">
        <v>77.5</v>
      </c>
      <c r="W138" s="1">
        <v>74.900000000000006</v>
      </c>
      <c r="X138" s="1">
        <v>80.099999999999994</v>
      </c>
      <c r="Y138" s="1"/>
      <c r="Z138" s="1">
        <v>1</v>
      </c>
      <c r="AA138" s="1" t="b">
        <f>M138&gt;L138</f>
        <v>0</v>
      </c>
      <c r="AB138" s="1"/>
      <c r="AC138" s="1"/>
      <c r="AD138" s="1" t="s">
        <v>42</v>
      </c>
      <c r="AE138" s="3">
        <f>P138-Q138</f>
        <v>2.3999999999999915</v>
      </c>
      <c r="AF138" s="3">
        <f>R138-P138</f>
        <v>2.4000000000000057</v>
      </c>
      <c r="AG138" s="3">
        <f>(R138-Q138)/3.92</f>
        <v>1.2244897959183667</v>
      </c>
      <c r="AH138" s="1"/>
      <c r="AI138" s="1"/>
      <c r="AJ138" s="1">
        <f>N138-M138</f>
        <v>1</v>
      </c>
      <c r="AK138" s="1"/>
      <c r="AL138" s="1"/>
      <c r="AM138" s="1"/>
      <c r="AN138" s="1"/>
    </row>
    <row r="139" spans="1:40" ht="17" customHeight="1" x14ac:dyDescent="0.2">
      <c r="A139" s="1" t="s">
        <v>100</v>
      </c>
      <c r="B139" s="1" t="str">
        <f>INDEX([2]SUMMARY!$B$2:$B$29,MATCH($A139,[2]SUMMARY!$A$2:$A$29,0))</f>
        <v>Rosenberg</v>
      </c>
      <c r="C139" s="1" t="s">
        <v>33</v>
      </c>
      <c r="D139" s="1"/>
      <c r="E139" s="1" t="s">
        <v>108</v>
      </c>
      <c r="F139" s="5" t="s">
        <v>51</v>
      </c>
      <c r="G139" s="22" t="s">
        <v>43</v>
      </c>
      <c r="H139" s="1" t="s">
        <v>43</v>
      </c>
      <c r="I139" s="22" t="s">
        <v>85</v>
      </c>
      <c r="J139" s="1" t="s">
        <v>85</v>
      </c>
      <c r="K139" s="1"/>
      <c r="L139" s="1">
        <v>5.25</v>
      </c>
      <c r="M139" s="1">
        <v>4.25</v>
      </c>
      <c r="N139" s="1">
        <v>6.25</v>
      </c>
      <c r="O139" s="1"/>
      <c r="P139" s="1">
        <v>72.099999999999994</v>
      </c>
      <c r="Q139" s="1">
        <v>61.9</v>
      </c>
      <c r="R139" s="1">
        <v>82.3</v>
      </c>
      <c r="S139" s="1" t="b">
        <v>1</v>
      </c>
      <c r="T139" s="1"/>
      <c r="U139" s="1" t="s">
        <v>39</v>
      </c>
      <c r="V139" s="1">
        <v>70.2</v>
      </c>
      <c r="W139" s="1">
        <v>59.1</v>
      </c>
      <c r="X139" s="1">
        <v>81.3</v>
      </c>
      <c r="Y139" s="1"/>
      <c r="Z139" s="1">
        <v>1</v>
      </c>
      <c r="AA139" s="1" t="b">
        <f>M139&gt;L139</f>
        <v>0</v>
      </c>
      <c r="AB139" s="1"/>
      <c r="AC139" s="1"/>
      <c r="AD139" s="1" t="s">
        <v>42</v>
      </c>
      <c r="AE139" s="3">
        <f>P139-Q139</f>
        <v>10.199999999999996</v>
      </c>
      <c r="AF139" s="3">
        <f>R139-P139</f>
        <v>10.200000000000003</v>
      </c>
      <c r="AG139" s="3">
        <f>(R139-Q139)/3.92</f>
        <v>5.204081632653061</v>
      </c>
      <c r="AH139" s="1"/>
      <c r="AI139" s="1"/>
      <c r="AJ139" s="1">
        <f>N139-M139</f>
        <v>2</v>
      </c>
      <c r="AK139" s="1"/>
      <c r="AL139" s="1"/>
      <c r="AM139" s="1"/>
      <c r="AN139" s="1"/>
    </row>
    <row r="140" spans="1:40" ht="17" customHeight="1" x14ac:dyDescent="0.2">
      <c r="A140" s="1" t="s">
        <v>100</v>
      </c>
      <c r="B140" s="1" t="str">
        <f>INDEX([2]SUMMARY!$B$2:$B$29,MATCH($A140,[2]SUMMARY!$A$2:$A$29,0))</f>
        <v>Rosenberg</v>
      </c>
      <c r="C140" s="1" t="s">
        <v>33</v>
      </c>
      <c r="D140" s="1"/>
      <c r="E140" s="1" t="s">
        <v>108</v>
      </c>
      <c r="F140" s="5" t="s">
        <v>51</v>
      </c>
      <c r="G140" s="22" t="s">
        <v>43</v>
      </c>
      <c r="H140" s="1" t="s">
        <v>43</v>
      </c>
      <c r="I140" s="22" t="s">
        <v>85</v>
      </c>
      <c r="J140" s="1" t="s">
        <v>85</v>
      </c>
      <c r="K140" s="1"/>
      <c r="L140" s="1">
        <v>5.5</v>
      </c>
      <c r="M140" s="1">
        <v>5</v>
      </c>
      <c r="N140" s="1">
        <v>6</v>
      </c>
      <c r="O140" s="1"/>
      <c r="P140" s="1">
        <v>77.2</v>
      </c>
      <c r="Q140" s="1">
        <v>74.400000000000006</v>
      </c>
      <c r="R140" s="1">
        <v>79.900000000000006</v>
      </c>
      <c r="S140" s="1" t="b">
        <v>1</v>
      </c>
      <c r="T140" s="1"/>
      <c r="U140" s="1" t="s">
        <v>39</v>
      </c>
      <c r="V140" s="1">
        <v>75.400000000000006</v>
      </c>
      <c r="W140" s="1">
        <v>72.400000000000006</v>
      </c>
      <c r="X140" s="1">
        <v>78.400000000000006</v>
      </c>
      <c r="Y140" s="1"/>
      <c r="Z140" s="1">
        <v>1</v>
      </c>
      <c r="AA140" s="1" t="b">
        <f>M140&gt;L140</f>
        <v>0</v>
      </c>
      <c r="AB140" s="1"/>
      <c r="AC140" s="1"/>
      <c r="AD140" s="1" t="s">
        <v>42</v>
      </c>
      <c r="AE140" s="3">
        <f>P140-Q140</f>
        <v>2.7999999999999972</v>
      </c>
      <c r="AF140" s="3">
        <f>R140-P140</f>
        <v>2.7000000000000028</v>
      </c>
      <c r="AG140" s="3">
        <f>(R140-Q140)/3.92</f>
        <v>1.403061224489796</v>
      </c>
      <c r="AH140" s="1"/>
      <c r="AI140" s="1"/>
      <c r="AJ140" s="1">
        <f>N140-M140</f>
        <v>1</v>
      </c>
      <c r="AK140" s="1"/>
      <c r="AL140" s="1"/>
      <c r="AM140" s="1"/>
      <c r="AN140" s="1"/>
    </row>
    <row r="141" spans="1:40" ht="17" customHeight="1" x14ac:dyDescent="0.2">
      <c r="A141" s="1" t="s">
        <v>100</v>
      </c>
      <c r="B141" s="1" t="str">
        <f>INDEX([2]SUMMARY!$B$2:$B$29,MATCH($A141,[2]SUMMARY!$A$2:$A$29,0))</f>
        <v>Rosenberg</v>
      </c>
      <c r="C141" s="1" t="s">
        <v>33</v>
      </c>
      <c r="D141" s="1"/>
      <c r="E141" s="1" t="s">
        <v>108</v>
      </c>
      <c r="F141" s="5" t="s">
        <v>51</v>
      </c>
      <c r="G141" s="22" t="s">
        <v>43</v>
      </c>
      <c r="H141" s="1" t="s">
        <v>43</v>
      </c>
      <c r="I141" s="22" t="s">
        <v>85</v>
      </c>
      <c r="J141" s="1" t="s">
        <v>85</v>
      </c>
      <c r="K141" s="1"/>
      <c r="L141" s="1">
        <v>7</v>
      </c>
      <c r="M141" s="1">
        <v>6</v>
      </c>
      <c r="N141" s="1">
        <v>8</v>
      </c>
      <c r="O141" s="1"/>
      <c r="P141" s="1">
        <v>75.900000000000006</v>
      </c>
      <c r="Q141" s="1">
        <v>72.3</v>
      </c>
      <c r="R141" s="1">
        <v>79.5</v>
      </c>
      <c r="S141" s="1" t="b">
        <v>1</v>
      </c>
      <c r="T141" s="1"/>
      <c r="U141" s="1" t="s">
        <v>39</v>
      </c>
      <c r="V141" s="1">
        <v>73.8</v>
      </c>
      <c r="W141" s="1">
        <v>69.900000000000006</v>
      </c>
      <c r="X141" s="1">
        <v>77.7</v>
      </c>
      <c r="Y141" s="1"/>
      <c r="Z141" s="1">
        <v>1</v>
      </c>
      <c r="AA141" s="1" t="b">
        <f>M141&gt;L141</f>
        <v>0</v>
      </c>
      <c r="AB141" s="1"/>
      <c r="AC141" s="1"/>
      <c r="AD141" s="1" t="s">
        <v>42</v>
      </c>
      <c r="AE141" s="3">
        <f>P141-Q141</f>
        <v>3.6000000000000085</v>
      </c>
      <c r="AF141" s="3">
        <f>R141-P141</f>
        <v>3.5999999999999943</v>
      </c>
      <c r="AG141" s="3">
        <f>(R141-Q141)/3.92</f>
        <v>1.8367346938775517</v>
      </c>
      <c r="AH141" s="1"/>
      <c r="AI141" s="1"/>
      <c r="AJ141" s="1">
        <f>N141-M141</f>
        <v>2</v>
      </c>
      <c r="AK141" s="1"/>
      <c r="AL141" s="1"/>
      <c r="AM141" s="1"/>
      <c r="AN141" s="1"/>
    </row>
    <row r="142" spans="1:40" ht="17" customHeight="1" x14ac:dyDescent="0.2">
      <c r="A142" s="1" t="s">
        <v>100</v>
      </c>
      <c r="B142" s="1" t="str">
        <f>INDEX([2]SUMMARY!$B$2:$B$29,MATCH($A142,[2]SUMMARY!$A$2:$A$29,0))</f>
        <v>Rosenberg</v>
      </c>
      <c r="C142" s="1" t="s">
        <v>91</v>
      </c>
      <c r="D142" s="1"/>
      <c r="E142" s="1" t="s">
        <v>108</v>
      </c>
      <c r="F142" s="5" t="s">
        <v>51</v>
      </c>
      <c r="G142" s="22" t="s">
        <v>93</v>
      </c>
      <c r="H142" s="1" t="s">
        <v>35</v>
      </c>
      <c r="I142" s="22" t="s">
        <v>85</v>
      </c>
      <c r="J142" s="1" t="s">
        <v>85</v>
      </c>
      <c r="K142" s="1"/>
      <c r="L142" s="1">
        <v>0.5</v>
      </c>
      <c r="M142" s="1">
        <v>0</v>
      </c>
      <c r="N142" s="1">
        <v>1</v>
      </c>
      <c r="O142" s="1"/>
      <c r="P142" s="1">
        <v>95.9</v>
      </c>
      <c r="Q142" s="1">
        <v>94.7</v>
      </c>
      <c r="R142" s="1">
        <v>97.2</v>
      </c>
      <c r="S142" s="1" t="b">
        <v>1</v>
      </c>
      <c r="T142" s="1"/>
      <c r="U142" s="1" t="s">
        <v>39</v>
      </c>
      <c r="V142" s="1">
        <v>95.7</v>
      </c>
      <c r="W142" s="1">
        <v>94.4</v>
      </c>
      <c r="X142" s="1">
        <v>97.1</v>
      </c>
      <c r="Y142" s="1"/>
      <c r="Z142" s="1">
        <v>1</v>
      </c>
      <c r="AA142" s="1" t="b">
        <f>M142&gt;L142</f>
        <v>0</v>
      </c>
      <c r="AB142" s="1"/>
      <c r="AC142" s="1"/>
      <c r="AD142" s="1" t="s">
        <v>42</v>
      </c>
      <c r="AE142" s="3">
        <f>P142-Q142</f>
        <v>1.2000000000000028</v>
      </c>
      <c r="AF142" s="3">
        <f>R142-P142</f>
        <v>1.2999999999999972</v>
      </c>
      <c r="AG142" s="3">
        <f>(R142-Q142)/3.92</f>
        <v>0.63775510204081631</v>
      </c>
      <c r="AH142" s="1"/>
      <c r="AI142" s="1"/>
      <c r="AJ142" s="1">
        <f>N142-M142</f>
        <v>1</v>
      </c>
      <c r="AK142" s="1"/>
      <c r="AL142" s="1"/>
      <c r="AM142" s="1"/>
      <c r="AN142" s="1"/>
    </row>
    <row r="143" spans="1:40" ht="17" customHeight="1" x14ac:dyDescent="0.2">
      <c r="A143" s="1" t="s">
        <v>100</v>
      </c>
      <c r="B143" s="1" t="str">
        <f>INDEX([2]SUMMARY!$B$2:$B$29,MATCH($A143,[2]SUMMARY!$A$2:$A$29,0))</f>
        <v>Rosenberg</v>
      </c>
      <c r="C143" s="1" t="s">
        <v>91</v>
      </c>
      <c r="D143" s="1"/>
      <c r="E143" s="1" t="s">
        <v>108</v>
      </c>
      <c r="F143" s="5" t="s">
        <v>51</v>
      </c>
      <c r="G143" s="22" t="s">
        <v>93</v>
      </c>
      <c r="H143" s="1" t="s">
        <v>35</v>
      </c>
      <c r="I143" s="22" t="s">
        <v>85</v>
      </c>
      <c r="J143" s="1" t="s">
        <v>85</v>
      </c>
      <c r="K143" s="1"/>
      <c r="L143" s="1">
        <v>1.5</v>
      </c>
      <c r="M143" s="1">
        <v>1</v>
      </c>
      <c r="N143" s="1">
        <v>2</v>
      </c>
      <c r="O143" s="1"/>
      <c r="P143" s="1">
        <v>96.1</v>
      </c>
      <c r="Q143" s="1">
        <v>94.8</v>
      </c>
      <c r="R143" s="1">
        <v>97.4</v>
      </c>
      <c r="S143" s="1" t="b">
        <v>1</v>
      </c>
      <c r="T143" s="1"/>
      <c r="U143" s="1" t="s">
        <v>39</v>
      </c>
      <c r="V143" s="1">
        <v>95.8</v>
      </c>
      <c r="W143" s="1">
        <v>94.5</v>
      </c>
      <c r="X143" s="1">
        <v>97.2</v>
      </c>
      <c r="Y143" s="1"/>
      <c r="Z143" s="1">
        <v>1</v>
      </c>
      <c r="AA143" s="1" t="b">
        <f>M143&gt;L143</f>
        <v>0</v>
      </c>
      <c r="AB143" s="1"/>
      <c r="AC143" s="1"/>
      <c r="AD143" s="1" t="s">
        <v>42</v>
      </c>
      <c r="AE143" s="3">
        <f>P143-Q143</f>
        <v>1.2999999999999972</v>
      </c>
      <c r="AF143" s="3">
        <f>R143-P143</f>
        <v>1.3000000000000114</v>
      </c>
      <c r="AG143" s="3">
        <f>(R143-Q143)/3.92</f>
        <v>0.66326530612245116</v>
      </c>
      <c r="AH143" s="1"/>
      <c r="AI143" s="1"/>
      <c r="AJ143" s="1">
        <f>N143-M143</f>
        <v>1</v>
      </c>
      <c r="AK143" s="1"/>
      <c r="AL143" s="1"/>
      <c r="AM143" s="1"/>
      <c r="AN143" s="1"/>
    </row>
    <row r="144" spans="1:40" ht="17" customHeight="1" x14ac:dyDescent="0.2">
      <c r="A144" s="1" t="s">
        <v>100</v>
      </c>
      <c r="B144" s="1" t="str">
        <f>INDEX([2]SUMMARY!$B$2:$B$29,MATCH($A144,[2]SUMMARY!$A$2:$A$29,0))</f>
        <v>Rosenberg</v>
      </c>
      <c r="C144" s="1" t="s">
        <v>91</v>
      </c>
      <c r="D144" s="1"/>
      <c r="E144" s="1" t="s">
        <v>108</v>
      </c>
      <c r="F144" s="5" t="s">
        <v>51</v>
      </c>
      <c r="G144" s="22" t="s">
        <v>93</v>
      </c>
      <c r="H144" s="1" t="s">
        <v>35</v>
      </c>
      <c r="I144" s="22" t="s">
        <v>85</v>
      </c>
      <c r="J144" s="1" t="s">
        <v>85</v>
      </c>
      <c r="K144" s="1"/>
      <c r="L144" s="1">
        <v>3</v>
      </c>
      <c r="M144" s="1">
        <v>2</v>
      </c>
      <c r="N144" s="1">
        <v>4</v>
      </c>
      <c r="O144" s="1"/>
      <c r="P144" s="1">
        <v>97.2</v>
      </c>
      <c r="Q144" s="1">
        <v>95.4</v>
      </c>
      <c r="R144" s="1">
        <v>99</v>
      </c>
      <c r="S144" s="1" t="b">
        <v>1</v>
      </c>
      <c r="T144" s="1"/>
      <c r="U144" s="1" t="s">
        <v>39</v>
      </c>
      <c r="V144" s="1">
        <v>97</v>
      </c>
      <c r="W144" s="1">
        <v>95.1</v>
      </c>
      <c r="X144" s="1">
        <v>99</v>
      </c>
      <c r="Y144" s="1"/>
      <c r="Z144" s="1">
        <v>1</v>
      </c>
      <c r="AA144" s="1" t="b">
        <f>M144&gt;L144</f>
        <v>0</v>
      </c>
      <c r="AB144" s="1"/>
      <c r="AC144" s="1"/>
      <c r="AD144" s="1" t="s">
        <v>42</v>
      </c>
      <c r="AE144" s="3">
        <f>P144-Q144</f>
        <v>1.7999999999999972</v>
      </c>
      <c r="AF144" s="3">
        <f>R144-P144</f>
        <v>1.7999999999999972</v>
      </c>
      <c r="AG144" s="3">
        <f>(R144-Q144)/3.92</f>
        <v>0.91836734693877409</v>
      </c>
      <c r="AH144" s="1"/>
      <c r="AI144" s="1"/>
      <c r="AJ144" s="1">
        <f>N144-M144</f>
        <v>2</v>
      </c>
      <c r="AK144" s="1"/>
      <c r="AL144" s="1"/>
      <c r="AM144" s="1"/>
      <c r="AN144" s="1"/>
    </row>
    <row r="145" spans="1:40" ht="17" customHeight="1" x14ac:dyDescent="0.2">
      <c r="A145" s="1" t="s">
        <v>100</v>
      </c>
      <c r="B145" s="1" t="str">
        <f>INDEX([2]SUMMARY!$B$2:$B$29,MATCH($A145,[2]SUMMARY!$A$2:$A$29,0))</f>
        <v>Rosenberg</v>
      </c>
      <c r="C145" s="1" t="s">
        <v>91</v>
      </c>
      <c r="D145" s="1"/>
      <c r="E145" s="1" t="s">
        <v>108</v>
      </c>
      <c r="F145" s="5" t="s">
        <v>51</v>
      </c>
      <c r="G145" s="22" t="s">
        <v>43</v>
      </c>
      <c r="H145" s="1" t="s">
        <v>43</v>
      </c>
      <c r="I145" s="22" t="s">
        <v>85</v>
      </c>
      <c r="J145" s="1" t="s">
        <v>85</v>
      </c>
      <c r="K145" s="1"/>
      <c r="L145" s="1">
        <v>2.75</v>
      </c>
      <c r="M145" s="1">
        <v>2.25</v>
      </c>
      <c r="N145" s="1">
        <v>3.25</v>
      </c>
      <c r="O145" s="1"/>
      <c r="P145" s="1">
        <v>90.4</v>
      </c>
      <c r="Q145" s="1">
        <v>86.4</v>
      </c>
      <c r="R145" s="1">
        <v>94.4</v>
      </c>
      <c r="S145" s="1" t="b">
        <v>1</v>
      </c>
      <c r="T145" s="1"/>
      <c r="U145" s="1" t="s">
        <v>39</v>
      </c>
      <c r="V145" s="1">
        <v>90</v>
      </c>
      <c r="W145" s="1">
        <v>85.7</v>
      </c>
      <c r="X145" s="1">
        <v>94.2</v>
      </c>
      <c r="Y145" s="1"/>
      <c r="Z145" s="1">
        <v>1</v>
      </c>
      <c r="AA145" s="1" t="b">
        <f>M145&gt;L145</f>
        <v>0</v>
      </c>
      <c r="AB145" s="1"/>
      <c r="AC145" s="1"/>
      <c r="AD145" s="1" t="s">
        <v>42</v>
      </c>
      <c r="AE145" s="3">
        <f>P145-Q145</f>
        <v>4</v>
      </c>
      <c r="AF145" s="3">
        <f>R145-P145</f>
        <v>4</v>
      </c>
      <c r="AG145" s="3">
        <f>(R145-Q145)/3.92</f>
        <v>2.0408163265306123</v>
      </c>
      <c r="AH145" s="1"/>
      <c r="AI145" s="1"/>
      <c r="AJ145" s="1">
        <f>N145-M145</f>
        <v>1</v>
      </c>
      <c r="AK145" s="1"/>
      <c r="AL145" s="1"/>
      <c r="AM145" s="1"/>
      <c r="AN145" s="1"/>
    </row>
    <row r="146" spans="1:40" ht="17" customHeight="1" x14ac:dyDescent="0.2">
      <c r="A146" s="1" t="s">
        <v>100</v>
      </c>
      <c r="B146" s="1" t="str">
        <f>INDEX([2]SUMMARY!$B$2:$B$29,MATCH($A146,[2]SUMMARY!$A$2:$A$29,0))</f>
        <v>Rosenberg</v>
      </c>
      <c r="C146" s="1" t="s">
        <v>91</v>
      </c>
      <c r="D146" s="1"/>
      <c r="E146" s="1" t="s">
        <v>108</v>
      </c>
      <c r="F146" s="5" t="s">
        <v>51</v>
      </c>
      <c r="G146" s="22" t="s">
        <v>43</v>
      </c>
      <c r="H146" s="1" t="s">
        <v>43</v>
      </c>
      <c r="I146" s="22" t="s">
        <v>85</v>
      </c>
      <c r="J146" s="1" t="s">
        <v>85</v>
      </c>
      <c r="K146" s="1"/>
      <c r="L146" s="1">
        <v>3.75</v>
      </c>
      <c r="M146" s="1">
        <v>3.25</v>
      </c>
      <c r="N146" s="1">
        <v>4.25</v>
      </c>
      <c r="O146" s="1"/>
      <c r="P146" s="1">
        <v>86.3</v>
      </c>
      <c r="Q146" s="1">
        <v>81.400000000000006</v>
      </c>
      <c r="R146" s="1">
        <v>91.2</v>
      </c>
      <c r="S146" s="1" t="b">
        <v>1</v>
      </c>
      <c r="T146" s="1"/>
      <c r="U146" s="1" t="s">
        <v>39</v>
      </c>
      <c r="V146" s="1">
        <v>85</v>
      </c>
      <c r="W146" s="1">
        <v>79.599999999999994</v>
      </c>
      <c r="X146" s="1">
        <v>90.4</v>
      </c>
      <c r="Y146" s="1"/>
      <c r="Z146" s="1">
        <v>1</v>
      </c>
      <c r="AA146" s="1" t="b">
        <f>M146&gt;L146</f>
        <v>0</v>
      </c>
      <c r="AB146" s="1"/>
      <c r="AC146" s="1"/>
      <c r="AD146" s="1" t="s">
        <v>42</v>
      </c>
      <c r="AE146" s="3">
        <f>P146-Q146</f>
        <v>4.8999999999999915</v>
      </c>
      <c r="AF146" s="3">
        <f>R146-P146</f>
        <v>4.9000000000000057</v>
      </c>
      <c r="AG146" s="3">
        <f>(R146-Q146)/3.92</f>
        <v>2.4999999999999991</v>
      </c>
      <c r="AH146" s="1"/>
      <c r="AI146" s="1"/>
      <c r="AJ146" s="1">
        <f>N146-M146</f>
        <v>1</v>
      </c>
      <c r="AK146" s="1"/>
      <c r="AL146" s="1"/>
      <c r="AM146" s="1"/>
      <c r="AN146" s="1"/>
    </row>
    <row r="147" spans="1:40" ht="17" customHeight="1" x14ac:dyDescent="0.2">
      <c r="A147" s="1" t="s">
        <v>100</v>
      </c>
      <c r="B147" s="1" t="str">
        <f>INDEX([2]SUMMARY!$B$2:$B$29,MATCH($A147,[2]SUMMARY!$A$2:$A$29,0))</f>
        <v>Rosenberg</v>
      </c>
      <c r="C147" s="1" t="s">
        <v>91</v>
      </c>
      <c r="D147" s="1"/>
      <c r="E147" s="1" t="s">
        <v>108</v>
      </c>
      <c r="F147" s="5" t="s">
        <v>51</v>
      </c>
      <c r="G147" s="22" t="s">
        <v>43</v>
      </c>
      <c r="H147" s="1" t="s">
        <v>43</v>
      </c>
      <c r="I147" s="22" t="s">
        <v>85</v>
      </c>
      <c r="J147" s="1" t="s">
        <v>85</v>
      </c>
      <c r="K147" s="1"/>
      <c r="L147" s="1">
        <v>4.5</v>
      </c>
      <c r="M147" s="1">
        <v>4</v>
      </c>
      <c r="N147" s="1">
        <v>5</v>
      </c>
      <c r="O147" s="1"/>
      <c r="P147" s="1">
        <v>85.8</v>
      </c>
      <c r="Q147" s="1">
        <v>83.9</v>
      </c>
      <c r="R147" s="1">
        <v>87.7</v>
      </c>
      <c r="S147" s="1" t="b">
        <v>1</v>
      </c>
      <c r="T147" s="1"/>
      <c r="U147" s="1" t="s">
        <v>39</v>
      </c>
      <c r="V147" s="1">
        <v>84.8</v>
      </c>
      <c r="W147" s="1">
        <v>82.7</v>
      </c>
      <c r="X147" s="1">
        <v>86.8</v>
      </c>
      <c r="Y147" s="1"/>
      <c r="Z147" s="1">
        <v>1</v>
      </c>
      <c r="AA147" s="1" t="b">
        <f>M147&gt;L147</f>
        <v>0</v>
      </c>
      <c r="AB147" s="1"/>
      <c r="AC147" s="1"/>
      <c r="AD147" s="1" t="s">
        <v>42</v>
      </c>
      <c r="AE147" s="3">
        <f>P147-Q147</f>
        <v>1.8999999999999915</v>
      </c>
      <c r="AF147" s="3">
        <f>R147-P147</f>
        <v>1.9000000000000057</v>
      </c>
      <c r="AG147" s="3">
        <f>(R147-Q147)/3.92</f>
        <v>0.96938775510204012</v>
      </c>
      <c r="AH147" s="1"/>
      <c r="AI147" s="1"/>
      <c r="AJ147" s="1">
        <f>N147-M147</f>
        <v>1</v>
      </c>
      <c r="AK147" s="1"/>
      <c r="AL147" s="1"/>
      <c r="AM147" s="1"/>
      <c r="AN147" s="1"/>
    </row>
    <row r="148" spans="1:40" ht="17" customHeight="1" x14ac:dyDescent="0.2">
      <c r="A148" s="1" t="s">
        <v>100</v>
      </c>
      <c r="B148" s="1" t="str">
        <f>INDEX([2]SUMMARY!$B$2:$B$29,MATCH($A148,[2]SUMMARY!$A$2:$A$29,0))</f>
        <v>Rosenberg</v>
      </c>
      <c r="C148" s="1" t="s">
        <v>91</v>
      </c>
      <c r="D148" s="1"/>
      <c r="E148" s="1" t="s">
        <v>108</v>
      </c>
      <c r="F148" s="5" t="s">
        <v>51</v>
      </c>
      <c r="G148" s="22" t="s">
        <v>43</v>
      </c>
      <c r="H148" s="1" t="s">
        <v>43</v>
      </c>
      <c r="I148" s="22" t="s">
        <v>85</v>
      </c>
      <c r="J148" s="1" t="s">
        <v>85</v>
      </c>
      <c r="K148" s="1"/>
      <c r="L148" s="1">
        <v>5.25</v>
      </c>
      <c r="M148" s="1">
        <v>4.25</v>
      </c>
      <c r="N148" s="1">
        <v>6.25</v>
      </c>
      <c r="O148" s="1"/>
      <c r="P148" s="1">
        <v>80</v>
      </c>
      <c r="Q148" s="1">
        <v>70.099999999999994</v>
      </c>
      <c r="R148" s="1">
        <v>89.9</v>
      </c>
      <c r="S148" s="1" t="b">
        <v>1</v>
      </c>
      <c r="T148" s="1"/>
      <c r="U148" s="1" t="s">
        <v>39</v>
      </c>
      <c r="V148" s="1">
        <v>78.099999999999994</v>
      </c>
      <c r="W148" s="1">
        <v>67.2</v>
      </c>
      <c r="X148" s="1">
        <v>88.9</v>
      </c>
      <c r="Y148" s="1"/>
      <c r="Z148" s="1">
        <v>1</v>
      </c>
      <c r="AA148" s="1" t="b">
        <f>M148&gt;L148</f>
        <v>0</v>
      </c>
      <c r="AB148" s="1"/>
      <c r="AC148" s="1"/>
      <c r="AD148" s="1" t="s">
        <v>42</v>
      </c>
      <c r="AE148" s="3">
        <f>P148-Q148</f>
        <v>9.9000000000000057</v>
      </c>
      <c r="AF148" s="3">
        <f>R148-P148</f>
        <v>9.9000000000000057</v>
      </c>
      <c r="AG148" s="3">
        <f>(R148-Q148)/3.92</f>
        <v>5.0510204081632679</v>
      </c>
      <c r="AH148" s="1"/>
      <c r="AI148" s="1"/>
      <c r="AJ148" s="1">
        <f>N148-M148</f>
        <v>2</v>
      </c>
      <c r="AK148" s="1"/>
      <c r="AL148" s="1"/>
      <c r="AM148" s="1"/>
      <c r="AN148" s="1"/>
    </row>
    <row r="149" spans="1:40" ht="17" customHeight="1" x14ac:dyDescent="0.2">
      <c r="A149" s="1" t="s">
        <v>100</v>
      </c>
      <c r="B149" s="1" t="str">
        <f>INDEX([2]SUMMARY!$B$2:$B$29,MATCH($A149,[2]SUMMARY!$A$2:$A$29,0))</f>
        <v>Rosenberg</v>
      </c>
      <c r="C149" s="1" t="s">
        <v>91</v>
      </c>
      <c r="D149" s="1"/>
      <c r="E149" s="1" t="s">
        <v>108</v>
      </c>
      <c r="F149" s="5" t="s">
        <v>51</v>
      </c>
      <c r="G149" s="22" t="s">
        <v>43</v>
      </c>
      <c r="H149" s="1" t="s">
        <v>43</v>
      </c>
      <c r="I149" s="22" t="s">
        <v>85</v>
      </c>
      <c r="J149" s="1" t="s">
        <v>85</v>
      </c>
      <c r="K149" s="1"/>
      <c r="L149" s="1">
        <v>5.5</v>
      </c>
      <c r="M149" s="1">
        <v>5</v>
      </c>
      <c r="N149" s="1">
        <v>6</v>
      </c>
      <c r="O149" s="1"/>
      <c r="P149" s="1">
        <v>84.5</v>
      </c>
      <c r="Q149" s="1">
        <v>82.5</v>
      </c>
      <c r="R149" s="1">
        <v>86.5</v>
      </c>
      <c r="S149" s="1" t="b">
        <v>1</v>
      </c>
      <c r="T149" s="1"/>
      <c r="U149" s="1" t="s">
        <v>39</v>
      </c>
      <c r="V149" s="1">
        <v>83.3</v>
      </c>
      <c r="W149" s="1">
        <v>81.099999999999994</v>
      </c>
      <c r="X149" s="1">
        <v>85.5</v>
      </c>
      <c r="Y149" s="1"/>
      <c r="Z149" s="1">
        <v>1</v>
      </c>
      <c r="AA149" s="1" t="b">
        <f>M149&gt;L149</f>
        <v>0</v>
      </c>
      <c r="AB149" s="1"/>
      <c r="AC149" s="1"/>
      <c r="AD149" s="1" t="s">
        <v>42</v>
      </c>
      <c r="AE149" s="3">
        <f>P149-Q149</f>
        <v>2</v>
      </c>
      <c r="AF149" s="3">
        <f>R149-P149</f>
        <v>2</v>
      </c>
      <c r="AG149" s="3">
        <f>(R149-Q149)/3.92</f>
        <v>1.0204081632653061</v>
      </c>
      <c r="AH149" s="1"/>
      <c r="AI149" s="1"/>
      <c r="AJ149" s="1">
        <f>N149-M149</f>
        <v>1</v>
      </c>
      <c r="AK149" s="1"/>
      <c r="AL149" s="1"/>
      <c r="AM149" s="1"/>
      <c r="AN149" s="1"/>
    </row>
    <row r="150" spans="1:40" ht="17" customHeight="1" x14ac:dyDescent="0.2">
      <c r="A150" s="1" t="s">
        <v>100</v>
      </c>
      <c r="B150" s="1" t="str">
        <f>INDEX([2]SUMMARY!$B$2:$B$29,MATCH($A150,[2]SUMMARY!$A$2:$A$29,0))</f>
        <v>Rosenberg</v>
      </c>
      <c r="C150" s="1" t="s">
        <v>91</v>
      </c>
      <c r="D150" s="1"/>
      <c r="E150" s="1" t="s">
        <v>108</v>
      </c>
      <c r="F150" s="5" t="s">
        <v>51</v>
      </c>
      <c r="G150" s="22" t="s">
        <v>43</v>
      </c>
      <c r="H150" s="1" t="s">
        <v>43</v>
      </c>
      <c r="I150" s="22" t="s">
        <v>85</v>
      </c>
      <c r="J150" s="1" t="s">
        <v>85</v>
      </c>
      <c r="K150" s="1"/>
      <c r="L150" s="1">
        <v>7</v>
      </c>
      <c r="M150" s="1">
        <v>6</v>
      </c>
      <c r="N150" s="1">
        <v>8</v>
      </c>
      <c r="O150" s="1"/>
      <c r="P150" s="1">
        <v>79.099999999999994</v>
      </c>
      <c r="Q150" s="1">
        <v>75.2</v>
      </c>
      <c r="R150" s="1">
        <v>82.9</v>
      </c>
      <c r="S150" s="1" t="b">
        <v>1</v>
      </c>
      <c r="T150" s="1"/>
      <c r="U150" s="1" t="s">
        <v>39</v>
      </c>
      <c r="V150" s="1">
        <v>77.5</v>
      </c>
      <c r="W150" s="1">
        <v>73.3</v>
      </c>
      <c r="X150" s="1">
        <v>81.7</v>
      </c>
      <c r="Y150" s="1"/>
      <c r="Z150" s="1">
        <v>1</v>
      </c>
      <c r="AA150" s="1" t="b">
        <f>M150&gt;L150</f>
        <v>0</v>
      </c>
      <c r="AB150" s="1"/>
      <c r="AC150" s="1"/>
      <c r="AD150" s="1" t="s">
        <v>42</v>
      </c>
      <c r="AE150" s="3">
        <f>P150-Q150</f>
        <v>3.8999999999999915</v>
      </c>
      <c r="AF150" s="3">
        <f>R150-P150</f>
        <v>3.8000000000000114</v>
      </c>
      <c r="AG150" s="3">
        <f>(R150-Q150)/3.92</f>
        <v>1.9642857142857151</v>
      </c>
      <c r="AH150" s="1"/>
      <c r="AI150" s="1"/>
      <c r="AJ150" s="1">
        <f>N150-M150</f>
        <v>2</v>
      </c>
      <c r="AK150" s="1"/>
      <c r="AL150" s="1"/>
      <c r="AM150" s="1"/>
      <c r="AN150" s="1"/>
    </row>
    <row r="151" spans="1:40" ht="17" customHeight="1" x14ac:dyDescent="0.2">
      <c r="A151" s="1" t="s">
        <v>100</v>
      </c>
      <c r="B151" s="1" t="str">
        <f>INDEX([2]SUMMARY!$B$2:$B$29,MATCH($A151,[2]SUMMARY!$A$2:$A$29,0))</f>
        <v>Rosenberg</v>
      </c>
      <c r="C151" s="1" t="s">
        <v>106</v>
      </c>
      <c r="D151" s="1"/>
      <c r="E151" s="1" t="s">
        <v>108</v>
      </c>
      <c r="F151" s="5" t="s">
        <v>51</v>
      </c>
      <c r="G151" s="22" t="s">
        <v>93</v>
      </c>
      <c r="H151" s="1" t="s">
        <v>35</v>
      </c>
      <c r="I151" s="22" t="s">
        <v>85</v>
      </c>
      <c r="J151" s="1" t="s">
        <v>85</v>
      </c>
      <c r="K151" s="1"/>
      <c r="L151" s="1">
        <v>0.5</v>
      </c>
      <c r="M151" s="1">
        <v>0</v>
      </c>
      <c r="N151" s="1">
        <v>1</v>
      </c>
      <c r="O151" s="1"/>
      <c r="P151" s="1">
        <v>78.900000000000006</v>
      </c>
      <c r="Q151" s="1">
        <v>71.3</v>
      </c>
      <c r="R151" s="1">
        <v>86.4</v>
      </c>
      <c r="S151" s="1" t="b">
        <v>1</v>
      </c>
      <c r="T151" s="1"/>
      <c r="U151" s="1" t="s">
        <v>39</v>
      </c>
      <c r="V151" s="1"/>
      <c r="W151" s="1"/>
      <c r="X151" s="1"/>
      <c r="Y151" s="1"/>
      <c r="Z151" s="1">
        <v>1</v>
      </c>
      <c r="AA151" s="1" t="b">
        <f>M151&gt;L151</f>
        <v>0</v>
      </c>
      <c r="AB151" s="1"/>
      <c r="AC151" s="1"/>
      <c r="AD151" s="1" t="s">
        <v>42</v>
      </c>
      <c r="AE151" s="3">
        <f>P151-Q151</f>
        <v>7.6000000000000085</v>
      </c>
      <c r="AF151" s="3">
        <f>R151-P151</f>
        <v>7.5</v>
      </c>
      <c r="AG151" s="3">
        <f>(R151-Q151)/3.92</f>
        <v>3.8520408163265327</v>
      </c>
      <c r="AH151" s="1"/>
      <c r="AI151" s="1"/>
      <c r="AJ151" s="1">
        <f>N151-M151</f>
        <v>1</v>
      </c>
      <c r="AK151" s="1"/>
      <c r="AL151" s="1"/>
      <c r="AM151" s="1"/>
      <c r="AN151" s="1"/>
    </row>
    <row r="152" spans="1:40" ht="17" customHeight="1" x14ac:dyDescent="0.2">
      <c r="A152" s="1" t="s">
        <v>100</v>
      </c>
      <c r="B152" s="1" t="str">
        <f>INDEX([2]SUMMARY!$B$2:$B$29,MATCH($A152,[2]SUMMARY!$A$2:$A$29,0))</f>
        <v>Rosenberg</v>
      </c>
      <c r="C152" s="1" t="s">
        <v>106</v>
      </c>
      <c r="D152" s="1"/>
      <c r="E152" s="1" t="s">
        <v>108</v>
      </c>
      <c r="F152" s="5" t="s">
        <v>51</v>
      </c>
      <c r="G152" s="22" t="s">
        <v>93</v>
      </c>
      <c r="H152" s="1" t="s">
        <v>35</v>
      </c>
      <c r="I152" s="22" t="s">
        <v>85</v>
      </c>
      <c r="J152" s="1" t="s">
        <v>85</v>
      </c>
      <c r="K152" s="1"/>
      <c r="L152" s="1">
        <v>1.5</v>
      </c>
      <c r="M152" s="1">
        <v>1</v>
      </c>
      <c r="N152" s="1">
        <v>2</v>
      </c>
      <c r="O152" s="1"/>
      <c r="P152" s="1">
        <v>85.5</v>
      </c>
      <c r="Q152" s="1">
        <v>78.3</v>
      </c>
      <c r="R152" s="1">
        <v>92.7</v>
      </c>
      <c r="S152" s="1" t="b">
        <v>1</v>
      </c>
      <c r="T152" s="1"/>
      <c r="U152" s="1" t="s">
        <v>39</v>
      </c>
      <c r="V152" s="1"/>
      <c r="W152" s="1"/>
      <c r="X152" s="1"/>
      <c r="Y152" s="1"/>
      <c r="Z152" s="1">
        <v>1</v>
      </c>
      <c r="AA152" s="1" t="b">
        <f>M152&gt;L152</f>
        <v>0</v>
      </c>
      <c r="AB152" s="1"/>
      <c r="AC152" s="1"/>
      <c r="AD152" s="1" t="s">
        <v>42</v>
      </c>
      <c r="AE152" s="3">
        <f>P152-Q152</f>
        <v>7.2000000000000028</v>
      </c>
      <c r="AF152" s="3">
        <f>R152-P152</f>
        <v>7.2000000000000028</v>
      </c>
      <c r="AG152" s="3">
        <f>(R152-Q152)/3.92</f>
        <v>3.6734693877551035</v>
      </c>
      <c r="AH152" s="1"/>
      <c r="AI152" s="1"/>
      <c r="AJ152" s="1">
        <f>N152-M152</f>
        <v>1</v>
      </c>
      <c r="AK152" s="1"/>
      <c r="AL152" s="1"/>
      <c r="AM152" s="1"/>
      <c r="AN152" s="1"/>
    </row>
    <row r="153" spans="1:40" ht="17" customHeight="1" x14ac:dyDescent="0.2">
      <c r="A153" s="1" t="s">
        <v>100</v>
      </c>
      <c r="B153" s="1" t="str">
        <f>INDEX([2]SUMMARY!$B$2:$B$29,MATCH($A153,[2]SUMMARY!$A$2:$A$29,0))</f>
        <v>Rosenberg</v>
      </c>
      <c r="C153" s="1" t="s">
        <v>106</v>
      </c>
      <c r="D153" s="1"/>
      <c r="E153" s="1" t="s">
        <v>108</v>
      </c>
      <c r="F153" s="5" t="s">
        <v>51</v>
      </c>
      <c r="G153" s="22" t="s">
        <v>43</v>
      </c>
      <c r="H153" s="1" t="s">
        <v>43</v>
      </c>
      <c r="I153" s="22" t="s">
        <v>85</v>
      </c>
      <c r="J153" s="1" t="s">
        <v>85</v>
      </c>
      <c r="K153" s="1"/>
      <c r="L153" s="1">
        <v>2.75</v>
      </c>
      <c r="M153" s="1">
        <v>2.25</v>
      </c>
      <c r="N153" s="1">
        <v>3.25</v>
      </c>
      <c r="O153" s="1"/>
      <c r="P153" s="1">
        <v>74.099999999999994</v>
      </c>
      <c r="Q153" s="1">
        <v>57.7</v>
      </c>
      <c r="R153" s="1">
        <v>90.5</v>
      </c>
      <c r="S153" s="1" t="b">
        <v>1</v>
      </c>
      <c r="T153" s="1"/>
      <c r="U153" s="1" t="s">
        <v>39</v>
      </c>
      <c r="V153" s="1"/>
      <c r="W153" s="1"/>
      <c r="X153" s="1"/>
      <c r="Y153" s="1"/>
      <c r="Z153" s="1">
        <v>1</v>
      </c>
      <c r="AA153" s="1" t="b">
        <f>M153&gt;L153</f>
        <v>0</v>
      </c>
      <c r="AB153" s="1"/>
      <c r="AC153" s="1"/>
      <c r="AD153" s="1" t="s">
        <v>42</v>
      </c>
      <c r="AE153" s="3">
        <f>P153-Q153</f>
        <v>16.399999999999991</v>
      </c>
      <c r="AF153" s="3">
        <f>R153-P153</f>
        <v>16.400000000000006</v>
      </c>
      <c r="AG153" s="3">
        <f>(R153-Q153)/3.92</f>
        <v>8.3673469387755102</v>
      </c>
      <c r="AH153" s="1"/>
      <c r="AI153" s="1"/>
      <c r="AJ153" s="1">
        <f>N153-M153</f>
        <v>1</v>
      </c>
      <c r="AK153" s="1"/>
      <c r="AL153" s="1"/>
      <c r="AM153" s="1"/>
      <c r="AN153" s="1"/>
    </row>
    <row r="154" spans="1:40" ht="17" customHeight="1" x14ac:dyDescent="0.2">
      <c r="A154" s="1" t="s">
        <v>100</v>
      </c>
      <c r="B154" s="1" t="str">
        <f>INDEX([2]SUMMARY!$B$2:$B$29,MATCH($A154,[2]SUMMARY!$A$2:$A$29,0))</f>
        <v>Rosenberg</v>
      </c>
      <c r="C154" s="1" t="s">
        <v>106</v>
      </c>
      <c r="D154" s="1"/>
      <c r="E154" s="1" t="s">
        <v>108</v>
      </c>
      <c r="F154" s="5" t="s">
        <v>51</v>
      </c>
      <c r="G154" s="22" t="s">
        <v>43</v>
      </c>
      <c r="H154" s="1" t="s">
        <v>43</v>
      </c>
      <c r="I154" s="22" t="s">
        <v>85</v>
      </c>
      <c r="J154" s="1" t="s">
        <v>85</v>
      </c>
      <c r="K154" s="1"/>
      <c r="L154" s="1">
        <v>3.75</v>
      </c>
      <c r="M154" s="1">
        <v>3.25</v>
      </c>
      <c r="N154" s="1">
        <v>4.25</v>
      </c>
      <c r="O154" s="1"/>
      <c r="P154" s="1">
        <v>86.2</v>
      </c>
      <c r="Q154" s="1">
        <v>72</v>
      </c>
      <c r="R154" s="1">
        <v>99</v>
      </c>
      <c r="S154" s="1" t="b">
        <v>1</v>
      </c>
      <c r="T154" s="1"/>
      <c r="U154" s="1" t="s">
        <v>39</v>
      </c>
      <c r="V154" s="1"/>
      <c r="W154" s="1"/>
      <c r="X154" s="1"/>
      <c r="Y154" s="1"/>
      <c r="Z154" s="1">
        <v>1</v>
      </c>
      <c r="AA154" s="1" t="b">
        <f>M154&gt;L154</f>
        <v>0</v>
      </c>
      <c r="AB154" s="1"/>
      <c r="AC154" s="1"/>
      <c r="AD154" s="1" t="s">
        <v>42</v>
      </c>
      <c r="AE154" s="3">
        <f>P154-Q154</f>
        <v>14.200000000000003</v>
      </c>
      <c r="AF154" s="3">
        <f>R154-P154</f>
        <v>12.799999999999997</v>
      </c>
      <c r="AG154" s="3">
        <f>(R154-Q154)/3.92</f>
        <v>6.8877551020408161</v>
      </c>
      <c r="AH154" s="1"/>
      <c r="AI154" s="1"/>
      <c r="AJ154" s="1">
        <f>N154-M154</f>
        <v>1</v>
      </c>
      <c r="AK154" s="1"/>
      <c r="AL154" s="1"/>
      <c r="AM154" s="1"/>
      <c r="AN154" s="1"/>
    </row>
    <row r="155" spans="1:40" ht="17" customHeight="1" x14ac:dyDescent="0.2">
      <c r="A155" s="1" t="s">
        <v>100</v>
      </c>
      <c r="B155" s="1" t="str">
        <f>INDEX([2]SUMMARY!$B$2:$B$29,MATCH($A155,[2]SUMMARY!$A$2:$A$29,0))</f>
        <v>Rosenberg</v>
      </c>
      <c r="C155" s="1" t="s">
        <v>106</v>
      </c>
      <c r="D155" s="1"/>
      <c r="E155" s="1" t="s">
        <v>108</v>
      </c>
      <c r="F155" s="5" t="s">
        <v>51</v>
      </c>
      <c r="G155" s="22" t="s">
        <v>43</v>
      </c>
      <c r="H155" s="1" t="s">
        <v>43</v>
      </c>
      <c r="I155" s="22" t="s">
        <v>85</v>
      </c>
      <c r="J155" s="1" t="s">
        <v>85</v>
      </c>
      <c r="K155" s="1"/>
      <c r="L155" s="1">
        <v>4.5</v>
      </c>
      <c r="M155" s="1">
        <v>4</v>
      </c>
      <c r="N155" s="1">
        <v>5</v>
      </c>
      <c r="O155" s="1"/>
      <c r="P155" s="1">
        <v>73.7</v>
      </c>
      <c r="Q155" s="1">
        <v>67.400000000000006</v>
      </c>
      <c r="R155" s="1">
        <v>80</v>
      </c>
      <c r="S155" s="1" t="b">
        <v>1</v>
      </c>
      <c r="T155" s="1"/>
      <c r="U155" s="1" t="s">
        <v>39</v>
      </c>
      <c r="V155" s="1"/>
      <c r="W155" s="1"/>
      <c r="X155" s="1"/>
      <c r="Y155" s="1"/>
      <c r="Z155" s="1">
        <v>1</v>
      </c>
      <c r="AA155" s="1" t="b">
        <f>M155&gt;L155</f>
        <v>0</v>
      </c>
      <c r="AB155" s="1"/>
      <c r="AC155" s="1"/>
      <c r="AD155" s="1" t="s">
        <v>42</v>
      </c>
      <c r="AE155" s="3">
        <f>P155-Q155</f>
        <v>6.2999999999999972</v>
      </c>
      <c r="AF155" s="3">
        <f>R155-P155</f>
        <v>6.2999999999999972</v>
      </c>
      <c r="AG155" s="3">
        <f>(R155-Q155)/3.92</f>
        <v>3.2142857142857131</v>
      </c>
      <c r="AH155" s="1"/>
      <c r="AI155" s="1"/>
      <c r="AJ155" s="1">
        <f>N155-M155</f>
        <v>1</v>
      </c>
      <c r="AK155" s="1"/>
      <c r="AL155" s="1"/>
      <c r="AM155" s="1"/>
      <c r="AN155" s="1"/>
    </row>
    <row r="156" spans="1:40" ht="17" customHeight="1" x14ac:dyDescent="0.2">
      <c r="A156" s="1" t="s">
        <v>100</v>
      </c>
      <c r="B156" s="1" t="str">
        <f>INDEX([2]SUMMARY!$B$2:$B$29,MATCH($A156,[2]SUMMARY!$A$2:$A$29,0))</f>
        <v>Rosenberg</v>
      </c>
      <c r="C156" s="1" t="s">
        <v>106</v>
      </c>
      <c r="D156" s="1"/>
      <c r="E156" s="1" t="s">
        <v>108</v>
      </c>
      <c r="F156" s="5" t="s">
        <v>51</v>
      </c>
      <c r="G156" s="22" t="s">
        <v>43</v>
      </c>
      <c r="H156" s="1" t="s">
        <v>43</v>
      </c>
      <c r="I156" s="22" t="s">
        <v>85</v>
      </c>
      <c r="J156" s="1" t="s">
        <v>85</v>
      </c>
      <c r="K156" s="1"/>
      <c r="L156" s="1">
        <v>5.5</v>
      </c>
      <c r="M156" s="1">
        <v>5</v>
      </c>
      <c r="N156" s="1">
        <v>6</v>
      </c>
      <c r="O156" s="1"/>
      <c r="P156" s="1">
        <v>67</v>
      </c>
      <c r="Q156" s="1">
        <v>58.9</v>
      </c>
      <c r="R156" s="1">
        <v>75.099999999999994</v>
      </c>
      <c r="S156" s="1" t="b">
        <v>1</v>
      </c>
      <c r="T156" s="1"/>
      <c r="U156" s="1" t="s">
        <v>39</v>
      </c>
      <c r="V156" s="1"/>
      <c r="W156" s="1"/>
      <c r="X156" s="1"/>
      <c r="Y156" s="1"/>
      <c r="Z156" s="1">
        <v>1</v>
      </c>
      <c r="AA156" s="1" t="b">
        <f>M156&gt;L156</f>
        <v>0</v>
      </c>
      <c r="AB156" s="1"/>
      <c r="AC156" s="1"/>
      <c r="AD156" s="1" t="s">
        <v>42</v>
      </c>
      <c r="AE156" s="3">
        <f>P156-Q156</f>
        <v>8.1000000000000014</v>
      </c>
      <c r="AF156" s="3">
        <f>R156-P156</f>
        <v>8.0999999999999943</v>
      </c>
      <c r="AG156" s="3">
        <f>(R156-Q156)/3.92</f>
        <v>4.1326530612244889</v>
      </c>
      <c r="AH156" s="1"/>
      <c r="AI156" s="1"/>
      <c r="AJ156" s="1">
        <f>N156-M156</f>
        <v>1</v>
      </c>
      <c r="AK156" s="1"/>
      <c r="AL156" s="1"/>
      <c r="AM156" s="1"/>
      <c r="AN156" s="1"/>
    </row>
    <row r="157" spans="1:40" ht="16" customHeight="1" x14ac:dyDescent="0.2">
      <c r="A157" s="1" t="s">
        <v>32</v>
      </c>
      <c r="B157" s="1" t="str">
        <f>INDEX([1]SUMMARY!$B$2:$B$29,MATCH($A157,[1]SUMMARY!$A$2:$A$29,0))</f>
        <v>Tartof</v>
      </c>
      <c r="C157" s="1" t="s">
        <v>33</v>
      </c>
      <c r="D157" s="1"/>
      <c r="E157" s="1" t="str">
        <f>"12-15"</f>
        <v>12-15</v>
      </c>
      <c r="F157" s="1" t="s">
        <v>109</v>
      </c>
      <c r="G157" s="22" t="s">
        <v>110</v>
      </c>
      <c r="H157" s="1" t="s">
        <v>111</v>
      </c>
      <c r="I157" s="1" t="s">
        <v>36</v>
      </c>
      <c r="J157" s="1" t="s">
        <v>36</v>
      </c>
      <c r="K157" s="1" t="s">
        <v>112</v>
      </c>
      <c r="L157" s="1">
        <v>0.5</v>
      </c>
      <c r="M157" s="1">
        <v>0</v>
      </c>
      <c r="N157" s="1">
        <v>1</v>
      </c>
      <c r="O157" s="1"/>
      <c r="P157" s="1">
        <v>91</v>
      </c>
      <c r="Q157" s="1">
        <v>86</v>
      </c>
      <c r="R157" s="1">
        <v>94</v>
      </c>
      <c r="S157" s="1" t="b">
        <v>0</v>
      </c>
      <c r="T157" s="1"/>
      <c r="U157" s="1" t="s">
        <v>39</v>
      </c>
      <c r="V157" s="1"/>
      <c r="W157" s="1"/>
      <c r="X157" s="1"/>
      <c r="Y157" s="1"/>
      <c r="Z157" s="1">
        <v>1</v>
      </c>
      <c r="AA157" s="1" t="b">
        <f>M157&gt;L157</f>
        <v>0</v>
      </c>
      <c r="AB157" s="1"/>
      <c r="AC157" s="1"/>
      <c r="AD157" s="1" t="s">
        <v>42</v>
      </c>
      <c r="AE157" s="1">
        <f>P157-Q157</f>
        <v>5</v>
      </c>
      <c r="AF157" s="1">
        <f>R157-Q157</f>
        <v>8</v>
      </c>
      <c r="AG157" s="1"/>
      <c r="AH157" s="1"/>
      <c r="AI157" s="1"/>
      <c r="AJ157" s="1">
        <f>N157-M157</f>
        <v>1</v>
      </c>
      <c r="AK157" s="1"/>
      <c r="AL157" s="1"/>
      <c r="AM157" s="1"/>
      <c r="AN157" s="1"/>
    </row>
    <row r="158" spans="1:40" ht="16" customHeight="1" x14ac:dyDescent="0.2">
      <c r="A158" s="1" t="s">
        <v>32</v>
      </c>
      <c r="B158" s="1" t="str">
        <f>INDEX([1]SUMMARY!$B$2:$B$29,MATCH($A158,[1]SUMMARY!$A$2:$A$29,0))</f>
        <v>Tartof</v>
      </c>
      <c r="C158" s="1" t="s">
        <v>33</v>
      </c>
      <c r="D158" s="1"/>
      <c r="E158" s="1" t="str">
        <f>"12-15"</f>
        <v>12-15</v>
      </c>
      <c r="F158" s="1" t="s">
        <v>109</v>
      </c>
      <c r="G158" s="22" t="s">
        <v>110</v>
      </c>
      <c r="H158" s="1" t="s">
        <v>111</v>
      </c>
      <c r="I158" s="1" t="s">
        <v>36</v>
      </c>
      <c r="J158" s="1" t="s">
        <v>36</v>
      </c>
      <c r="K158" s="1" t="s">
        <v>112</v>
      </c>
      <c r="L158" s="1">
        <v>1.5</v>
      </c>
      <c r="M158" s="1">
        <v>1</v>
      </c>
      <c r="N158" s="1">
        <v>2</v>
      </c>
      <c r="O158" s="1"/>
      <c r="P158" s="1">
        <v>92</v>
      </c>
      <c r="Q158" s="1">
        <v>88</v>
      </c>
      <c r="R158" s="1">
        <v>94</v>
      </c>
      <c r="S158" s="1" t="b">
        <v>0</v>
      </c>
      <c r="T158" s="1"/>
      <c r="U158" s="1" t="s">
        <v>39</v>
      </c>
      <c r="V158" s="1"/>
      <c r="W158" s="1"/>
      <c r="X158" s="1"/>
      <c r="Y158" s="1"/>
      <c r="Z158" s="1">
        <v>1</v>
      </c>
      <c r="AA158" s="1" t="b">
        <f>M158&gt;L158</f>
        <v>0</v>
      </c>
      <c r="AB158" s="1"/>
      <c r="AC158" s="1"/>
      <c r="AD158" s="1" t="s">
        <v>42</v>
      </c>
      <c r="AE158" s="1">
        <f>P158-Q158</f>
        <v>4</v>
      </c>
      <c r="AF158" s="1">
        <f>R158-Q158</f>
        <v>6</v>
      </c>
      <c r="AG158" s="1"/>
      <c r="AH158" s="1"/>
      <c r="AI158" s="1"/>
      <c r="AJ158" s="1">
        <f>N158-M158</f>
        <v>1</v>
      </c>
      <c r="AK158" s="1"/>
      <c r="AL158" s="1"/>
      <c r="AM158" s="1"/>
      <c r="AN158" s="1"/>
    </row>
    <row r="159" spans="1:40" ht="16" customHeight="1" x14ac:dyDescent="0.2">
      <c r="A159" s="1" t="s">
        <v>32</v>
      </c>
      <c r="B159" s="1" t="str">
        <f>INDEX([1]SUMMARY!$B$2:$B$29,MATCH($A159,[1]SUMMARY!$A$2:$A$29,0))</f>
        <v>Tartof</v>
      </c>
      <c r="C159" s="1" t="s">
        <v>33</v>
      </c>
      <c r="D159" s="1"/>
      <c r="E159" s="1" t="str">
        <f>"12-15"</f>
        <v>12-15</v>
      </c>
      <c r="F159" s="1" t="s">
        <v>109</v>
      </c>
      <c r="G159" s="22" t="s">
        <v>110</v>
      </c>
      <c r="H159" s="1" t="s">
        <v>111</v>
      </c>
      <c r="I159" s="1" t="s">
        <v>36</v>
      </c>
      <c r="J159" s="1" t="s">
        <v>36</v>
      </c>
      <c r="K159" s="1" t="s">
        <v>112</v>
      </c>
      <c r="L159" s="1">
        <v>2.5</v>
      </c>
      <c r="M159" s="1">
        <v>2</v>
      </c>
      <c r="N159" s="1">
        <v>3</v>
      </c>
      <c r="O159" s="1"/>
      <c r="P159" s="1">
        <v>88</v>
      </c>
      <c r="Q159" s="1">
        <v>68</v>
      </c>
      <c r="R159" s="1">
        <v>96</v>
      </c>
      <c r="S159" s="1" t="b">
        <v>0</v>
      </c>
      <c r="T159" s="1"/>
      <c r="U159" s="1" t="s">
        <v>39</v>
      </c>
      <c r="V159" s="1"/>
      <c r="W159" s="1"/>
      <c r="X159" s="1"/>
      <c r="Y159" s="1"/>
      <c r="Z159" s="1">
        <v>1</v>
      </c>
      <c r="AA159" s="1" t="b">
        <f>M159&gt;L159</f>
        <v>0</v>
      </c>
      <c r="AB159" s="1"/>
      <c r="AC159" s="1"/>
      <c r="AD159" s="1" t="s">
        <v>42</v>
      </c>
      <c r="AE159" s="1">
        <f>P159-Q159</f>
        <v>20</v>
      </c>
      <c r="AF159" s="1">
        <f>R159-Q159</f>
        <v>28</v>
      </c>
      <c r="AG159" s="1"/>
      <c r="AH159" s="1"/>
      <c r="AI159" s="1"/>
      <c r="AJ159" s="1">
        <f>N159-M159</f>
        <v>1</v>
      </c>
      <c r="AK159" s="1"/>
      <c r="AL159" s="1"/>
      <c r="AM159" s="1"/>
      <c r="AN159" s="1"/>
    </row>
    <row r="160" spans="1:40" ht="16" customHeight="1" x14ac:dyDescent="0.2">
      <c r="A160" s="1" t="s">
        <v>32</v>
      </c>
      <c r="B160" s="1" t="str">
        <f>INDEX([1]SUMMARY!$B$2:$B$29,MATCH($A160,[1]SUMMARY!$A$2:$A$29,0))</f>
        <v>Tartof</v>
      </c>
      <c r="C160" s="1" t="s">
        <v>33</v>
      </c>
      <c r="D160" s="1"/>
      <c r="E160" s="1" t="str">
        <f>"12-15"</f>
        <v>12-15</v>
      </c>
      <c r="F160" s="1" t="s">
        <v>109</v>
      </c>
      <c r="G160" s="22" t="s">
        <v>110</v>
      </c>
      <c r="H160" s="1" t="s">
        <v>111</v>
      </c>
      <c r="I160" s="1" t="s">
        <v>36</v>
      </c>
      <c r="J160" s="1" t="s">
        <v>36</v>
      </c>
      <c r="K160" s="1" t="s">
        <v>112</v>
      </c>
      <c r="L160" s="1">
        <v>3.5</v>
      </c>
      <c r="M160" s="1">
        <v>3</v>
      </c>
      <c r="N160" s="1">
        <v>4</v>
      </c>
      <c r="O160" s="1"/>
      <c r="P160" s="1">
        <v>84</v>
      </c>
      <c r="Q160" s="1">
        <v>0</v>
      </c>
      <c r="R160" s="1">
        <v>98</v>
      </c>
      <c r="S160" s="1" t="b">
        <v>0</v>
      </c>
      <c r="T160" s="1"/>
      <c r="U160" s="1" t="s">
        <v>39</v>
      </c>
      <c r="V160" s="1"/>
      <c r="W160" s="1"/>
      <c r="X160" s="1"/>
      <c r="Y160" s="1"/>
      <c r="Z160" s="1">
        <v>1</v>
      </c>
      <c r="AA160" s="1" t="b">
        <f>M160&gt;L160</f>
        <v>0</v>
      </c>
      <c r="AB160" s="1"/>
      <c r="AC160" s="1"/>
      <c r="AD160" s="1" t="s">
        <v>42</v>
      </c>
      <c r="AE160" s="1">
        <f>P160-Q160</f>
        <v>84</v>
      </c>
      <c r="AF160" s="1">
        <f>R160-Q160</f>
        <v>98</v>
      </c>
      <c r="AG160" s="1"/>
      <c r="AH160" s="1"/>
      <c r="AI160" s="1"/>
      <c r="AJ160" s="1">
        <f>N160-M160</f>
        <v>1</v>
      </c>
      <c r="AK160" s="1"/>
      <c r="AL160" s="1"/>
      <c r="AM160" s="1"/>
      <c r="AN160" s="1"/>
    </row>
    <row r="161" spans="1:40" ht="16" customHeight="1" x14ac:dyDescent="0.2">
      <c r="A161" s="1" t="s">
        <v>32</v>
      </c>
      <c r="B161" s="1" t="str">
        <f>INDEX([1]SUMMARY!$B$2:$B$29,MATCH($A161,[1]SUMMARY!$A$2:$A$29,0))</f>
        <v>Tartof</v>
      </c>
      <c r="C161" s="1" t="s">
        <v>33</v>
      </c>
      <c r="D161" s="1"/>
      <c r="E161" s="1" t="str">
        <f>"12-15"</f>
        <v>12-15</v>
      </c>
      <c r="F161" s="1" t="s">
        <v>109</v>
      </c>
      <c r="G161" s="22" t="s">
        <v>110</v>
      </c>
      <c r="H161" s="1" t="s">
        <v>111</v>
      </c>
      <c r="I161" s="1" t="s">
        <v>36</v>
      </c>
      <c r="J161" s="1" t="s">
        <v>36</v>
      </c>
      <c r="K161" s="1" t="s">
        <v>112</v>
      </c>
      <c r="L161" s="1">
        <v>4.5</v>
      </c>
      <c r="M161" s="1">
        <v>4</v>
      </c>
      <c r="N161" s="1">
        <v>5</v>
      </c>
      <c r="O161" s="1"/>
      <c r="P161" s="1">
        <v>100</v>
      </c>
      <c r="Q161" s="1">
        <v>100</v>
      </c>
      <c r="R161" s="1">
        <v>100</v>
      </c>
      <c r="S161" s="1" t="b">
        <v>0</v>
      </c>
      <c r="T161" s="1" t="s">
        <v>113</v>
      </c>
      <c r="U161" s="1" t="s">
        <v>39</v>
      </c>
      <c r="V161" s="1"/>
      <c r="W161" s="1"/>
      <c r="X161" s="1"/>
      <c r="Y161" s="1"/>
      <c r="Z161" s="1">
        <v>1</v>
      </c>
      <c r="AA161" s="1" t="b">
        <f>M161&gt;L161</f>
        <v>0</v>
      </c>
      <c r="AB161" s="1"/>
      <c r="AC161" s="1"/>
      <c r="AD161" s="1" t="s">
        <v>42</v>
      </c>
      <c r="AE161" s="1">
        <f>P161-Q161</f>
        <v>0</v>
      </c>
      <c r="AF161" s="1">
        <f>R161-Q161</f>
        <v>0</v>
      </c>
      <c r="AG161" s="1"/>
      <c r="AH161" s="1"/>
      <c r="AI161" s="1"/>
      <c r="AJ161" s="1">
        <f>N161-M161</f>
        <v>1</v>
      </c>
      <c r="AK161" s="1"/>
      <c r="AL161" s="1"/>
      <c r="AM161" s="1"/>
      <c r="AN161" s="1"/>
    </row>
    <row r="162" spans="1:40" ht="16" customHeight="1" x14ac:dyDescent="0.2">
      <c r="A162" s="1" t="s">
        <v>32</v>
      </c>
      <c r="B162" s="1" t="str">
        <f>INDEX([1]SUMMARY!$B$2:$B$29,MATCH($A162,[1]SUMMARY!$A$2:$A$29,0))</f>
        <v>Tartof</v>
      </c>
      <c r="C162" s="1" t="s">
        <v>33</v>
      </c>
      <c r="D162" s="1"/>
      <c r="E162" s="1" t="str">
        <f>"12-15"</f>
        <v>12-15</v>
      </c>
      <c r="F162" s="1" t="s">
        <v>109</v>
      </c>
      <c r="G162" s="22" t="s">
        <v>110</v>
      </c>
      <c r="H162" s="1" t="s">
        <v>111</v>
      </c>
      <c r="I162" s="1" t="s">
        <v>36</v>
      </c>
      <c r="J162" s="1" t="s">
        <v>36</v>
      </c>
      <c r="K162" s="1" t="s">
        <v>112</v>
      </c>
      <c r="L162" s="1">
        <v>5.5</v>
      </c>
      <c r="M162" s="1">
        <v>5</v>
      </c>
      <c r="N162" s="1">
        <v>100</v>
      </c>
      <c r="O162" s="1"/>
      <c r="P162" s="1">
        <v>100</v>
      </c>
      <c r="Q162" s="1">
        <v>100</v>
      </c>
      <c r="R162" s="1">
        <v>100</v>
      </c>
      <c r="S162" s="1" t="b">
        <v>0</v>
      </c>
      <c r="T162" s="1"/>
      <c r="U162" s="1" t="s">
        <v>39</v>
      </c>
      <c r="V162" s="1"/>
      <c r="W162" s="1"/>
      <c r="X162" s="1"/>
      <c r="Y162" s="1"/>
      <c r="Z162" s="1">
        <v>1</v>
      </c>
      <c r="AA162" s="1" t="b">
        <f>M162&gt;L162</f>
        <v>0</v>
      </c>
      <c r="AB162" s="1"/>
      <c r="AC162" s="1"/>
      <c r="AD162" s="1" t="s">
        <v>42</v>
      </c>
      <c r="AE162" s="1">
        <f>P162-Q162</f>
        <v>0</v>
      </c>
      <c r="AF162" s="1">
        <f>R162-Q162</f>
        <v>0</v>
      </c>
      <c r="AG162" s="1"/>
      <c r="AH162" s="1"/>
      <c r="AI162" s="1"/>
      <c r="AJ162" s="1">
        <f>N162-M162</f>
        <v>95</v>
      </c>
      <c r="AK162" s="1"/>
      <c r="AL162" s="1"/>
      <c r="AM162" s="1"/>
      <c r="AN162" s="1"/>
    </row>
    <row r="163" spans="1:40" ht="16" customHeight="1" x14ac:dyDescent="0.2">
      <c r="A163" s="1" t="s">
        <v>32</v>
      </c>
      <c r="B163" s="1" t="str">
        <f>INDEX([1]SUMMARY!$B$2:$B$29,MATCH($A163,[1]SUMMARY!$A$2:$A$29,0))</f>
        <v>Tartof</v>
      </c>
      <c r="C163" s="1" t="s">
        <v>33</v>
      </c>
      <c r="D163" s="1"/>
      <c r="E163" s="1" t="s">
        <v>114</v>
      </c>
      <c r="F163" s="1" t="s">
        <v>46</v>
      </c>
      <c r="G163" s="22" t="s">
        <v>110</v>
      </c>
      <c r="H163" s="1" t="s">
        <v>111</v>
      </c>
      <c r="I163" s="1" t="s">
        <v>36</v>
      </c>
      <c r="J163" s="1" t="s">
        <v>36</v>
      </c>
      <c r="K163" s="1" t="s">
        <v>112</v>
      </c>
      <c r="L163" s="1">
        <v>0.5</v>
      </c>
      <c r="M163" s="1">
        <v>0</v>
      </c>
      <c r="N163" s="1">
        <v>1</v>
      </c>
      <c r="O163" s="1"/>
      <c r="P163" s="1">
        <v>89</v>
      </c>
      <c r="Q163" s="1">
        <v>87</v>
      </c>
      <c r="R163" s="1">
        <v>91</v>
      </c>
      <c r="S163" s="1" t="b">
        <v>1</v>
      </c>
      <c r="T163" s="1"/>
      <c r="U163" s="1" t="s">
        <v>39</v>
      </c>
      <c r="V163" s="1"/>
      <c r="W163" s="1"/>
      <c r="X163" s="1"/>
      <c r="Y163" s="1"/>
      <c r="Z163" s="1">
        <v>1</v>
      </c>
      <c r="AA163" s="1" t="b">
        <f>M163&gt;L163</f>
        <v>0</v>
      </c>
      <c r="AB163" s="1"/>
      <c r="AC163" s="1"/>
      <c r="AD163" s="1" t="s">
        <v>42</v>
      </c>
      <c r="AE163" s="1">
        <f>P163-Q163</f>
        <v>2</v>
      </c>
      <c r="AF163" s="1">
        <f>R163-Q163</f>
        <v>4</v>
      </c>
      <c r="AG163" s="1"/>
      <c r="AH163" s="1"/>
      <c r="AI163" s="1"/>
      <c r="AJ163" s="1">
        <f>N163-M163</f>
        <v>1</v>
      </c>
      <c r="AK163" s="1"/>
      <c r="AL163" s="1"/>
      <c r="AM163" s="1"/>
      <c r="AN163" s="1"/>
    </row>
    <row r="164" spans="1:40" ht="16" customHeight="1" x14ac:dyDescent="0.2">
      <c r="A164" s="1" t="s">
        <v>32</v>
      </c>
      <c r="B164" s="1" t="str">
        <f>INDEX([1]SUMMARY!$B$2:$B$29,MATCH($A164,[1]SUMMARY!$A$2:$A$29,0))</f>
        <v>Tartof</v>
      </c>
      <c r="C164" s="1" t="s">
        <v>33</v>
      </c>
      <c r="D164" s="1"/>
      <c r="E164" s="1" t="s">
        <v>114</v>
      </c>
      <c r="F164" s="1" t="s">
        <v>46</v>
      </c>
      <c r="G164" s="22" t="s">
        <v>110</v>
      </c>
      <c r="H164" s="1" t="s">
        <v>111</v>
      </c>
      <c r="I164" s="1" t="s">
        <v>36</v>
      </c>
      <c r="J164" s="1" t="s">
        <v>36</v>
      </c>
      <c r="K164" s="1" t="s">
        <v>112</v>
      </c>
      <c r="L164" s="1">
        <v>1.5</v>
      </c>
      <c r="M164" s="1">
        <v>1</v>
      </c>
      <c r="N164" s="1">
        <v>2</v>
      </c>
      <c r="O164" s="1"/>
      <c r="P164" s="1">
        <v>84</v>
      </c>
      <c r="Q164" s="1">
        <v>81</v>
      </c>
      <c r="R164" s="1">
        <v>86</v>
      </c>
      <c r="S164" s="1" t="b">
        <v>1</v>
      </c>
      <c r="T164" s="1"/>
      <c r="U164" s="1" t="s">
        <v>39</v>
      </c>
      <c r="V164" s="1"/>
      <c r="W164" s="1"/>
      <c r="X164" s="1"/>
      <c r="Y164" s="1"/>
      <c r="Z164" s="1">
        <v>1</v>
      </c>
      <c r="AA164" s="1" t="b">
        <f>M164&gt;L164</f>
        <v>0</v>
      </c>
      <c r="AB164" s="1"/>
      <c r="AC164" s="1"/>
      <c r="AD164" s="1" t="s">
        <v>42</v>
      </c>
      <c r="AE164" s="1">
        <f>P164-Q164</f>
        <v>3</v>
      </c>
      <c r="AF164" s="1">
        <f>R164-Q164</f>
        <v>5</v>
      </c>
      <c r="AG164" s="1"/>
      <c r="AH164" s="1"/>
      <c r="AI164" s="1"/>
      <c r="AJ164" s="1">
        <f>N164-M164</f>
        <v>1</v>
      </c>
      <c r="AK164" s="1"/>
      <c r="AL164" s="1"/>
      <c r="AM164" s="1"/>
      <c r="AN164" s="1"/>
    </row>
    <row r="165" spans="1:40" ht="16" customHeight="1" x14ac:dyDescent="0.2">
      <c r="A165" s="1" t="s">
        <v>32</v>
      </c>
      <c r="B165" s="1" t="str">
        <f>INDEX([1]SUMMARY!$B$2:$B$29,MATCH($A165,[1]SUMMARY!$A$2:$A$29,0))</f>
        <v>Tartof</v>
      </c>
      <c r="C165" s="1" t="s">
        <v>33</v>
      </c>
      <c r="D165" s="1"/>
      <c r="E165" s="1" t="s">
        <v>114</v>
      </c>
      <c r="F165" s="1" t="s">
        <v>46</v>
      </c>
      <c r="G165" s="22" t="s">
        <v>110</v>
      </c>
      <c r="H165" s="1" t="s">
        <v>111</v>
      </c>
      <c r="I165" s="1" t="s">
        <v>36</v>
      </c>
      <c r="J165" s="1" t="s">
        <v>36</v>
      </c>
      <c r="K165" s="1" t="s">
        <v>112</v>
      </c>
      <c r="L165" s="1">
        <v>2.5</v>
      </c>
      <c r="M165" s="1">
        <v>2</v>
      </c>
      <c r="N165" s="1">
        <v>3</v>
      </c>
      <c r="O165" s="1"/>
      <c r="P165" s="1">
        <v>78</v>
      </c>
      <c r="Q165" s="1">
        <v>75</v>
      </c>
      <c r="R165" s="1">
        <v>80</v>
      </c>
      <c r="S165" s="1" t="b">
        <v>1</v>
      </c>
      <c r="T165" s="1"/>
      <c r="U165" s="1" t="s">
        <v>39</v>
      </c>
      <c r="V165" s="1"/>
      <c r="W165" s="1"/>
      <c r="X165" s="1"/>
      <c r="Y165" s="1"/>
      <c r="Z165" s="1">
        <v>1</v>
      </c>
      <c r="AA165" s="1" t="b">
        <f>M165&gt;L165</f>
        <v>0</v>
      </c>
      <c r="AB165" s="1"/>
      <c r="AC165" s="1"/>
      <c r="AD165" s="1" t="s">
        <v>42</v>
      </c>
      <c r="AE165" s="1">
        <f>P165-Q165</f>
        <v>3</v>
      </c>
      <c r="AF165" s="1">
        <f>R165-Q165</f>
        <v>5</v>
      </c>
      <c r="AG165" s="1"/>
      <c r="AH165" s="1"/>
      <c r="AI165" s="1"/>
      <c r="AJ165" s="1">
        <f>N165-M165</f>
        <v>1</v>
      </c>
      <c r="AK165" s="1"/>
      <c r="AL165" s="1"/>
      <c r="AM165" s="1"/>
      <c r="AN165" s="1"/>
    </row>
    <row r="166" spans="1:40" ht="16" customHeight="1" x14ac:dyDescent="0.2">
      <c r="A166" s="1" t="s">
        <v>32</v>
      </c>
      <c r="B166" s="1" t="str">
        <f>INDEX([1]SUMMARY!$B$2:$B$29,MATCH($A166,[1]SUMMARY!$A$2:$A$29,0))</f>
        <v>Tartof</v>
      </c>
      <c r="C166" s="1" t="s">
        <v>33</v>
      </c>
      <c r="D166" s="1"/>
      <c r="E166" s="1" t="s">
        <v>114</v>
      </c>
      <c r="F166" s="1" t="s">
        <v>46</v>
      </c>
      <c r="G166" s="22" t="s">
        <v>110</v>
      </c>
      <c r="H166" s="1" t="s">
        <v>111</v>
      </c>
      <c r="I166" s="1" t="s">
        <v>36</v>
      </c>
      <c r="J166" s="1" t="s">
        <v>36</v>
      </c>
      <c r="K166" s="1" t="s">
        <v>112</v>
      </c>
      <c r="L166" s="1">
        <v>3.5</v>
      </c>
      <c r="M166" s="1">
        <v>3</v>
      </c>
      <c r="N166" s="1">
        <v>4</v>
      </c>
      <c r="O166" s="1"/>
      <c r="P166" s="1">
        <v>68</v>
      </c>
      <c r="Q166" s="1">
        <v>65</v>
      </c>
      <c r="R166" s="1">
        <v>71</v>
      </c>
      <c r="S166" s="1" t="b">
        <v>1</v>
      </c>
      <c r="T166" s="1"/>
      <c r="U166" s="1" t="s">
        <v>39</v>
      </c>
      <c r="V166" s="1"/>
      <c r="W166" s="1"/>
      <c r="X166" s="1"/>
      <c r="Y166" s="1"/>
      <c r="Z166" s="1">
        <v>1</v>
      </c>
      <c r="AA166" s="1" t="b">
        <f>M166&gt;L166</f>
        <v>0</v>
      </c>
      <c r="AB166" s="1"/>
      <c r="AC166" s="1"/>
      <c r="AD166" s="1" t="s">
        <v>42</v>
      </c>
      <c r="AE166" s="1">
        <f>P166-Q166</f>
        <v>3</v>
      </c>
      <c r="AF166" s="1">
        <f>R166-Q166</f>
        <v>6</v>
      </c>
      <c r="AG166" s="1"/>
      <c r="AH166" s="1"/>
      <c r="AI166" s="1"/>
      <c r="AJ166" s="1">
        <f>N166-M166</f>
        <v>1</v>
      </c>
      <c r="AK166" s="1"/>
      <c r="AL166" s="1"/>
      <c r="AM166" s="1"/>
      <c r="AN166" s="1"/>
    </row>
    <row r="167" spans="1:40" ht="16" customHeight="1" x14ac:dyDescent="0.2">
      <c r="A167" s="1" t="s">
        <v>32</v>
      </c>
      <c r="B167" s="1" t="str">
        <f>INDEX([1]SUMMARY!$B$2:$B$29,MATCH($A167,[1]SUMMARY!$A$2:$A$29,0))</f>
        <v>Tartof</v>
      </c>
      <c r="C167" s="1" t="s">
        <v>33</v>
      </c>
      <c r="D167" s="1"/>
      <c r="E167" s="1" t="s">
        <v>114</v>
      </c>
      <c r="F167" s="1" t="s">
        <v>46</v>
      </c>
      <c r="G167" s="22" t="s">
        <v>110</v>
      </c>
      <c r="H167" s="1" t="s">
        <v>111</v>
      </c>
      <c r="I167" s="1" t="s">
        <v>36</v>
      </c>
      <c r="J167" s="1" t="s">
        <v>36</v>
      </c>
      <c r="K167" s="1" t="s">
        <v>112</v>
      </c>
      <c r="L167" s="1">
        <v>4.5</v>
      </c>
      <c r="M167" s="1">
        <v>4</v>
      </c>
      <c r="N167" s="1">
        <v>5</v>
      </c>
      <c r="O167" s="1"/>
      <c r="P167" s="1">
        <v>57</v>
      </c>
      <c r="Q167" s="1">
        <v>51</v>
      </c>
      <c r="R167" s="1">
        <v>62</v>
      </c>
      <c r="S167" s="1" t="b">
        <v>1</v>
      </c>
      <c r="T167" s="1"/>
      <c r="U167" s="1" t="s">
        <v>39</v>
      </c>
      <c r="V167" s="1"/>
      <c r="W167" s="1"/>
      <c r="X167" s="1"/>
      <c r="Y167" s="1"/>
      <c r="Z167" s="1">
        <v>1</v>
      </c>
      <c r="AA167" s="1" t="b">
        <f>M167&gt;L167</f>
        <v>0</v>
      </c>
      <c r="AB167" s="1"/>
      <c r="AC167" s="1"/>
      <c r="AD167" s="1" t="s">
        <v>42</v>
      </c>
      <c r="AE167" s="1">
        <f>P167-Q167</f>
        <v>6</v>
      </c>
      <c r="AF167" s="1">
        <f>R167-Q167</f>
        <v>11</v>
      </c>
      <c r="AG167" s="1"/>
      <c r="AH167" s="1"/>
      <c r="AI167" s="1"/>
      <c r="AJ167" s="1">
        <f>N167-M167</f>
        <v>1</v>
      </c>
      <c r="AK167" s="1"/>
      <c r="AL167" s="1"/>
      <c r="AM167" s="1"/>
      <c r="AN167" s="1"/>
    </row>
    <row r="168" spans="1:40" ht="68" customHeight="1" x14ac:dyDescent="0.2">
      <c r="A168" s="1" t="s">
        <v>32</v>
      </c>
      <c r="B168" s="1" t="str">
        <f>INDEX([1]SUMMARY!$B$2:$B$29,MATCH($A168,[1]SUMMARY!$A$2:$A$29,0))</f>
        <v>Tartof</v>
      </c>
      <c r="C168" s="1" t="s">
        <v>33</v>
      </c>
      <c r="D168" s="1"/>
      <c r="E168" s="1" t="s">
        <v>114</v>
      </c>
      <c r="F168" s="1" t="s">
        <v>46</v>
      </c>
      <c r="G168" s="22" t="s">
        <v>110</v>
      </c>
      <c r="H168" s="1" t="s">
        <v>111</v>
      </c>
      <c r="I168" s="1" t="s">
        <v>36</v>
      </c>
      <c r="J168" s="1" t="s">
        <v>36</v>
      </c>
      <c r="K168" s="1" t="s">
        <v>112</v>
      </c>
      <c r="L168" s="1">
        <f>IF(N168&gt;20,M168+1,AVERAGE(M168:N168))</f>
        <v>6</v>
      </c>
      <c r="M168" s="1">
        <v>5</v>
      </c>
      <c r="N168" s="1">
        <v>100</v>
      </c>
      <c r="O168" s="1"/>
      <c r="P168" s="1">
        <v>39</v>
      </c>
      <c r="Q168" s="1">
        <v>32</v>
      </c>
      <c r="R168" s="1">
        <v>45</v>
      </c>
      <c r="S168" s="1" t="b">
        <v>1</v>
      </c>
      <c r="T168" s="20" t="s">
        <v>115</v>
      </c>
      <c r="U168" s="1" t="s">
        <v>39</v>
      </c>
      <c r="V168" s="1"/>
      <c r="W168" s="1"/>
      <c r="X168" s="1"/>
      <c r="Y168" s="1"/>
      <c r="Z168" s="1">
        <v>1</v>
      </c>
      <c r="AA168" s="1" t="b">
        <f>M168&gt;L168</f>
        <v>0</v>
      </c>
      <c r="AB168" s="1"/>
      <c r="AC168" s="1"/>
      <c r="AD168" s="1" t="s">
        <v>42</v>
      </c>
      <c r="AE168" s="1">
        <f>P168-Q168</f>
        <v>7</v>
      </c>
      <c r="AF168" s="1">
        <f>R168-Q168</f>
        <v>13</v>
      </c>
      <c r="AG168" s="1"/>
      <c r="AH168" s="1"/>
      <c r="AI168" s="1"/>
      <c r="AJ168" s="1">
        <f>N168-M168</f>
        <v>95</v>
      </c>
      <c r="AK168" s="1"/>
      <c r="AL168" s="1"/>
      <c r="AM168" s="1"/>
      <c r="AN168" s="1"/>
    </row>
    <row r="169" spans="1:40" ht="16" customHeight="1" x14ac:dyDescent="0.2">
      <c r="A169" s="1" t="s">
        <v>32</v>
      </c>
      <c r="B169" s="1" t="str">
        <f>INDEX([1]SUMMARY!$B$2:$B$29,MATCH($A169,[1]SUMMARY!$A$2:$A$29,0))</f>
        <v>Tartof</v>
      </c>
      <c r="C169" s="1" t="s">
        <v>33</v>
      </c>
      <c r="D169" s="1"/>
      <c r="E169" s="1" t="s">
        <v>116</v>
      </c>
      <c r="F169" s="1" t="s">
        <v>49</v>
      </c>
      <c r="G169" s="22" t="s">
        <v>110</v>
      </c>
      <c r="H169" s="1" t="s">
        <v>111</v>
      </c>
      <c r="I169" s="1" t="s">
        <v>36</v>
      </c>
      <c r="J169" s="1" t="s">
        <v>36</v>
      </c>
      <c r="K169" s="1" t="s">
        <v>112</v>
      </c>
      <c r="L169" s="1">
        <v>0.5</v>
      </c>
      <c r="M169" s="1">
        <v>0</v>
      </c>
      <c r="N169" s="1">
        <v>1</v>
      </c>
      <c r="O169" s="1"/>
      <c r="P169" s="1">
        <v>87</v>
      </c>
      <c r="Q169" s="1">
        <v>84</v>
      </c>
      <c r="R169" s="1">
        <v>90</v>
      </c>
      <c r="S169" s="1" t="b">
        <v>1</v>
      </c>
      <c r="T169" s="1"/>
      <c r="U169" s="1" t="s">
        <v>39</v>
      </c>
      <c r="V169" s="1"/>
      <c r="W169" s="1"/>
      <c r="X169" s="1"/>
      <c r="Y169" s="1"/>
      <c r="Z169" s="1">
        <v>1</v>
      </c>
      <c r="AA169" s="1" t="b">
        <f>M169&gt;L169</f>
        <v>0</v>
      </c>
      <c r="AB169" s="1"/>
      <c r="AC169" s="1"/>
      <c r="AD169" s="1" t="s">
        <v>42</v>
      </c>
      <c r="AE169" s="1">
        <f>P169-Q169</f>
        <v>3</v>
      </c>
      <c r="AF169" s="1">
        <f>R169-Q169</f>
        <v>6</v>
      </c>
      <c r="AG169" s="1"/>
      <c r="AH169" s="1"/>
      <c r="AI169" s="1"/>
      <c r="AJ169" s="1">
        <f>N169-M169</f>
        <v>1</v>
      </c>
      <c r="AK169" s="1"/>
      <c r="AL169" s="1"/>
      <c r="AM169" s="1"/>
      <c r="AN169" s="1"/>
    </row>
    <row r="170" spans="1:40" ht="16" customHeight="1" x14ac:dyDescent="0.2">
      <c r="A170" s="1" t="s">
        <v>32</v>
      </c>
      <c r="B170" s="1" t="str">
        <f>INDEX([1]SUMMARY!$B$2:$B$29,MATCH($A170,[1]SUMMARY!$A$2:$A$29,0))</f>
        <v>Tartof</v>
      </c>
      <c r="C170" s="1" t="s">
        <v>33</v>
      </c>
      <c r="D170" s="1"/>
      <c r="E170" s="1" t="s">
        <v>116</v>
      </c>
      <c r="F170" s="1" t="s">
        <v>49</v>
      </c>
      <c r="G170" s="22" t="s">
        <v>110</v>
      </c>
      <c r="H170" s="1" t="s">
        <v>111</v>
      </c>
      <c r="I170" s="1" t="s">
        <v>36</v>
      </c>
      <c r="J170" s="1" t="s">
        <v>36</v>
      </c>
      <c r="K170" s="1" t="s">
        <v>112</v>
      </c>
      <c r="L170" s="1">
        <v>1.5</v>
      </c>
      <c r="M170" s="1">
        <v>1</v>
      </c>
      <c r="N170" s="1">
        <v>2</v>
      </c>
      <c r="O170" s="1"/>
      <c r="P170" s="1">
        <v>85</v>
      </c>
      <c r="Q170" s="1">
        <v>81</v>
      </c>
      <c r="R170" s="1">
        <v>88</v>
      </c>
      <c r="S170" s="1" t="b">
        <v>1</v>
      </c>
      <c r="T170" s="1"/>
      <c r="U170" s="1" t="s">
        <v>39</v>
      </c>
      <c r="V170" s="1"/>
      <c r="W170" s="1"/>
      <c r="X170" s="1"/>
      <c r="Y170" s="1"/>
      <c r="Z170" s="1">
        <v>1</v>
      </c>
      <c r="AA170" s="1" t="b">
        <f>M170&gt;L170</f>
        <v>0</v>
      </c>
      <c r="AB170" s="1"/>
      <c r="AC170" s="1"/>
      <c r="AD170" s="1" t="s">
        <v>42</v>
      </c>
      <c r="AE170" s="1">
        <f>P170-Q170</f>
        <v>4</v>
      </c>
      <c r="AF170" s="1">
        <f>R170-Q170</f>
        <v>7</v>
      </c>
      <c r="AG170" s="1"/>
      <c r="AH170" s="1"/>
      <c r="AI170" s="1"/>
      <c r="AJ170" s="1">
        <f>N170-M170</f>
        <v>1</v>
      </c>
      <c r="AK170" s="1"/>
      <c r="AL170" s="1"/>
      <c r="AM170" s="1"/>
      <c r="AN170" s="1"/>
    </row>
    <row r="171" spans="1:40" ht="16" customHeight="1" x14ac:dyDescent="0.2">
      <c r="A171" s="1" t="s">
        <v>32</v>
      </c>
      <c r="B171" s="1" t="str">
        <f>INDEX([1]SUMMARY!$B$2:$B$29,MATCH($A171,[1]SUMMARY!$A$2:$A$29,0))</f>
        <v>Tartof</v>
      </c>
      <c r="C171" s="1" t="s">
        <v>33</v>
      </c>
      <c r="D171" s="1"/>
      <c r="E171" s="1" t="s">
        <v>116</v>
      </c>
      <c r="F171" s="1" t="s">
        <v>49</v>
      </c>
      <c r="G171" s="22" t="s">
        <v>110</v>
      </c>
      <c r="H171" s="1" t="s">
        <v>111</v>
      </c>
      <c r="I171" s="1" t="s">
        <v>36</v>
      </c>
      <c r="J171" s="1" t="s">
        <v>36</v>
      </c>
      <c r="K171" s="1" t="s">
        <v>112</v>
      </c>
      <c r="L171" s="1">
        <v>2.5</v>
      </c>
      <c r="M171" s="1">
        <v>2</v>
      </c>
      <c r="N171" s="1">
        <v>3</v>
      </c>
      <c r="O171" s="1"/>
      <c r="P171" s="1">
        <v>78</v>
      </c>
      <c r="Q171" s="1">
        <v>74</v>
      </c>
      <c r="R171" s="1">
        <v>81</v>
      </c>
      <c r="S171" s="1" t="b">
        <v>1</v>
      </c>
      <c r="T171" s="1"/>
      <c r="U171" s="1" t="s">
        <v>39</v>
      </c>
      <c r="V171" s="1"/>
      <c r="W171" s="1"/>
      <c r="X171" s="1"/>
      <c r="Y171" s="1"/>
      <c r="Z171" s="1">
        <v>1</v>
      </c>
      <c r="AA171" s="1" t="b">
        <f>M171&gt;L171</f>
        <v>0</v>
      </c>
      <c r="AB171" s="1"/>
      <c r="AC171" s="1"/>
      <c r="AD171" s="1" t="s">
        <v>42</v>
      </c>
      <c r="AE171" s="1">
        <f>P171-Q171</f>
        <v>4</v>
      </c>
      <c r="AF171" s="1">
        <f>R171-Q171</f>
        <v>7</v>
      </c>
      <c r="AG171" s="1"/>
      <c r="AH171" s="1"/>
      <c r="AI171" s="1"/>
      <c r="AJ171" s="1">
        <f>N171-M171</f>
        <v>1</v>
      </c>
      <c r="AK171" s="1"/>
      <c r="AL171" s="1"/>
      <c r="AM171" s="1"/>
      <c r="AN171" s="1"/>
    </row>
    <row r="172" spans="1:40" ht="16" customHeight="1" x14ac:dyDescent="0.2">
      <c r="A172" s="1" t="s">
        <v>32</v>
      </c>
      <c r="B172" s="1" t="str">
        <f>INDEX([1]SUMMARY!$B$2:$B$29,MATCH($A172,[1]SUMMARY!$A$2:$A$29,0))</f>
        <v>Tartof</v>
      </c>
      <c r="C172" s="1" t="s">
        <v>33</v>
      </c>
      <c r="D172" s="1"/>
      <c r="E172" s="1" t="s">
        <v>116</v>
      </c>
      <c r="F172" s="1" t="s">
        <v>49</v>
      </c>
      <c r="G172" s="22" t="s">
        <v>110</v>
      </c>
      <c r="H172" s="1" t="s">
        <v>111</v>
      </c>
      <c r="I172" s="1" t="s">
        <v>36</v>
      </c>
      <c r="J172" s="1" t="s">
        <v>36</v>
      </c>
      <c r="K172" s="1" t="s">
        <v>112</v>
      </c>
      <c r="L172" s="1">
        <v>3.5</v>
      </c>
      <c r="M172" s="1">
        <v>3</v>
      </c>
      <c r="N172" s="1">
        <v>4</v>
      </c>
      <c r="O172" s="1"/>
      <c r="P172" s="1">
        <v>67</v>
      </c>
      <c r="Q172" s="1">
        <v>63</v>
      </c>
      <c r="R172" s="1">
        <v>70</v>
      </c>
      <c r="S172" s="1" t="b">
        <v>1</v>
      </c>
      <c r="T172" s="1"/>
      <c r="U172" s="1" t="s">
        <v>39</v>
      </c>
      <c r="V172" s="1"/>
      <c r="W172" s="1"/>
      <c r="X172" s="1"/>
      <c r="Y172" s="1"/>
      <c r="Z172" s="1">
        <v>1</v>
      </c>
      <c r="AA172" s="1" t="b">
        <f>M172&gt;L172</f>
        <v>0</v>
      </c>
      <c r="AB172" s="1"/>
      <c r="AC172" s="1"/>
      <c r="AD172" s="1" t="s">
        <v>42</v>
      </c>
      <c r="AE172" s="1">
        <f>P172-Q172</f>
        <v>4</v>
      </c>
      <c r="AF172" s="1">
        <f>R172-Q172</f>
        <v>7</v>
      </c>
      <c r="AG172" s="1"/>
      <c r="AH172" s="1"/>
      <c r="AI172" s="1"/>
      <c r="AJ172" s="1">
        <f>N172-M172</f>
        <v>1</v>
      </c>
      <c r="AK172" s="1"/>
      <c r="AL172" s="1"/>
      <c r="AM172" s="1"/>
      <c r="AN172" s="1"/>
    </row>
    <row r="173" spans="1:40" ht="16" customHeight="1" x14ac:dyDescent="0.2">
      <c r="A173" s="1" t="s">
        <v>32</v>
      </c>
      <c r="B173" s="1" t="str">
        <f>INDEX([1]SUMMARY!$B$2:$B$29,MATCH($A173,[1]SUMMARY!$A$2:$A$29,0))</f>
        <v>Tartof</v>
      </c>
      <c r="C173" s="1" t="s">
        <v>33</v>
      </c>
      <c r="D173" s="1"/>
      <c r="E173" s="1" t="s">
        <v>116</v>
      </c>
      <c r="F173" s="1" t="s">
        <v>49</v>
      </c>
      <c r="G173" s="22" t="s">
        <v>110</v>
      </c>
      <c r="H173" s="1" t="s">
        <v>111</v>
      </c>
      <c r="I173" s="1" t="s">
        <v>36</v>
      </c>
      <c r="J173" s="1" t="s">
        <v>36</v>
      </c>
      <c r="K173" s="1" t="s">
        <v>112</v>
      </c>
      <c r="L173" s="1">
        <v>4.5</v>
      </c>
      <c r="M173" s="1">
        <v>4</v>
      </c>
      <c r="N173" s="1">
        <v>5</v>
      </c>
      <c r="O173" s="1"/>
      <c r="P173" s="1">
        <v>61</v>
      </c>
      <c r="Q173" s="1">
        <v>55</v>
      </c>
      <c r="R173" s="1">
        <v>66</v>
      </c>
      <c r="S173" s="1" t="b">
        <v>1</v>
      </c>
      <c r="T173" s="1"/>
      <c r="U173" s="1" t="s">
        <v>39</v>
      </c>
      <c r="V173" s="1"/>
      <c r="W173" s="1"/>
      <c r="X173" s="1"/>
      <c r="Y173" s="1"/>
      <c r="Z173" s="1">
        <v>1</v>
      </c>
      <c r="AA173" s="1" t="b">
        <f>M173&gt;L173</f>
        <v>0</v>
      </c>
      <c r="AB173" s="1"/>
      <c r="AC173" s="1"/>
      <c r="AD173" s="1" t="s">
        <v>42</v>
      </c>
      <c r="AE173" s="1">
        <f>P173-Q173</f>
        <v>6</v>
      </c>
      <c r="AF173" s="1">
        <f>R173-Q173</f>
        <v>11</v>
      </c>
      <c r="AG173" s="1"/>
      <c r="AH173" s="1"/>
      <c r="AI173" s="1"/>
      <c r="AJ173" s="1">
        <f>N173-M173</f>
        <v>1</v>
      </c>
      <c r="AK173" s="1"/>
      <c r="AL173" s="1"/>
      <c r="AM173" s="1"/>
      <c r="AN173" s="1"/>
    </row>
    <row r="174" spans="1:40" ht="16" customHeight="1" x14ac:dyDescent="0.2">
      <c r="A174" s="1" t="s">
        <v>32</v>
      </c>
      <c r="B174" s="1" t="str">
        <f>INDEX([1]SUMMARY!$B$2:$B$29,MATCH($A174,[1]SUMMARY!$A$2:$A$29,0))</f>
        <v>Tartof</v>
      </c>
      <c r="C174" s="1" t="s">
        <v>33</v>
      </c>
      <c r="D174" s="1"/>
      <c r="E174" s="1" t="s">
        <v>116</v>
      </c>
      <c r="F174" s="1" t="s">
        <v>49</v>
      </c>
      <c r="G174" s="22" t="s">
        <v>110</v>
      </c>
      <c r="H174" s="1" t="s">
        <v>111</v>
      </c>
      <c r="I174" s="1" t="s">
        <v>36</v>
      </c>
      <c r="J174" s="1" t="s">
        <v>36</v>
      </c>
      <c r="K174" s="1" t="s">
        <v>112</v>
      </c>
      <c r="L174" s="1">
        <v>5.5</v>
      </c>
      <c r="M174" s="1">
        <v>5</v>
      </c>
      <c r="N174" s="1">
        <v>100</v>
      </c>
      <c r="O174" s="1"/>
      <c r="P174" s="1">
        <v>50</v>
      </c>
      <c r="Q174" s="1">
        <v>43</v>
      </c>
      <c r="R174" s="1">
        <v>57</v>
      </c>
      <c r="S174" s="1" t="b">
        <v>1</v>
      </c>
      <c r="T174" s="1" t="s">
        <v>117</v>
      </c>
      <c r="U174" s="1" t="s">
        <v>39</v>
      </c>
      <c r="V174" s="1"/>
      <c r="W174" s="1"/>
      <c r="X174" s="1"/>
      <c r="Y174" s="1"/>
      <c r="Z174" s="1">
        <v>1</v>
      </c>
      <c r="AA174" s="1" t="b">
        <f>M174&gt;L174</f>
        <v>0</v>
      </c>
      <c r="AB174" s="1"/>
      <c r="AC174" s="1"/>
      <c r="AD174" s="1" t="s">
        <v>42</v>
      </c>
      <c r="AE174" s="1">
        <f>P174-Q174</f>
        <v>7</v>
      </c>
      <c r="AF174" s="1">
        <f>R174-Q174</f>
        <v>14</v>
      </c>
      <c r="AG174" s="1"/>
      <c r="AH174" s="1"/>
      <c r="AI174" s="1"/>
      <c r="AJ174" s="1">
        <f>N174-M174</f>
        <v>95</v>
      </c>
      <c r="AK174" s="1"/>
      <c r="AL174" s="1"/>
      <c r="AM174" s="1"/>
      <c r="AN174" s="1"/>
    </row>
    <row r="175" spans="1:40" ht="16" customHeight="1" x14ac:dyDescent="0.2">
      <c r="A175" s="1" t="s">
        <v>32</v>
      </c>
      <c r="B175" s="1" t="str">
        <f>INDEX([1]SUMMARY!$B$2:$B$29,MATCH($A175,[1]SUMMARY!$A$2:$A$29,0))</f>
        <v>Tartof</v>
      </c>
      <c r="C175" s="1" t="s">
        <v>33</v>
      </c>
      <c r="D175" s="1"/>
      <c r="E175" s="1" t="s">
        <v>108</v>
      </c>
      <c r="F175" s="1" t="s">
        <v>51</v>
      </c>
      <c r="G175" s="22" t="s">
        <v>110</v>
      </c>
      <c r="H175" s="1" t="s">
        <v>111</v>
      </c>
      <c r="I175" s="1" t="s">
        <v>36</v>
      </c>
      <c r="J175" s="1" t="s">
        <v>36</v>
      </c>
      <c r="K175" s="1" t="s">
        <v>112</v>
      </c>
      <c r="L175" s="1">
        <v>0.5</v>
      </c>
      <c r="M175" s="1">
        <v>0</v>
      </c>
      <c r="N175" s="1">
        <v>1</v>
      </c>
      <c r="O175" s="1"/>
      <c r="P175" s="1">
        <v>80</v>
      </c>
      <c r="Q175" s="1">
        <v>73</v>
      </c>
      <c r="R175" s="1">
        <v>85</v>
      </c>
      <c r="S175" s="1" t="b">
        <v>1</v>
      </c>
      <c r="T175" s="1"/>
      <c r="U175" s="1" t="s">
        <v>39</v>
      </c>
      <c r="V175" s="1"/>
      <c r="W175" s="1"/>
      <c r="X175" s="1"/>
      <c r="Y175" s="1"/>
      <c r="Z175" s="1">
        <v>1</v>
      </c>
      <c r="AA175" s="1" t="b">
        <f>M175&gt;L175</f>
        <v>0</v>
      </c>
      <c r="AB175" s="1"/>
      <c r="AC175" s="1"/>
      <c r="AD175" s="1" t="s">
        <v>42</v>
      </c>
      <c r="AE175" s="1">
        <f>P175-Q175</f>
        <v>7</v>
      </c>
      <c r="AF175" s="1">
        <f>R175-Q175</f>
        <v>12</v>
      </c>
      <c r="AG175" s="1"/>
      <c r="AH175" s="1"/>
      <c r="AI175" s="1"/>
      <c r="AJ175" s="1">
        <f>N175-M175</f>
        <v>1</v>
      </c>
      <c r="AK175" s="1"/>
      <c r="AL175" s="1"/>
      <c r="AM175" s="1"/>
      <c r="AN175" s="1"/>
    </row>
    <row r="176" spans="1:40" ht="16" customHeight="1" x14ac:dyDescent="0.2">
      <c r="A176" s="1" t="s">
        <v>32</v>
      </c>
      <c r="B176" s="1" t="str">
        <f>INDEX([1]SUMMARY!$B$2:$B$29,MATCH($A176,[1]SUMMARY!$A$2:$A$29,0))</f>
        <v>Tartof</v>
      </c>
      <c r="C176" s="1" t="s">
        <v>33</v>
      </c>
      <c r="D176" s="1"/>
      <c r="E176" s="1" t="s">
        <v>108</v>
      </c>
      <c r="F176" s="1" t="s">
        <v>51</v>
      </c>
      <c r="G176" s="22" t="s">
        <v>110</v>
      </c>
      <c r="H176" s="1" t="s">
        <v>111</v>
      </c>
      <c r="I176" s="1" t="s">
        <v>36</v>
      </c>
      <c r="J176" s="1" t="s">
        <v>36</v>
      </c>
      <c r="K176" s="1" t="s">
        <v>112</v>
      </c>
      <c r="L176" s="1">
        <v>1.5</v>
      </c>
      <c r="M176" s="1">
        <v>1</v>
      </c>
      <c r="N176" s="1">
        <v>2</v>
      </c>
      <c r="O176" s="1"/>
      <c r="P176" s="1">
        <v>79</v>
      </c>
      <c r="Q176" s="1">
        <v>70</v>
      </c>
      <c r="R176" s="1">
        <v>85</v>
      </c>
      <c r="S176" s="1" t="b">
        <v>1</v>
      </c>
      <c r="T176" s="1"/>
      <c r="U176" s="1" t="s">
        <v>39</v>
      </c>
      <c r="V176" s="1"/>
      <c r="W176" s="1"/>
      <c r="X176" s="1"/>
      <c r="Y176" s="1"/>
      <c r="Z176" s="1">
        <v>1</v>
      </c>
      <c r="AA176" s="1" t="b">
        <f>M176&gt;L176</f>
        <v>0</v>
      </c>
      <c r="AB176" s="1"/>
      <c r="AC176" s="1"/>
      <c r="AD176" s="1" t="s">
        <v>42</v>
      </c>
      <c r="AE176" s="1">
        <f>P176-Q176</f>
        <v>9</v>
      </c>
      <c r="AF176" s="1">
        <f>R176-Q176</f>
        <v>15</v>
      </c>
      <c r="AG176" s="1"/>
      <c r="AH176" s="1"/>
      <c r="AI176" s="1"/>
      <c r="AJ176" s="1">
        <f>N176-M176</f>
        <v>1</v>
      </c>
      <c r="AK176" s="1"/>
      <c r="AL176" s="1"/>
      <c r="AM176" s="1"/>
      <c r="AN176" s="1"/>
    </row>
    <row r="177" spans="1:40" ht="16" customHeight="1" x14ac:dyDescent="0.2">
      <c r="A177" s="1" t="s">
        <v>32</v>
      </c>
      <c r="B177" s="1" t="str">
        <f>INDEX([1]SUMMARY!$B$2:$B$29,MATCH($A177,[1]SUMMARY!$A$2:$A$29,0))</f>
        <v>Tartof</v>
      </c>
      <c r="C177" s="1" t="s">
        <v>33</v>
      </c>
      <c r="D177" s="1"/>
      <c r="E177" s="1" t="s">
        <v>108</v>
      </c>
      <c r="F177" s="1" t="s">
        <v>51</v>
      </c>
      <c r="G177" s="22" t="s">
        <v>110</v>
      </c>
      <c r="H177" s="1" t="s">
        <v>111</v>
      </c>
      <c r="I177" s="1" t="s">
        <v>36</v>
      </c>
      <c r="J177" s="1" t="s">
        <v>36</v>
      </c>
      <c r="K177" s="1" t="s">
        <v>112</v>
      </c>
      <c r="L177" s="1">
        <v>2.5</v>
      </c>
      <c r="M177" s="1">
        <v>2</v>
      </c>
      <c r="N177" s="1">
        <v>3</v>
      </c>
      <c r="O177" s="1"/>
      <c r="P177" s="1">
        <v>75</v>
      </c>
      <c r="Q177" s="1">
        <v>65</v>
      </c>
      <c r="R177" s="1">
        <v>83</v>
      </c>
      <c r="S177" s="1" t="b">
        <v>1</v>
      </c>
      <c r="T177" s="1"/>
      <c r="U177" s="1" t="s">
        <v>39</v>
      </c>
      <c r="V177" s="1"/>
      <c r="W177" s="1"/>
      <c r="X177" s="1"/>
      <c r="Y177" s="1"/>
      <c r="Z177" s="1">
        <v>1</v>
      </c>
      <c r="AA177" s="1" t="b">
        <f>M177&gt;L177</f>
        <v>0</v>
      </c>
      <c r="AB177" s="1"/>
      <c r="AC177" s="1"/>
      <c r="AD177" s="1" t="s">
        <v>42</v>
      </c>
      <c r="AE177" s="1">
        <f>P177-Q177</f>
        <v>10</v>
      </c>
      <c r="AF177" s="1">
        <f>R177-Q177</f>
        <v>18</v>
      </c>
      <c r="AG177" s="1"/>
      <c r="AH177" s="1"/>
      <c r="AI177" s="1"/>
      <c r="AJ177" s="1">
        <f>N177-M177</f>
        <v>1</v>
      </c>
      <c r="AK177" s="1"/>
      <c r="AL177" s="1"/>
      <c r="AM177" s="1"/>
      <c r="AN177" s="1"/>
    </row>
    <row r="178" spans="1:40" ht="16" customHeight="1" x14ac:dyDescent="0.2">
      <c r="A178" s="1" t="s">
        <v>32</v>
      </c>
      <c r="B178" s="1" t="str">
        <f>INDEX([1]SUMMARY!$B$2:$B$29,MATCH($A178,[1]SUMMARY!$A$2:$A$29,0))</f>
        <v>Tartof</v>
      </c>
      <c r="C178" s="1" t="s">
        <v>33</v>
      </c>
      <c r="D178" s="1"/>
      <c r="E178" s="1" t="s">
        <v>108</v>
      </c>
      <c r="F178" s="1" t="s">
        <v>51</v>
      </c>
      <c r="G178" s="22" t="s">
        <v>110</v>
      </c>
      <c r="H178" s="1" t="s">
        <v>111</v>
      </c>
      <c r="I178" s="1" t="s">
        <v>36</v>
      </c>
      <c r="J178" s="1" t="s">
        <v>36</v>
      </c>
      <c r="K178" s="1" t="s">
        <v>112</v>
      </c>
      <c r="L178" s="1">
        <v>3.5</v>
      </c>
      <c r="M178" s="1">
        <v>3</v>
      </c>
      <c r="N178" s="1">
        <v>4</v>
      </c>
      <c r="O178" s="1"/>
      <c r="P178" s="1">
        <v>56</v>
      </c>
      <c r="Q178" s="1">
        <v>45</v>
      </c>
      <c r="R178" s="1">
        <v>65</v>
      </c>
      <c r="S178" s="1" t="b">
        <v>1</v>
      </c>
      <c r="T178" s="1"/>
      <c r="U178" s="1" t="s">
        <v>39</v>
      </c>
      <c r="V178" s="1"/>
      <c r="W178" s="1"/>
      <c r="X178" s="1"/>
      <c r="Y178" s="1"/>
      <c r="Z178" s="1">
        <v>1</v>
      </c>
      <c r="AA178" s="1" t="b">
        <f>M178&gt;L178</f>
        <v>0</v>
      </c>
      <c r="AB178" s="1"/>
      <c r="AC178" s="1"/>
      <c r="AD178" s="1" t="s">
        <v>42</v>
      </c>
      <c r="AE178" s="1">
        <f>P178-Q178</f>
        <v>11</v>
      </c>
      <c r="AF178" s="1">
        <f>R178-Q178</f>
        <v>20</v>
      </c>
      <c r="AG178" s="1"/>
      <c r="AH178" s="1"/>
      <c r="AI178" s="1"/>
      <c r="AJ178" s="1">
        <f>N178-M178</f>
        <v>1</v>
      </c>
      <c r="AK178" s="1"/>
      <c r="AL178" s="1"/>
      <c r="AM178" s="1"/>
      <c r="AN178" s="1"/>
    </row>
    <row r="179" spans="1:40" ht="16" customHeight="1" x14ac:dyDescent="0.2">
      <c r="A179" s="1" t="s">
        <v>32</v>
      </c>
      <c r="B179" s="1" t="str">
        <f>INDEX([1]SUMMARY!$B$2:$B$29,MATCH($A179,[1]SUMMARY!$A$2:$A$29,0))</f>
        <v>Tartof</v>
      </c>
      <c r="C179" s="1" t="s">
        <v>33</v>
      </c>
      <c r="D179" s="1"/>
      <c r="E179" s="1" t="s">
        <v>108</v>
      </c>
      <c r="F179" s="1" t="s">
        <v>51</v>
      </c>
      <c r="G179" s="22" t="s">
        <v>110</v>
      </c>
      <c r="H179" s="1" t="s">
        <v>111</v>
      </c>
      <c r="I179" s="1" t="s">
        <v>36</v>
      </c>
      <c r="J179" s="1" t="s">
        <v>36</v>
      </c>
      <c r="K179" s="1" t="s">
        <v>112</v>
      </c>
      <c r="L179" s="1">
        <v>4.5</v>
      </c>
      <c r="M179" s="1">
        <v>4</v>
      </c>
      <c r="N179" s="1">
        <v>5</v>
      </c>
      <c r="O179" s="1"/>
      <c r="P179" s="1">
        <v>49</v>
      </c>
      <c r="Q179" s="1">
        <v>41</v>
      </c>
      <c r="R179" s="1">
        <v>57</v>
      </c>
      <c r="S179" s="1" t="b">
        <v>1</v>
      </c>
      <c r="T179" s="1"/>
      <c r="U179" s="1" t="s">
        <v>39</v>
      </c>
      <c r="V179" s="1"/>
      <c r="W179" s="1"/>
      <c r="X179" s="1"/>
      <c r="Y179" s="1"/>
      <c r="Z179" s="1">
        <v>1</v>
      </c>
      <c r="AA179" s="1" t="b">
        <f>M179&gt;L179</f>
        <v>0</v>
      </c>
      <c r="AB179" s="1"/>
      <c r="AC179" s="1"/>
      <c r="AD179" s="1" t="s">
        <v>42</v>
      </c>
      <c r="AE179" s="1">
        <f>P179-Q179</f>
        <v>8</v>
      </c>
      <c r="AF179" s="1">
        <f>R179-Q179</f>
        <v>16</v>
      </c>
      <c r="AG179" s="1"/>
      <c r="AH179" s="1"/>
      <c r="AI179" s="1"/>
      <c r="AJ179" s="1">
        <f>N179-M179</f>
        <v>1</v>
      </c>
      <c r="AK179" s="1"/>
      <c r="AL179" s="1"/>
      <c r="AM179" s="1"/>
      <c r="AN179" s="1"/>
    </row>
    <row r="180" spans="1:40" ht="16" customHeight="1" x14ac:dyDescent="0.2">
      <c r="A180" s="1" t="s">
        <v>32</v>
      </c>
      <c r="B180" s="1" t="str">
        <f>INDEX([1]SUMMARY!$B$2:$B$29,MATCH($A180,[1]SUMMARY!$A$2:$A$29,0))</f>
        <v>Tartof</v>
      </c>
      <c r="C180" s="1" t="s">
        <v>33</v>
      </c>
      <c r="D180" s="1"/>
      <c r="E180" s="1" t="s">
        <v>108</v>
      </c>
      <c r="F180" s="1" t="s">
        <v>51</v>
      </c>
      <c r="G180" s="22" t="s">
        <v>110</v>
      </c>
      <c r="H180" s="1" t="s">
        <v>111</v>
      </c>
      <c r="I180" s="1" t="s">
        <v>36</v>
      </c>
      <c r="J180" s="1" t="s">
        <v>36</v>
      </c>
      <c r="K180" s="1" t="s">
        <v>112</v>
      </c>
      <c r="L180" s="1">
        <v>5.5</v>
      </c>
      <c r="M180" s="1">
        <v>5</v>
      </c>
      <c r="N180" s="1">
        <v>100</v>
      </c>
      <c r="O180" s="1"/>
      <c r="P180" s="1">
        <v>43</v>
      </c>
      <c r="Q180" s="1">
        <v>30</v>
      </c>
      <c r="R180" s="1">
        <v>54</v>
      </c>
      <c r="S180" s="1" t="b">
        <v>1</v>
      </c>
      <c r="T180" s="1" t="s">
        <v>117</v>
      </c>
      <c r="U180" s="1" t="s">
        <v>39</v>
      </c>
      <c r="V180" s="1"/>
      <c r="W180" s="1"/>
      <c r="X180" s="1"/>
      <c r="Y180" s="1"/>
      <c r="Z180" s="1">
        <v>1</v>
      </c>
      <c r="AA180" s="1" t="b">
        <f>M180&gt;L180</f>
        <v>0</v>
      </c>
      <c r="AB180" s="1"/>
      <c r="AC180" s="1"/>
      <c r="AD180" s="1" t="s">
        <v>42</v>
      </c>
      <c r="AE180" s="1">
        <f>P180-Q180</f>
        <v>13</v>
      </c>
      <c r="AF180" s="1">
        <f>R180-Q180</f>
        <v>24</v>
      </c>
      <c r="AG180" s="1"/>
      <c r="AH180" s="1"/>
      <c r="AI180" s="1"/>
      <c r="AJ180" s="1">
        <f>N180-M180</f>
        <v>95</v>
      </c>
      <c r="AK180" s="1"/>
      <c r="AL180" s="1"/>
      <c r="AM180" s="1"/>
      <c r="AN180" s="1"/>
    </row>
    <row r="181" spans="1:40" ht="16" customHeight="1" x14ac:dyDescent="0.2">
      <c r="A181" s="1" t="s">
        <v>32</v>
      </c>
      <c r="B181" s="1" t="str">
        <f>INDEX([1]SUMMARY!$B$2:$B$29,MATCH($A181,[1]SUMMARY!$A$2:$A$29,0))</f>
        <v>Tartof</v>
      </c>
      <c r="C181" s="1" t="s">
        <v>33</v>
      </c>
      <c r="D181" s="1"/>
      <c r="E181" s="1" t="s">
        <v>114</v>
      </c>
      <c r="F181" s="1" t="s">
        <v>46</v>
      </c>
      <c r="G181" s="22" t="s">
        <v>110</v>
      </c>
      <c r="H181" s="1" t="s">
        <v>111</v>
      </c>
      <c r="I181" s="1" t="s">
        <v>118</v>
      </c>
      <c r="J181" s="1" t="s">
        <v>119</v>
      </c>
      <c r="K181" s="1" t="s">
        <v>120</v>
      </c>
      <c r="L181" s="1">
        <v>0.5</v>
      </c>
      <c r="M181" s="1">
        <v>0</v>
      </c>
      <c r="N181" s="1">
        <v>1</v>
      </c>
      <c r="O181" s="1"/>
      <c r="P181" s="1">
        <v>88</v>
      </c>
      <c r="Q181" s="1">
        <v>75</v>
      </c>
      <c r="R181" s="1">
        <v>94</v>
      </c>
      <c r="S181" s="1" t="b">
        <v>1</v>
      </c>
      <c r="T181" s="1"/>
      <c r="U181" s="1" t="s">
        <v>39</v>
      </c>
      <c r="V181" s="1"/>
      <c r="W181" s="1"/>
      <c r="X181" s="1"/>
      <c r="Y181" s="1"/>
      <c r="Z181" s="1">
        <v>1</v>
      </c>
      <c r="AA181" s="1" t="b">
        <f>M181&gt;L181</f>
        <v>0</v>
      </c>
      <c r="AB181" s="1"/>
      <c r="AC181" s="1"/>
      <c r="AD181" s="1" t="s">
        <v>42</v>
      </c>
      <c r="AE181" s="1">
        <f>P181-Q181</f>
        <v>13</v>
      </c>
      <c r="AF181" s="1">
        <f>R181-Q181</f>
        <v>19</v>
      </c>
      <c r="AG181" s="1"/>
      <c r="AH181" s="1"/>
      <c r="AI181" s="1"/>
      <c r="AJ181" s="1">
        <f>N181-M181</f>
        <v>1</v>
      </c>
      <c r="AK181" s="1"/>
      <c r="AL181" s="1"/>
      <c r="AM181" s="1"/>
      <c r="AN181" s="1"/>
    </row>
    <row r="182" spans="1:40" ht="16" customHeight="1" x14ac:dyDescent="0.2">
      <c r="A182" s="1" t="s">
        <v>32</v>
      </c>
      <c r="B182" s="1" t="str">
        <f>INDEX([1]SUMMARY!$B$2:$B$29,MATCH($A182,[1]SUMMARY!$A$2:$A$29,0))</f>
        <v>Tartof</v>
      </c>
      <c r="C182" s="1" t="s">
        <v>33</v>
      </c>
      <c r="D182" s="1"/>
      <c r="E182" s="1" t="s">
        <v>114</v>
      </c>
      <c r="F182" s="1" t="s">
        <v>46</v>
      </c>
      <c r="G182" s="22" t="s">
        <v>110</v>
      </c>
      <c r="H182" s="1" t="s">
        <v>111</v>
      </c>
      <c r="I182" s="1" t="s">
        <v>118</v>
      </c>
      <c r="J182" s="1" t="s">
        <v>119</v>
      </c>
      <c r="K182" s="1" t="s">
        <v>120</v>
      </c>
      <c r="L182" s="1">
        <v>1.5</v>
      </c>
      <c r="M182" s="1">
        <v>1</v>
      </c>
      <c r="N182" s="1">
        <v>2</v>
      </c>
      <c r="O182" s="1"/>
      <c r="P182" s="1">
        <v>91</v>
      </c>
      <c r="Q182" s="1">
        <v>80</v>
      </c>
      <c r="R182" s="1">
        <v>96</v>
      </c>
      <c r="S182" s="1" t="b">
        <v>1</v>
      </c>
      <c r="T182" s="1"/>
      <c r="U182" s="1" t="s">
        <v>39</v>
      </c>
      <c r="V182" s="1"/>
      <c r="W182" s="1"/>
      <c r="X182" s="1"/>
      <c r="Y182" s="1"/>
      <c r="Z182" s="1">
        <v>1</v>
      </c>
      <c r="AA182" s="1" t="b">
        <f>M182&gt;L182</f>
        <v>0</v>
      </c>
      <c r="AB182" s="1"/>
      <c r="AC182" s="1"/>
      <c r="AD182" s="1" t="s">
        <v>42</v>
      </c>
      <c r="AE182" s="1">
        <f>P182-Q182</f>
        <v>11</v>
      </c>
      <c r="AF182" s="1">
        <f>R182-Q182</f>
        <v>16</v>
      </c>
      <c r="AG182" s="1"/>
      <c r="AH182" s="1"/>
      <c r="AI182" s="1"/>
      <c r="AJ182" s="1">
        <f>N182-M182</f>
        <v>1</v>
      </c>
      <c r="AK182" s="1"/>
      <c r="AL182" s="1"/>
      <c r="AM182" s="1"/>
      <c r="AN182" s="1"/>
    </row>
    <row r="183" spans="1:40" ht="16" customHeight="1" x14ac:dyDescent="0.2">
      <c r="A183" s="1" t="s">
        <v>32</v>
      </c>
      <c r="B183" s="1" t="str">
        <f>INDEX([1]SUMMARY!$B$2:$B$29,MATCH($A183,[1]SUMMARY!$A$2:$A$29,0))</f>
        <v>Tartof</v>
      </c>
      <c r="C183" s="1" t="s">
        <v>33</v>
      </c>
      <c r="D183" s="1"/>
      <c r="E183" s="1" t="s">
        <v>114</v>
      </c>
      <c r="F183" s="1" t="s">
        <v>46</v>
      </c>
      <c r="G183" s="22" t="s">
        <v>110</v>
      </c>
      <c r="H183" s="1" t="s">
        <v>111</v>
      </c>
      <c r="I183" s="1" t="s">
        <v>118</v>
      </c>
      <c r="J183" s="1" t="s">
        <v>119</v>
      </c>
      <c r="K183" s="1" t="s">
        <v>120</v>
      </c>
      <c r="L183" s="1">
        <v>2.5</v>
      </c>
      <c r="M183" s="1">
        <v>2</v>
      </c>
      <c r="N183" s="1">
        <v>3</v>
      </c>
      <c r="O183" s="1"/>
      <c r="P183" s="1">
        <v>98</v>
      </c>
      <c r="Q183" s="1">
        <v>90</v>
      </c>
      <c r="R183" s="1">
        <v>99</v>
      </c>
      <c r="S183" s="1" t="b">
        <v>1</v>
      </c>
      <c r="T183" s="1"/>
      <c r="U183" s="1" t="s">
        <v>39</v>
      </c>
      <c r="V183" s="1"/>
      <c r="W183" s="1"/>
      <c r="X183" s="1"/>
      <c r="Y183" s="1"/>
      <c r="Z183" s="1">
        <v>1</v>
      </c>
      <c r="AA183" s="1" t="b">
        <f>M183&gt;L183</f>
        <v>0</v>
      </c>
      <c r="AB183" s="1"/>
      <c r="AC183" s="1"/>
      <c r="AD183" s="1" t="s">
        <v>42</v>
      </c>
      <c r="AE183" s="1">
        <f>P183-Q183</f>
        <v>8</v>
      </c>
      <c r="AF183" s="1">
        <f>R183-Q183</f>
        <v>9</v>
      </c>
      <c r="AG183" s="1"/>
      <c r="AH183" s="1"/>
      <c r="AI183" s="1"/>
      <c r="AJ183" s="1">
        <f>N183-M183</f>
        <v>1</v>
      </c>
      <c r="AK183" s="1"/>
      <c r="AL183" s="1"/>
      <c r="AM183" s="1"/>
      <c r="AN183" s="1"/>
    </row>
    <row r="184" spans="1:40" ht="16" customHeight="1" x14ac:dyDescent="0.2">
      <c r="A184" s="1" t="s">
        <v>32</v>
      </c>
      <c r="B184" s="1" t="str">
        <f>INDEX([1]SUMMARY!$B$2:$B$29,MATCH($A184,[1]SUMMARY!$A$2:$A$29,0))</f>
        <v>Tartof</v>
      </c>
      <c r="C184" s="1" t="s">
        <v>33</v>
      </c>
      <c r="D184" s="1"/>
      <c r="E184" s="1" t="s">
        <v>114</v>
      </c>
      <c r="F184" s="1" t="s">
        <v>46</v>
      </c>
      <c r="G184" s="22" t="s">
        <v>110</v>
      </c>
      <c r="H184" s="1" t="s">
        <v>111</v>
      </c>
      <c r="I184" s="1" t="s">
        <v>118</v>
      </c>
      <c r="J184" s="1" t="s">
        <v>119</v>
      </c>
      <c r="K184" s="1" t="s">
        <v>120</v>
      </c>
      <c r="L184" s="1">
        <v>3.5</v>
      </c>
      <c r="M184" s="1">
        <v>3</v>
      </c>
      <c r="N184" s="1">
        <v>4</v>
      </c>
      <c r="O184" s="1"/>
      <c r="P184" s="1">
        <v>94</v>
      </c>
      <c r="Q184" s="1">
        <v>85</v>
      </c>
      <c r="R184" s="1">
        <v>98</v>
      </c>
      <c r="S184" s="1" t="b">
        <v>1</v>
      </c>
      <c r="T184" s="1"/>
      <c r="U184" s="1" t="s">
        <v>39</v>
      </c>
      <c r="V184" s="1"/>
      <c r="W184" s="1"/>
      <c r="X184" s="1"/>
      <c r="Y184" s="1"/>
      <c r="Z184" s="1">
        <v>1</v>
      </c>
      <c r="AA184" s="1" t="b">
        <f>M184&gt;L184</f>
        <v>0</v>
      </c>
      <c r="AB184" s="1"/>
      <c r="AC184" s="1"/>
      <c r="AD184" s="1" t="s">
        <v>42</v>
      </c>
      <c r="AE184" s="1">
        <f>P184-Q184</f>
        <v>9</v>
      </c>
      <c r="AF184" s="1">
        <f>R184-Q184</f>
        <v>13</v>
      </c>
      <c r="AG184" s="1"/>
      <c r="AH184" s="1"/>
      <c r="AI184" s="1"/>
      <c r="AJ184" s="1">
        <f>N184-M184</f>
        <v>1</v>
      </c>
      <c r="AK184" s="1"/>
      <c r="AL184" s="1"/>
      <c r="AM184" s="1"/>
      <c r="AN184" s="1"/>
    </row>
    <row r="185" spans="1:40" ht="16" customHeight="1" x14ac:dyDescent="0.2">
      <c r="A185" s="1" t="s">
        <v>32</v>
      </c>
      <c r="B185" s="1" t="str">
        <f>INDEX([1]SUMMARY!$B$2:$B$29,MATCH($A185,[1]SUMMARY!$A$2:$A$29,0))</f>
        <v>Tartof</v>
      </c>
      <c r="C185" s="1" t="s">
        <v>33</v>
      </c>
      <c r="D185" s="1"/>
      <c r="E185" s="1" t="s">
        <v>114</v>
      </c>
      <c r="F185" s="1" t="s">
        <v>46</v>
      </c>
      <c r="G185" s="22" t="s">
        <v>110</v>
      </c>
      <c r="H185" s="1" t="s">
        <v>111</v>
      </c>
      <c r="I185" s="1" t="s">
        <v>118</v>
      </c>
      <c r="J185" s="1" t="s">
        <v>119</v>
      </c>
      <c r="K185" s="1" t="s">
        <v>120</v>
      </c>
      <c r="L185" s="1">
        <v>4.5</v>
      </c>
      <c r="M185" s="1">
        <v>4</v>
      </c>
      <c r="N185" s="1">
        <v>5</v>
      </c>
      <c r="O185" s="1"/>
      <c r="P185" s="1">
        <v>88</v>
      </c>
      <c r="Q185" s="1">
        <v>67</v>
      </c>
      <c r="R185" s="1">
        <v>95</v>
      </c>
      <c r="S185" s="1" t="b">
        <v>1</v>
      </c>
      <c r="T185" s="1"/>
      <c r="U185" s="1" t="s">
        <v>39</v>
      </c>
      <c r="V185" s="1"/>
      <c r="W185" s="1"/>
      <c r="X185" s="1"/>
      <c r="Y185" s="1"/>
      <c r="Z185" s="1">
        <v>1</v>
      </c>
      <c r="AA185" s="1" t="b">
        <f>M185&gt;L185</f>
        <v>0</v>
      </c>
      <c r="AB185" s="1"/>
      <c r="AC185" s="1"/>
      <c r="AD185" s="1" t="s">
        <v>42</v>
      </c>
      <c r="AE185" s="1">
        <f>P185-Q185</f>
        <v>21</v>
      </c>
      <c r="AF185" s="1">
        <f>R185-Q185</f>
        <v>28</v>
      </c>
      <c r="AG185" s="1"/>
      <c r="AH185" s="1"/>
      <c r="AI185" s="1"/>
      <c r="AJ185" s="1">
        <f>N185-M185</f>
        <v>1</v>
      </c>
      <c r="AK185" s="1"/>
      <c r="AL185" s="1"/>
      <c r="AM185" s="1"/>
      <c r="AN185" s="1"/>
    </row>
    <row r="186" spans="1:40" ht="16" customHeight="1" x14ac:dyDescent="0.2">
      <c r="A186" s="1" t="s">
        <v>32</v>
      </c>
      <c r="B186" s="1" t="str">
        <f>INDEX([1]SUMMARY!$B$2:$B$29,MATCH($A186,[1]SUMMARY!$A$2:$A$29,0))</f>
        <v>Tartof</v>
      </c>
      <c r="C186" s="1" t="s">
        <v>33</v>
      </c>
      <c r="D186" s="1"/>
      <c r="E186" s="1" t="s">
        <v>114</v>
      </c>
      <c r="F186" s="1" t="s">
        <v>46</v>
      </c>
      <c r="G186" s="22" t="s">
        <v>110</v>
      </c>
      <c r="H186" s="1" t="s">
        <v>111</v>
      </c>
      <c r="I186" s="1" t="s">
        <v>118</v>
      </c>
      <c r="J186" s="1" t="s">
        <v>119</v>
      </c>
      <c r="K186" s="1" t="s">
        <v>120</v>
      </c>
      <c r="L186" s="1">
        <v>5.5</v>
      </c>
      <c r="M186" s="1">
        <v>5</v>
      </c>
      <c r="N186" s="1">
        <v>100</v>
      </c>
      <c r="O186" s="1"/>
      <c r="P186" s="1">
        <v>90</v>
      </c>
      <c r="Q186" s="1">
        <v>69</v>
      </c>
      <c r="R186" s="1">
        <v>97</v>
      </c>
      <c r="S186" s="1" t="b">
        <v>1</v>
      </c>
      <c r="T186" s="1" t="s">
        <v>117</v>
      </c>
      <c r="U186" s="1" t="s">
        <v>39</v>
      </c>
      <c r="V186" s="1"/>
      <c r="W186" s="1"/>
      <c r="X186" s="1"/>
      <c r="Y186" s="1"/>
      <c r="Z186" s="1">
        <v>1</v>
      </c>
      <c r="AA186" s="1" t="b">
        <f>M186&gt;L186</f>
        <v>0</v>
      </c>
      <c r="AB186" s="1"/>
      <c r="AC186" s="1"/>
      <c r="AD186" s="1" t="s">
        <v>42</v>
      </c>
      <c r="AE186" s="1">
        <f>P186-Q186</f>
        <v>21</v>
      </c>
      <c r="AF186" s="1">
        <f>R186-Q186</f>
        <v>28</v>
      </c>
      <c r="AG186" s="1"/>
      <c r="AH186" s="1"/>
      <c r="AI186" s="1"/>
      <c r="AJ186" s="1">
        <f>N186-M186</f>
        <v>95</v>
      </c>
      <c r="AK186" s="1"/>
      <c r="AL186" s="1"/>
      <c r="AM186" s="1"/>
      <c r="AN186" s="1"/>
    </row>
    <row r="187" spans="1:40" ht="16" customHeight="1" x14ac:dyDescent="0.2">
      <c r="A187" s="1" t="s">
        <v>32</v>
      </c>
      <c r="B187" s="1" t="str">
        <f>INDEX([1]SUMMARY!$B$2:$B$29,MATCH($A187,[1]SUMMARY!$A$2:$A$29,0))</f>
        <v>Tartof</v>
      </c>
      <c r="C187" s="1" t="s">
        <v>33</v>
      </c>
      <c r="D187" s="1"/>
      <c r="E187" s="1" t="s">
        <v>116</v>
      </c>
      <c r="F187" s="1" t="s">
        <v>49</v>
      </c>
      <c r="G187" s="22" t="s">
        <v>110</v>
      </c>
      <c r="H187" s="1" t="s">
        <v>111</v>
      </c>
      <c r="I187" s="1" t="s">
        <v>118</v>
      </c>
      <c r="J187" s="1" t="s">
        <v>119</v>
      </c>
      <c r="K187" s="1" t="s">
        <v>120</v>
      </c>
      <c r="L187" s="1">
        <v>0.5</v>
      </c>
      <c r="M187" s="1">
        <v>0</v>
      </c>
      <c r="N187" s="1">
        <v>1</v>
      </c>
      <c r="O187" s="1"/>
      <c r="P187" s="1">
        <v>91</v>
      </c>
      <c r="Q187" s="1">
        <v>82</v>
      </c>
      <c r="R187" s="1">
        <v>96</v>
      </c>
      <c r="S187" s="1" t="b">
        <v>1</v>
      </c>
      <c r="T187" s="1"/>
      <c r="U187" s="1" t="s">
        <v>39</v>
      </c>
      <c r="V187" s="1"/>
      <c r="W187" s="1"/>
      <c r="X187" s="1"/>
      <c r="Y187" s="1"/>
      <c r="Z187" s="1">
        <v>1</v>
      </c>
      <c r="AA187" s="1" t="b">
        <f>M187&gt;L187</f>
        <v>0</v>
      </c>
      <c r="AB187" s="1"/>
      <c r="AC187" s="1"/>
      <c r="AD187" s="1" t="s">
        <v>42</v>
      </c>
      <c r="AE187" s="1">
        <f>P187-Q187</f>
        <v>9</v>
      </c>
      <c r="AF187" s="1">
        <f>R187-Q187</f>
        <v>14</v>
      </c>
      <c r="AG187" s="1"/>
      <c r="AH187" s="1"/>
      <c r="AI187" s="1"/>
      <c r="AJ187" s="1">
        <f>N187-M187</f>
        <v>1</v>
      </c>
      <c r="AK187" s="1"/>
      <c r="AL187" s="1"/>
      <c r="AM187" s="1"/>
      <c r="AN187" s="1"/>
    </row>
    <row r="188" spans="1:40" ht="16" customHeight="1" x14ac:dyDescent="0.2">
      <c r="A188" s="1" t="s">
        <v>32</v>
      </c>
      <c r="B188" s="1" t="str">
        <f>INDEX([1]SUMMARY!$B$2:$B$29,MATCH($A188,[1]SUMMARY!$A$2:$A$29,0))</f>
        <v>Tartof</v>
      </c>
      <c r="C188" s="1" t="s">
        <v>33</v>
      </c>
      <c r="D188" s="1"/>
      <c r="E188" s="1" t="s">
        <v>116</v>
      </c>
      <c r="F188" s="1" t="s">
        <v>49</v>
      </c>
      <c r="G188" s="22" t="s">
        <v>110</v>
      </c>
      <c r="H188" s="1" t="s">
        <v>111</v>
      </c>
      <c r="I188" s="1" t="s">
        <v>118</v>
      </c>
      <c r="J188" s="1" t="s">
        <v>119</v>
      </c>
      <c r="K188" s="1" t="s">
        <v>120</v>
      </c>
      <c r="L188" s="1">
        <v>1.5</v>
      </c>
      <c r="M188" s="1">
        <v>1</v>
      </c>
      <c r="N188" s="1">
        <v>2</v>
      </c>
      <c r="O188" s="1"/>
      <c r="P188" s="1">
        <v>86</v>
      </c>
      <c r="Q188" s="1">
        <v>75</v>
      </c>
      <c r="R188" s="1">
        <v>92</v>
      </c>
      <c r="S188" s="1" t="b">
        <v>1</v>
      </c>
      <c r="T188" s="1"/>
      <c r="U188" s="1" t="s">
        <v>39</v>
      </c>
      <c r="V188" s="1"/>
      <c r="W188" s="1"/>
      <c r="X188" s="1"/>
      <c r="Y188" s="1"/>
      <c r="Z188" s="1">
        <v>1</v>
      </c>
      <c r="AA188" s="1" t="b">
        <f>M188&gt;L188</f>
        <v>0</v>
      </c>
      <c r="AB188" s="1"/>
      <c r="AC188" s="1"/>
      <c r="AD188" s="1" t="s">
        <v>42</v>
      </c>
      <c r="AE188" s="1">
        <f>P188-Q188</f>
        <v>11</v>
      </c>
      <c r="AF188" s="1">
        <f>R188-Q188</f>
        <v>17</v>
      </c>
      <c r="AG188" s="1"/>
      <c r="AH188" s="1"/>
      <c r="AI188" s="1"/>
      <c r="AJ188" s="1">
        <f>N188-M188</f>
        <v>1</v>
      </c>
      <c r="AK188" s="1"/>
      <c r="AL188" s="1"/>
      <c r="AM188" s="1"/>
      <c r="AN188" s="1"/>
    </row>
    <row r="189" spans="1:40" ht="16" customHeight="1" x14ac:dyDescent="0.2">
      <c r="A189" s="1" t="s">
        <v>32</v>
      </c>
      <c r="B189" s="1" t="str">
        <f>INDEX([1]SUMMARY!$B$2:$B$29,MATCH($A189,[1]SUMMARY!$A$2:$A$29,0))</f>
        <v>Tartof</v>
      </c>
      <c r="C189" s="1" t="s">
        <v>33</v>
      </c>
      <c r="D189" s="1"/>
      <c r="E189" s="1" t="s">
        <v>116</v>
      </c>
      <c r="F189" s="1" t="s">
        <v>49</v>
      </c>
      <c r="G189" s="22" t="s">
        <v>110</v>
      </c>
      <c r="H189" s="1" t="s">
        <v>111</v>
      </c>
      <c r="I189" s="1" t="s">
        <v>118</v>
      </c>
      <c r="J189" s="1" t="s">
        <v>119</v>
      </c>
      <c r="K189" s="1" t="s">
        <v>120</v>
      </c>
      <c r="L189" s="1">
        <v>2.5</v>
      </c>
      <c r="M189" s="1">
        <v>2</v>
      </c>
      <c r="N189" s="1">
        <v>3</v>
      </c>
      <c r="O189" s="1"/>
      <c r="P189" s="1">
        <v>91</v>
      </c>
      <c r="Q189" s="1">
        <v>83</v>
      </c>
      <c r="R189" s="1">
        <v>95</v>
      </c>
      <c r="S189" s="1" t="b">
        <v>1</v>
      </c>
      <c r="T189" s="1"/>
      <c r="U189" s="1" t="s">
        <v>39</v>
      </c>
      <c r="V189" s="1"/>
      <c r="W189" s="1"/>
      <c r="X189" s="1"/>
      <c r="Y189" s="1"/>
      <c r="Z189" s="1">
        <v>1</v>
      </c>
      <c r="AA189" s="1" t="b">
        <f>M189&gt;L189</f>
        <v>0</v>
      </c>
      <c r="AB189" s="1"/>
      <c r="AC189" s="1"/>
      <c r="AD189" s="1" t="s">
        <v>42</v>
      </c>
      <c r="AE189" s="1">
        <f>P189-Q189</f>
        <v>8</v>
      </c>
      <c r="AF189" s="1">
        <f>R189-Q189</f>
        <v>12</v>
      </c>
      <c r="AG189" s="1"/>
      <c r="AH189" s="1"/>
      <c r="AI189" s="1"/>
      <c r="AJ189" s="1">
        <f>N189-M189</f>
        <v>1</v>
      </c>
      <c r="AK189" s="1"/>
      <c r="AL189" s="1"/>
      <c r="AM189" s="1"/>
      <c r="AN189" s="1"/>
    </row>
    <row r="190" spans="1:40" ht="16" customHeight="1" x14ac:dyDescent="0.2">
      <c r="A190" s="1" t="s">
        <v>32</v>
      </c>
      <c r="B190" s="1" t="str">
        <f>INDEX([1]SUMMARY!$B$2:$B$29,MATCH($A190,[1]SUMMARY!$A$2:$A$29,0))</f>
        <v>Tartof</v>
      </c>
      <c r="C190" s="1" t="s">
        <v>33</v>
      </c>
      <c r="D190" s="1"/>
      <c r="E190" s="1" t="s">
        <v>116</v>
      </c>
      <c r="F190" s="1" t="s">
        <v>49</v>
      </c>
      <c r="G190" s="22" t="s">
        <v>110</v>
      </c>
      <c r="H190" s="1" t="s">
        <v>111</v>
      </c>
      <c r="I190" s="1" t="s">
        <v>118</v>
      </c>
      <c r="J190" s="1" t="s">
        <v>119</v>
      </c>
      <c r="K190" s="1" t="s">
        <v>120</v>
      </c>
      <c r="L190" s="1">
        <v>3.5</v>
      </c>
      <c r="M190" s="1">
        <v>3</v>
      </c>
      <c r="N190" s="1">
        <v>4</v>
      </c>
      <c r="O190" s="1"/>
      <c r="P190" s="1">
        <v>94</v>
      </c>
      <c r="Q190" s="1">
        <v>88</v>
      </c>
      <c r="R190" s="1">
        <v>97</v>
      </c>
      <c r="S190" s="1" t="b">
        <v>1</v>
      </c>
      <c r="T190" s="1"/>
      <c r="U190" s="1" t="s">
        <v>39</v>
      </c>
      <c r="V190" s="1"/>
      <c r="W190" s="1"/>
      <c r="X190" s="1"/>
      <c r="Y190" s="1"/>
      <c r="Z190" s="1">
        <v>1</v>
      </c>
      <c r="AA190" s="1" t="b">
        <f>M190&gt;L190</f>
        <v>0</v>
      </c>
      <c r="AB190" s="1"/>
      <c r="AC190" s="1"/>
      <c r="AD190" s="1" t="s">
        <v>42</v>
      </c>
      <c r="AE190" s="1">
        <f>P190-Q190</f>
        <v>6</v>
      </c>
      <c r="AF190" s="1">
        <f>R190-Q190</f>
        <v>9</v>
      </c>
      <c r="AG190" s="1"/>
      <c r="AH190" s="1"/>
      <c r="AI190" s="1"/>
      <c r="AJ190" s="1">
        <f>N190-M190</f>
        <v>1</v>
      </c>
      <c r="AK190" s="1"/>
      <c r="AL190" s="1"/>
      <c r="AM190" s="1"/>
      <c r="AN190" s="1"/>
    </row>
    <row r="191" spans="1:40" ht="16" customHeight="1" x14ac:dyDescent="0.2">
      <c r="A191" s="1" t="s">
        <v>32</v>
      </c>
      <c r="B191" s="1" t="str">
        <f>INDEX([1]SUMMARY!$B$2:$B$29,MATCH($A191,[1]SUMMARY!$A$2:$A$29,0))</f>
        <v>Tartof</v>
      </c>
      <c r="C191" s="1" t="s">
        <v>33</v>
      </c>
      <c r="D191" s="1"/>
      <c r="E191" s="1" t="s">
        <v>116</v>
      </c>
      <c r="F191" s="1" t="s">
        <v>49</v>
      </c>
      <c r="G191" s="22" t="s">
        <v>110</v>
      </c>
      <c r="H191" s="1" t="s">
        <v>111</v>
      </c>
      <c r="I191" s="1" t="s">
        <v>118</v>
      </c>
      <c r="J191" s="1" t="s">
        <v>119</v>
      </c>
      <c r="K191" s="1" t="s">
        <v>120</v>
      </c>
      <c r="L191" s="1">
        <v>4.5</v>
      </c>
      <c r="M191" s="1">
        <v>4</v>
      </c>
      <c r="N191" s="1">
        <v>5</v>
      </c>
      <c r="O191" s="1"/>
      <c r="P191" s="1">
        <v>95</v>
      </c>
      <c r="Q191" s="1">
        <v>84</v>
      </c>
      <c r="R191" s="1">
        <v>98</v>
      </c>
      <c r="S191" s="1" t="b">
        <v>1</v>
      </c>
      <c r="T191" s="1"/>
      <c r="U191" s="1" t="s">
        <v>39</v>
      </c>
      <c r="V191" s="1"/>
      <c r="W191" s="1"/>
      <c r="X191" s="1"/>
      <c r="Y191" s="1"/>
      <c r="Z191" s="1">
        <v>1</v>
      </c>
      <c r="AA191" s="1" t="b">
        <f>M191&gt;L191</f>
        <v>0</v>
      </c>
      <c r="AB191" s="1"/>
      <c r="AC191" s="1"/>
      <c r="AD191" s="1" t="s">
        <v>42</v>
      </c>
      <c r="AE191" s="1">
        <f>P191-Q191</f>
        <v>11</v>
      </c>
      <c r="AF191" s="1">
        <f>R191-Q191</f>
        <v>14</v>
      </c>
      <c r="AG191" s="1"/>
      <c r="AH191" s="1"/>
      <c r="AI191" s="1"/>
      <c r="AJ191" s="1">
        <f>N191-M191</f>
        <v>1</v>
      </c>
      <c r="AK191" s="1"/>
      <c r="AL191" s="1"/>
      <c r="AM191" s="1"/>
      <c r="AN191" s="1"/>
    </row>
    <row r="192" spans="1:40" ht="16" customHeight="1" x14ac:dyDescent="0.2">
      <c r="A192" s="1" t="s">
        <v>32</v>
      </c>
      <c r="B192" s="1" t="str">
        <f>INDEX([1]SUMMARY!$B$2:$B$29,MATCH($A192,[1]SUMMARY!$A$2:$A$29,0))</f>
        <v>Tartof</v>
      </c>
      <c r="C192" s="1" t="s">
        <v>33</v>
      </c>
      <c r="D192" s="1"/>
      <c r="E192" s="1" t="s">
        <v>116</v>
      </c>
      <c r="F192" s="1" t="s">
        <v>49</v>
      </c>
      <c r="G192" s="22" t="s">
        <v>110</v>
      </c>
      <c r="H192" s="1" t="s">
        <v>111</v>
      </c>
      <c r="I192" s="1" t="s">
        <v>118</v>
      </c>
      <c r="J192" s="1" t="s">
        <v>119</v>
      </c>
      <c r="K192" s="1" t="s">
        <v>120</v>
      </c>
      <c r="L192" s="1">
        <v>5.5</v>
      </c>
      <c r="M192" s="1">
        <v>5</v>
      </c>
      <c r="N192" s="1">
        <v>100</v>
      </c>
      <c r="O192" s="1"/>
      <c r="P192" s="1">
        <v>90</v>
      </c>
      <c r="Q192" s="1">
        <v>75</v>
      </c>
      <c r="R192" s="1">
        <v>96</v>
      </c>
      <c r="S192" s="1" t="b">
        <v>1</v>
      </c>
      <c r="T192" s="1" t="s">
        <v>117</v>
      </c>
      <c r="U192" s="1" t="s">
        <v>39</v>
      </c>
      <c r="V192" s="1"/>
      <c r="W192" s="1"/>
      <c r="X192" s="1"/>
      <c r="Y192" s="1"/>
      <c r="Z192" s="1">
        <v>1</v>
      </c>
      <c r="AA192" s="1" t="b">
        <f>M192&gt;L192</f>
        <v>0</v>
      </c>
      <c r="AB192" s="1"/>
      <c r="AC192" s="1"/>
      <c r="AD192" s="1" t="s">
        <v>42</v>
      </c>
      <c r="AE192" s="1">
        <f>P192-Q192</f>
        <v>15</v>
      </c>
      <c r="AF192" s="1">
        <f>R192-Q192</f>
        <v>21</v>
      </c>
      <c r="AG192" s="1"/>
      <c r="AH192" s="1"/>
      <c r="AI192" s="1"/>
      <c r="AJ192" s="1">
        <f>N192-M192</f>
        <v>95</v>
      </c>
      <c r="AK192" s="1"/>
      <c r="AL192" s="1"/>
      <c r="AM192" s="1"/>
      <c r="AN192" s="1"/>
    </row>
    <row r="193" spans="1:40" ht="16" customHeight="1" x14ac:dyDescent="0.2">
      <c r="A193" s="1" t="s">
        <v>32</v>
      </c>
      <c r="B193" s="1" t="str">
        <f>INDEX([1]SUMMARY!$B$2:$B$29,MATCH($A193,[1]SUMMARY!$A$2:$A$29,0))</f>
        <v>Tartof</v>
      </c>
      <c r="C193" s="1" t="s">
        <v>33</v>
      </c>
      <c r="D193" s="1"/>
      <c r="E193" s="1" t="s">
        <v>108</v>
      </c>
      <c r="F193" s="1" t="s">
        <v>51</v>
      </c>
      <c r="G193" s="22" t="s">
        <v>110</v>
      </c>
      <c r="H193" s="1" t="s">
        <v>111</v>
      </c>
      <c r="I193" s="1" t="s">
        <v>118</v>
      </c>
      <c r="J193" s="1" t="s">
        <v>119</v>
      </c>
      <c r="K193" s="1" t="s">
        <v>120</v>
      </c>
      <c r="L193" s="1">
        <v>0.5</v>
      </c>
      <c r="M193" s="1">
        <v>0</v>
      </c>
      <c r="N193" s="1">
        <v>1</v>
      </c>
      <c r="O193" s="1"/>
      <c r="P193" s="1">
        <v>84</v>
      </c>
      <c r="Q193" s="1">
        <v>74</v>
      </c>
      <c r="R193" s="1">
        <v>90</v>
      </c>
      <c r="S193" s="1" t="b">
        <v>1</v>
      </c>
      <c r="T193" s="1"/>
      <c r="U193" s="1" t="s">
        <v>39</v>
      </c>
      <c r="V193" s="1"/>
      <c r="W193" s="1"/>
      <c r="X193" s="1"/>
      <c r="Y193" s="1"/>
      <c r="Z193" s="1">
        <v>1</v>
      </c>
      <c r="AA193" s="1" t="b">
        <f>M193&gt;L193</f>
        <v>0</v>
      </c>
      <c r="AB193" s="1"/>
      <c r="AC193" s="1"/>
      <c r="AD193" s="1" t="s">
        <v>42</v>
      </c>
      <c r="AE193" s="1">
        <f>P193-Q193</f>
        <v>10</v>
      </c>
      <c r="AF193" s="1">
        <f>R193-Q193</f>
        <v>16</v>
      </c>
      <c r="AG193" s="1"/>
      <c r="AH193" s="1"/>
      <c r="AI193" s="1"/>
      <c r="AJ193" s="1">
        <f>N193-M193</f>
        <v>1</v>
      </c>
      <c r="AK193" s="1"/>
      <c r="AL193" s="1"/>
      <c r="AM193" s="1"/>
      <c r="AN193" s="1"/>
    </row>
    <row r="194" spans="1:40" ht="16" customHeight="1" x14ac:dyDescent="0.2">
      <c r="A194" s="1" t="s">
        <v>32</v>
      </c>
      <c r="B194" s="1" t="str">
        <f>INDEX([1]SUMMARY!$B$2:$B$29,MATCH($A194,[1]SUMMARY!$A$2:$A$29,0))</f>
        <v>Tartof</v>
      </c>
      <c r="C194" s="1" t="s">
        <v>33</v>
      </c>
      <c r="D194" s="1"/>
      <c r="E194" s="1" t="s">
        <v>108</v>
      </c>
      <c r="F194" s="1" t="s">
        <v>51</v>
      </c>
      <c r="G194" s="22" t="s">
        <v>110</v>
      </c>
      <c r="H194" s="1" t="s">
        <v>111</v>
      </c>
      <c r="I194" s="1" t="s">
        <v>118</v>
      </c>
      <c r="J194" s="1" t="s">
        <v>119</v>
      </c>
      <c r="K194" s="1" t="s">
        <v>120</v>
      </c>
      <c r="L194" s="1">
        <v>1.5</v>
      </c>
      <c r="M194" s="1">
        <v>1</v>
      </c>
      <c r="N194" s="1">
        <v>2</v>
      </c>
      <c r="O194" s="1"/>
      <c r="P194" s="1">
        <v>88</v>
      </c>
      <c r="Q194" s="1">
        <v>78</v>
      </c>
      <c r="R194" s="1">
        <v>93</v>
      </c>
      <c r="S194" s="1" t="b">
        <v>1</v>
      </c>
      <c r="T194" s="1"/>
      <c r="U194" s="1" t="s">
        <v>39</v>
      </c>
      <c r="V194" s="1"/>
      <c r="W194" s="1"/>
      <c r="X194" s="1"/>
      <c r="Y194" s="1"/>
      <c r="Z194" s="1">
        <v>1</v>
      </c>
      <c r="AA194" s="1" t="b">
        <f>M194&gt;L194</f>
        <v>0</v>
      </c>
      <c r="AB194" s="1"/>
      <c r="AC194" s="1"/>
      <c r="AD194" s="1" t="s">
        <v>42</v>
      </c>
      <c r="AE194" s="1">
        <f>P194-Q194</f>
        <v>10</v>
      </c>
      <c r="AF194" s="1">
        <f>R194-Q194</f>
        <v>15</v>
      </c>
      <c r="AG194" s="1"/>
      <c r="AH194" s="1"/>
      <c r="AI194" s="1"/>
      <c r="AJ194" s="1">
        <f>N194-M194</f>
        <v>1</v>
      </c>
      <c r="AK194" s="1"/>
      <c r="AL194" s="1"/>
      <c r="AM194" s="1"/>
      <c r="AN194" s="1"/>
    </row>
    <row r="195" spans="1:40" ht="16" customHeight="1" x14ac:dyDescent="0.2">
      <c r="A195" s="1" t="s">
        <v>32</v>
      </c>
      <c r="B195" s="1" t="str">
        <f>INDEX([1]SUMMARY!$B$2:$B$29,MATCH($A195,[1]SUMMARY!$A$2:$A$29,0))</f>
        <v>Tartof</v>
      </c>
      <c r="C195" s="1" t="s">
        <v>33</v>
      </c>
      <c r="D195" s="1"/>
      <c r="E195" s="1" t="s">
        <v>108</v>
      </c>
      <c r="F195" s="1" t="s">
        <v>51</v>
      </c>
      <c r="G195" s="22" t="s">
        <v>110</v>
      </c>
      <c r="H195" s="1" t="s">
        <v>111</v>
      </c>
      <c r="I195" s="1" t="s">
        <v>118</v>
      </c>
      <c r="J195" s="1" t="s">
        <v>119</v>
      </c>
      <c r="K195" s="1" t="s">
        <v>120</v>
      </c>
      <c r="L195" s="1">
        <v>2.5</v>
      </c>
      <c r="M195" s="1">
        <v>2</v>
      </c>
      <c r="N195" s="1">
        <v>3</v>
      </c>
      <c r="O195" s="1"/>
      <c r="P195" s="1">
        <v>89</v>
      </c>
      <c r="Q195" s="1">
        <v>78</v>
      </c>
      <c r="R195" s="1">
        <v>94</v>
      </c>
      <c r="S195" s="1" t="b">
        <v>1</v>
      </c>
      <c r="T195" s="1"/>
      <c r="U195" s="1" t="s">
        <v>39</v>
      </c>
      <c r="V195" s="1"/>
      <c r="W195" s="1"/>
      <c r="X195" s="1"/>
      <c r="Y195" s="1"/>
      <c r="Z195" s="1">
        <v>1</v>
      </c>
      <c r="AA195" s="1" t="b">
        <f>M195&gt;L195</f>
        <v>0</v>
      </c>
      <c r="AB195" s="1"/>
      <c r="AC195" s="1"/>
      <c r="AD195" s="1" t="s">
        <v>42</v>
      </c>
      <c r="AE195" s="1">
        <f>P195-Q195</f>
        <v>11</v>
      </c>
      <c r="AF195" s="1">
        <f>R195-Q195</f>
        <v>16</v>
      </c>
      <c r="AG195" s="1"/>
      <c r="AH195" s="1"/>
      <c r="AI195" s="1"/>
      <c r="AJ195" s="1">
        <f>N195-M195</f>
        <v>1</v>
      </c>
      <c r="AK195" s="1"/>
      <c r="AL195" s="1"/>
      <c r="AM195" s="1"/>
      <c r="AN195" s="1"/>
    </row>
    <row r="196" spans="1:40" ht="16" customHeight="1" x14ac:dyDescent="0.2">
      <c r="A196" s="1" t="s">
        <v>32</v>
      </c>
      <c r="B196" s="1" t="str">
        <f>INDEX([1]SUMMARY!$B$2:$B$29,MATCH($A196,[1]SUMMARY!$A$2:$A$29,0))</f>
        <v>Tartof</v>
      </c>
      <c r="C196" s="1" t="s">
        <v>33</v>
      </c>
      <c r="D196" s="1"/>
      <c r="E196" s="1" t="s">
        <v>108</v>
      </c>
      <c r="F196" s="1" t="s">
        <v>51</v>
      </c>
      <c r="G196" s="22" t="s">
        <v>110</v>
      </c>
      <c r="H196" s="1" t="s">
        <v>111</v>
      </c>
      <c r="I196" s="1" t="s">
        <v>118</v>
      </c>
      <c r="J196" s="1" t="s">
        <v>119</v>
      </c>
      <c r="K196" s="1" t="s">
        <v>120</v>
      </c>
      <c r="L196" s="1">
        <v>3.5</v>
      </c>
      <c r="M196" s="1">
        <v>3</v>
      </c>
      <c r="N196" s="1">
        <v>4</v>
      </c>
      <c r="O196" s="1"/>
      <c r="P196" s="1">
        <v>86</v>
      </c>
      <c r="Q196" s="1">
        <v>77</v>
      </c>
      <c r="R196" s="1">
        <v>92</v>
      </c>
      <c r="S196" s="1" t="b">
        <v>1</v>
      </c>
      <c r="T196" s="1"/>
      <c r="U196" s="1" t="s">
        <v>39</v>
      </c>
      <c r="V196" s="1"/>
      <c r="W196" s="1"/>
      <c r="X196" s="1"/>
      <c r="Y196" s="1"/>
      <c r="Z196" s="1">
        <v>1</v>
      </c>
      <c r="AA196" s="1" t="b">
        <f>M196&gt;L196</f>
        <v>0</v>
      </c>
      <c r="AB196" s="1"/>
      <c r="AC196" s="1"/>
      <c r="AD196" s="1" t="s">
        <v>42</v>
      </c>
      <c r="AE196" s="1">
        <f>P196-Q196</f>
        <v>9</v>
      </c>
      <c r="AF196" s="1">
        <f>R196-Q196</f>
        <v>15</v>
      </c>
      <c r="AG196" s="1"/>
      <c r="AH196" s="1"/>
      <c r="AI196" s="1"/>
      <c r="AJ196" s="1">
        <f>N196-M196</f>
        <v>1</v>
      </c>
      <c r="AK196" s="1"/>
      <c r="AL196" s="1"/>
      <c r="AM196" s="1"/>
      <c r="AN196" s="1"/>
    </row>
    <row r="197" spans="1:40" ht="16" customHeight="1" x14ac:dyDescent="0.2">
      <c r="A197" s="1" t="s">
        <v>32</v>
      </c>
      <c r="B197" s="1" t="str">
        <f>INDEX([1]SUMMARY!$B$2:$B$29,MATCH($A197,[1]SUMMARY!$A$2:$A$29,0))</f>
        <v>Tartof</v>
      </c>
      <c r="C197" s="1" t="s">
        <v>33</v>
      </c>
      <c r="D197" s="1"/>
      <c r="E197" s="1" t="s">
        <v>108</v>
      </c>
      <c r="F197" s="1" t="s">
        <v>51</v>
      </c>
      <c r="G197" s="22" t="s">
        <v>110</v>
      </c>
      <c r="H197" s="1" t="s">
        <v>111</v>
      </c>
      <c r="I197" s="1" t="s">
        <v>118</v>
      </c>
      <c r="J197" s="1" t="s">
        <v>119</v>
      </c>
      <c r="K197" s="1" t="s">
        <v>120</v>
      </c>
      <c r="L197" s="1">
        <v>4.5</v>
      </c>
      <c r="M197" s="1">
        <v>4</v>
      </c>
      <c r="N197" s="1">
        <v>5</v>
      </c>
      <c r="O197" s="1"/>
      <c r="P197" s="1">
        <v>85</v>
      </c>
      <c r="Q197" s="1">
        <v>77</v>
      </c>
      <c r="R197" s="1">
        <v>90</v>
      </c>
      <c r="S197" s="1" t="b">
        <v>1</v>
      </c>
      <c r="T197" s="1"/>
      <c r="U197" s="1" t="s">
        <v>39</v>
      </c>
      <c r="V197" s="1"/>
      <c r="W197" s="1"/>
      <c r="X197" s="1"/>
      <c r="Y197" s="1"/>
      <c r="Z197" s="1">
        <v>1</v>
      </c>
      <c r="AA197" s="1" t="b">
        <f>M197&gt;L197</f>
        <v>0</v>
      </c>
      <c r="AB197" s="1"/>
      <c r="AC197" s="1"/>
      <c r="AD197" s="1" t="s">
        <v>42</v>
      </c>
      <c r="AE197" s="1">
        <f>P197-Q197</f>
        <v>8</v>
      </c>
      <c r="AF197" s="1">
        <f>R197-Q197</f>
        <v>13</v>
      </c>
      <c r="AG197" s="1"/>
      <c r="AH197" s="1"/>
      <c r="AI197" s="1"/>
      <c r="AJ197" s="1">
        <f>N197-M197</f>
        <v>1</v>
      </c>
      <c r="AK197" s="1"/>
      <c r="AL197" s="1"/>
      <c r="AM197" s="1"/>
      <c r="AN197" s="1"/>
    </row>
    <row r="198" spans="1:40" ht="16" customHeight="1" x14ac:dyDescent="0.2">
      <c r="A198" s="1" t="s">
        <v>32</v>
      </c>
      <c r="B198" s="1" t="str">
        <f>INDEX([1]SUMMARY!$B$2:$B$29,MATCH($A198,[1]SUMMARY!$A$2:$A$29,0))</f>
        <v>Tartof</v>
      </c>
      <c r="C198" s="1" t="s">
        <v>33</v>
      </c>
      <c r="D198" s="1"/>
      <c r="E198" s="1" t="s">
        <v>108</v>
      </c>
      <c r="F198" s="1" t="s">
        <v>51</v>
      </c>
      <c r="G198" s="22" t="s">
        <v>110</v>
      </c>
      <c r="H198" s="1" t="s">
        <v>111</v>
      </c>
      <c r="I198" s="1" t="s">
        <v>118</v>
      </c>
      <c r="J198" s="1" t="s">
        <v>119</v>
      </c>
      <c r="K198" s="1" t="s">
        <v>120</v>
      </c>
      <c r="L198" s="1">
        <v>5.5</v>
      </c>
      <c r="M198" s="1">
        <v>5</v>
      </c>
      <c r="N198" s="1">
        <v>100</v>
      </c>
      <c r="O198" s="1"/>
      <c r="P198" s="1">
        <v>83</v>
      </c>
      <c r="Q198" s="1">
        <v>69</v>
      </c>
      <c r="R198" s="1">
        <v>90</v>
      </c>
      <c r="S198" s="1" t="b">
        <v>1</v>
      </c>
      <c r="T198" s="1" t="s">
        <v>117</v>
      </c>
      <c r="U198" s="1" t="s">
        <v>39</v>
      </c>
      <c r="V198" s="1"/>
      <c r="W198" s="1"/>
      <c r="X198" s="1"/>
      <c r="Y198" s="1"/>
      <c r="Z198" s="1">
        <v>1</v>
      </c>
      <c r="AA198" s="1" t="b">
        <f>M198&gt;L198</f>
        <v>0</v>
      </c>
      <c r="AB198" s="1"/>
      <c r="AC198" s="1"/>
      <c r="AD198" s="1" t="s">
        <v>42</v>
      </c>
      <c r="AE198" s="1">
        <f>P198-Q198</f>
        <v>14</v>
      </c>
      <c r="AF198" s="1">
        <f>R198-Q198</f>
        <v>21</v>
      </c>
      <c r="AG198" s="1"/>
      <c r="AH198" s="1"/>
      <c r="AI198" s="1"/>
      <c r="AJ198" s="1">
        <f>N198-M198</f>
        <v>95</v>
      </c>
      <c r="AK198" s="1"/>
      <c r="AL198" s="1"/>
      <c r="AM198" s="1"/>
      <c r="AN198" s="1"/>
    </row>
    <row r="199" spans="1:40" ht="16" customHeight="1" x14ac:dyDescent="0.2">
      <c r="A199" s="1" t="s">
        <v>32</v>
      </c>
      <c r="B199" s="1" t="str">
        <f>INDEX([1]SUMMARY!$B$2:$B$29,MATCH($A199,[1]SUMMARY!$A$2:$A$29,0))</f>
        <v>Tartof</v>
      </c>
      <c r="C199" s="1" t="s">
        <v>33</v>
      </c>
      <c r="D199" s="1"/>
      <c r="E199" s="1" t="s">
        <v>34</v>
      </c>
      <c r="F199" s="1" t="s">
        <v>34</v>
      </c>
      <c r="G199" s="22" t="s">
        <v>110</v>
      </c>
      <c r="H199" s="22" t="s">
        <v>111</v>
      </c>
      <c r="I199" s="1" t="s">
        <v>118</v>
      </c>
      <c r="J199" s="1" t="s">
        <v>119</v>
      </c>
      <c r="K199" s="1" t="s">
        <v>120</v>
      </c>
      <c r="L199" s="1">
        <v>0.5</v>
      </c>
      <c r="M199" s="1">
        <v>0</v>
      </c>
      <c r="N199" s="1">
        <v>1</v>
      </c>
      <c r="O199" s="1"/>
      <c r="P199" s="1">
        <v>87</v>
      </c>
      <c r="Q199" s="1">
        <v>82</v>
      </c>
      <c r="R199" s="1">
        <v>91</v>
      </c>
      <c r="S199" s="1" t="b">
        <v>1</v>
      </c>
      <c r="T199" s="1"/>
      <c r="U199" s="1" t="s">
        <v>39</v>
      </c>
      <c r="V199" s="1"/>
      <c r="W199" s="1"/>
      <c r="X199" s="1"/>
      <c r="Y199" s="1"/>
      <c r="Z199" s="1">
        <v>1</v>
      </c>
      <c r="AA199" s="1" t="b">
        <f>M199&gt;L199</f>
        <v>0</v>
      </c>
      <c r="AB199" s="1"/>
      <c r="AC199" s="1" t="s">
        <v>121</v>
      </c>
      <c r="AD199" s="1" t="s">
        <v>42</v>
      </c>
      <c r="AE199" s="1">
        <f>P199-Q199</f>
        <v>5</v>
      </c>
      <c r="AF199" s="1">
        <f>R199-Q199</f>
        <v>9</v>
      </c>
      <c r="AG199" s="1"/>
      <c r="AH199" s="1"/>
      <c r="AI199" s="1"/>
      <c r="AJ199" s="1">
        <f>N199-M199</f>
        <v>1</v>
      </c>
      <c r="AK199" s="1"/>
      <c r="AL199" s="1"/>
      <c r="AM199" s="1"/>
      <c r="AN199" s="1"/>
    </row>
    <row r="200" spans="1:40" ht="16" customHeight="1" x14ac:dyDescent="0.2">
      <c r="A200" s="1" t="s">
        <v>32</v>
      </c>
      <c r="B200" s="1" t="str">
        <f>INDEX([1]SUMMARY!$B$2:$B$29,MATCH($A200,[1]SUMMARY!$A$2:$A$29,0))</f>
        <v>Tartof</v>
      </c>
      <c r="C200" s="1" t="s">
        <v>33</v>
      </c>
      <c r="D200" s="1"/>
      <c r="E200" s="1" t="s">
        <v>34</v>
      </c>
      <c r="F200" s="1" t="s">
        <v>34</v>
      </c>
      <c r="G200" s="22" t="s">
        <v>110</v>
      </c>
      <c r="H200" s="22" t="s">
        <v>111</v>
      </c>
      <c r="I200" s="1" t="s">
        <v>118</v>
      </c>
      <c r="J200" s="1" t="s">
        <v>119</v>
      </c>
      <c r="K200" s="1" t="s">
        <v>120</v>
      </c>
      <c r="L200" s="1">
        <v>1.5</v>
      </c>
      <c r="M200" s="1">
        <v>1</v>
      </c>
      <c r="N200" s="1">
        <v>2</v>
      </c>
      <c r="O200" s="1"/>
      <c r="P200" s="1">
        <v>89</v>
      </c>
      <c r="Q200" s="1">
        <v>84</v>
      </c>
      <c r="R200" s="1">
        <v>92</v>
      </c>
      <c r="S200" s="1" t="b">
        <v>1</v>
      </c>
      <c r="T200" s="1"/>
      <c r="U200" s="1" t="s">
        <v>39</v>
      </c>
      <c r="V200" s="1"/>
      <c r="W200" s="1"/>
      <c r="X200" s="1"/>
      <c r="Y200" s="1"/>
      <c r="Z200" s="1">
        <v>1</v>
      </c>
      <c r="AA200" s="1" t="b">
        <f>M200&gt;L200</f>
        <v>0</v>
      </c>
      <c r="AB200" s="1"/>
      <c r="AC200" s="1" t="s">
        <v>121</v>
      </c>
      <c r="AD200" s="1" t="s">
        <v>42</v>
      </c>
      <c r="AE200" s="1">
        <f>P200-Q200</f>
        <v>5</v>
      </c>
      <c r="AF200" s="1">
        <f>R200-Q200</f>
        <v>8</v>
      </c>
      <c r="AG200" s="1"/>
      <c r="AH200" s="1"/>
      <c r="AI200" s="1"/>
      <c r="AJ200" s="1">
        <f>N200-M200</f>
        <v>1</v>
      </c>
      <c r="AK200" s="1"/>
      <c r="AL200" s="1"/>
      <c r="AM200" s="1"/>
      <c r="AN200" s="1"/>
    </row>
    <row r="201" spans="1:40" ht="16" customHeight="1" x14ac:dyDescent="0.2">
      <c r="A201" s="1" t="s">
        <v>32</v>
      </c>
      <c r="B201" s="1" t="str">
        <f>INDEX([1]SUMMARY!$B$2:$B$29,MATCH($A201,[1]SUMMARY!$A$2:$A$29,0))</f>
        <v>Tartof</v>
      </c>
      <c r="C201" s="1" t="s">
        <v>33</v>
      </c>
      <c r="D201" s="1"/>
      <c r="E201" s="1" t="s">
        <v>34</v>
      </c>
      <c r="F201" s="1" t="s">
        <v>34</v>
      </c>
      <c r="G201" s="22" t="s">
        <v>110</v>
      </c>
      <c r="H201" s="22" t="s">
        <v>111</v>
      </c>
      <c r="I201" s="1" t="s">
        <v>118</v>
      </c>
      <c r="J201" s="1" t="s">
        <v>119</v>
      </c>
      <c r="K201" s="1" t="s">
        <v>120</v>
      </c>
      <c r="L201" s="1">
        <v>2.5</v>
      </c>
      <c r="M201" s="1">
        <v>2</v>
      </c>
      <c r="N201" s="1">
        <v>3</v>
      </c>
      <c r="O201" s="1"/>
      <c r="P201" s="1">
        <v>92</v>
      </c>
      <c r="Q201" s="1">
        <v>89</v>
      </c>
      <c r="R201" s="1">
        <v>95</v>
      </c>
      <c r="S201" s="1" t="b">
        <v>1</v>
      </c>
      <c r="T201" s="1"/>
      <c r="U201" s="1" t="s">
        <v>39</v>
      </c>
      <c r="V201" s="1"/>
      <c r="W201" s="1"/>
      <c r="X201" s="1"/>
      <c r="Y201" s="1"/>
      <c r="Z201" s="1">
        <v>1</v>
      </c>
      <c r="AA201" s="1" t="b">
        <f>M201&gt;L201</f>
        <v>0</v>
      </c>
      <c r="AB201" s="1"/>
      <c r="AC201" s="1" t="s">
        <v>121</v>
      </c>
      <c r="AD201" s="1" t="s">
        <v>42</v>
      </c>
      <c r="AE201" s="1">
        <f>P201-Q201</f>
        <v>3</v>
      </c>
      <c r="AF201" s="1">
        <f>R201-Q201</f>
        <v>6</v>
      </c>
      <c r="AG201" s="1"/>
      <c r="AH201" s="1"/>
      <c r="AI201" s="1"/>
      <c r="AJ201" s="1">
        <f>N201-M201</f>
        <v>1</v>
      </c>
      <c r="AK201" s="1"/>
      <c r="AL201" s="1"/>
      <c r="AM201" s="1"/>
      <c r="AN201" s="1"/>
    </row>
    <row r="202" spans="1:40" ht="16" customHeight="1" x14ac:dyDescent="0.2">
      <c r="A202" s="1" t="s">
        <v>32</v>
      </c>
      <c r="B202" s="1" t="str">
        <f>INDEX([1]SUMMARY!$B$2:$B$29,MATCH($A202,[1]SUMMARY!$A$2:$A$29,0))</f>
        <v>Tartof</v>
      </c>
      <c r="C202" s="1" t="s">
        <v>33</v>
      </c>
      <c r="D202" s="1"/>
      <c r="E202" s="1" t="s">
        <v>34</v>
      </c>
      <c r="F202" s="1" t="s">
        <v>34</v>
      </c>
      <c r="G202" s="22" t="s">
        <v>110</v>
      </c>
      <c r="H202" s="22" t="s">
        <v>111</v>
      </c>
      <c r="I202" s="1" t="s">
        <v>118</v>
      </c>
      <c r="J202" s="1" t="s">
        <v>119</v>
      </c>
      <c r="K202" s="1" t="s">
        <v>120</v>
      </c>
      <c r="L202" s="1">
        <v>3.5</v>
      </c>
      <c r="M202" s="1">
        <v>3</v>
      </c>
      <c r="N202" s="1">
        <v>4</v>
      </c>
      <c r="O202" s="1"/>
      <c r="P202" s="5">
        <v>93</v>
      </c>
      <c r="Q202" s="1">
        <v>89</v>
      </c>
      <c r="R202" s="1">
        <v>95</v>
      </c>
      <c r="S202" s="1" t="b">
        <v>1</v>
      </c>
      <c r="T202" s="1"/>
      <c r="U202" s="1" t="s">
        <v>39</v>
      </c>
      <c r="V202" s="1"/>
      <c r="W202" s="1"/>
      <c r="X202" s="1"/>
      <c r="Y202" s="1"/>
      <c r="Z202" s="1">
        <v>1</v>
      </c>
      <c r="AA202" s="1" t="b">
        <f>M202&gt;L202</f>
        <v>0</v>
      </c>
      <c r="AB202" s="1"/>
      <c r="AC202" s="1" t="s">
        <v>121</v>
      </c>
      <c r="AD202" s="1" t="s">
        <v>42</v>
      </c>
      <c r="AE202" s="1">
        <f>P202-Q202</f>
        <v>4</v>
      </c>
      <c r="AF202" s="1">
        <f>R202-Q202</f>
        <v>6</v>
      </c>
      <c r="AG202" s="1"/>
      <c r="AH202" s="1"/>
      <c r="AI202" s="1"/>
      <c r="AJ202" s="1">
        <f>N202-M202</f>
        <v>1</v>
      </c>
      <c r="AK202" s="1"/>
      <c r="AL202" s="1"/>
      <c r="AM202" s="1"/>
      <c r="AN202" s="1"/>
    </row>
    <row r="203" spans="1:40" ht="16" customHeight="1" x14ac:dyDescent="0.2">
      <c r="A203" s="1" t="s">
        <v>32</v>
      </c>
      <c r="B203" s="1" t="str">
        <f>INDEX([1]SUMMARY!$B$2:$B$29,MATCH($A203,[1]SUMMARY!$A$2:$A$29,0))</f>
        <v>Tartof</v>
      </c>
      <c r="C203" s="1" t="s">
        <v>33</v>
      </c>
      <c r="D203" s="1"/>
      <c r="E203" s="1" t="s">
        <v>34</v>
      </c>
      <c r="F203" s="1" t="s">
        <v>34</v>
      </c>
      <c r="G203" s="22" t="s">
        <v>110</v>
      </c>
      <c r="H203" s="22" t="s">
        <v>111</v>
      </c>
      <c r="I203" s="1" t="s">
        <v>118</v>
      </c>
      <c r="J203" s="1" t="s">
        <v>119</v>
      </c>
      <c r="K203" s="1" t="s">
        <v>120</v>
      </c>
      <c r="L203" s="1">
        <v>4.5</v>
      </c>
      <c r="M203" s="1">
        <v>4</v>
      </c>
      <c r="N203" s="1">
        <v>5</v>
      </c>
      <c r="O203" s="1"/>
      <c r="P203" s="5">
        <v>91</v>
      </c>
      <c r="Q203" s="1">
        <v>87</v>
      </c>
      <c r="R203" s="1">
        <v>93</v>
      </c>
      <c r="S203" s="1" t="b">
        <v>1</v>
      </c>
      <c r="T203" s="1"/>
      <c r="U203" s="1" t="s">
        <v>39</v>
      </c>
      <c r="V203" s="1"/>
      <c r="W203" s="1"/>
      <c r="X203" s="1"/>
      <c r="Y203" s="1"/>
      <c r="Z203" s="1">
        <v>1</v>
      </c>
      <c r="AA203" s="1" t="b">
        <f>M203&gt;L203</f>
        <v>0</v>
      </c>
      <c r="AB203" s="1"/>
      <c r="AC203" s="1" t="s">
        <v>121</v>
      </c>
      <c r="AD203" s="1" t="s">
        <v>42</v>
      </c>
      <c r="AE203" s="1">
        <f>P203-Q203</f>
        <v>4</v>
      </c>
      <c r="AF203" s="1">
        <f>R203-Q203</f>
        <v>6</v>
      </c>
      <c r="AG203" s="1"/>
      <c r="AH203" s="1"/>
      <c r="AI203" s="1"/>
      <c r="AJ203" s="1">
        <f>N203-M203</f>
        <v>1</v>
      </c>
      <c r="AK203" s="1"/>
      <c r="AL203" s="1"/>
      <c r="AM203" s="1"/>
      <c r="AN203" s="1"/>
    </row>
    <row r="204" spans="1:40" ht="16" customHeight="1" x14ac:dyDescent="0.2">
      <c r="A204" s="1" t="s">
        <v>32</v>
      </c>
      <c r="B204" s="1" t="str">
        <f>INDEX([1]SUMMARY!$B$2:$B$29,MATCH($A204,[1]SUMMARY!$A$2:$A$29,0))</f>
        <v>Tartof</v>
      </c>
      <c r="C204" s="1" t="s">
        <v>33</v>
      </c>
      <c r="D204" s="1"/>
      <c r="E204" s="1" t="s">
        <v>34</v>
      </c>
      <c r="F204" s="1" t="s">
        <v>34</v>
      </c>
      <c r="G204" s="22" t="s">
        <v>110</v>
      </c>
      <c r="H204" s="22" t="s">
        <v>111</v>
      </c>
      <c r="I204" s="1" t="s">
        <v>118</v>
      </c>
      <c r="J204" s="1" t="s">
        <v>119</v>
      </c>
      <c r="K204" s="1" t="s">
        <v>120</v>
      </c>
      <c r="L204" s="1">
        <v>5.5</v>
      </c>
      <c r="M204" s="1">
        <v>5</v>
      </c>
      <c r="N204" s="1">
        <v>100</v>
      </c>
      <c r="O204" s="1"/>
      <c r="P204" s="5">
        <v>88</v>
      </c>
      <c r="Q204" s="1">
        <v>82</v>
      </c>
      <c r="R204" s="1">
        <v>92</v>
      </c>
      <c r="S204" s="1" t="b">
        <v>1</v>
      </c>
      <c r="T204" s="1" t="s">
        <v>117</v>
      </c>
      <c r="U204" s="1" t="s">
        <v>39</v>
      </c>
      <c r="V204" s="1"/>
      <c r="W204" s="1"/>
      <c r="X204" s="1"/>
      <c r="Y204" s="1"/>
      <c r="Z204" s="1">
        <v>1</v>
      </c>
      <c r="AA204" s="1" t="b">
        <f>M204&gt;L204</f>
        <v>0</v>
      </c>
      <c r="AB204" s="1"/>
      <c r="AC204" s="1" t="s">
        <v>121</v>
      </c>
      <c r="AD204" s="1" t="s">
        <v>42</v>
      </c>
      <c r="AE204" s="1">
        <f>P204-Q204</f>
        <v>6</v>
      </c>
      <c r="AF204" s="1">
        <f>R204-Q204</f>
        <v>10</v>
      </c>
      <c r="AG204" s="1"/>
      <c r="AH204" s="1"/>
      <c r="AI204" s="1"/>
      <c r="AJ204" s="1">
        <f>N204-M204</f>
        <v>95</v>
      </c>
      <c r="AK204" s="1"/>
      <c r="AL204" s="1"/>
      <c r="AM204" s="1"/>
      <c r="AN204" s="1"/>
    </row>
    <row r="205" spans="1:40" ht="17" customHeight="1" x14ac:dyDescent="0.2">
      <c r="A205" s="1" t="s">
        <v>44</v>
      </c>
      <c r="B205" s="1" t="str">
        <f>INDEX([1]SUMMARY!$B$2:$B$29,MATCH($A205,[1]SUMMARY!$A$2:$A$29,0))</f>
        <v>Goldberg</v>
      </c>
      <c r="C205" s="1" t="s">
        <v>33</v>
      </c>
      <c r="D205" s="1"/>
      <c r="E205" s="5" t="s">
        <v>48</v>
      </c>
      <c r="F205" s="1" t="s">
        <v>43</v>
      </c>
      <c r="G205" s="22" t="s">
        <v>43</v>
      </c>
      <c r="H205" s="1" t="s">
        <v>43</v>
      </c>
      <c r="I205" s="1" t="s">
        <v>119</v>
      </c>
      <c r="J205" s="1" t="s">
        <v>119</v>
      </c>
      <c r="K205" s="1"/>
      <c r="L205" s="1">
        <f>IF(N205&gt;20,M205+1,AVERAGE(M205:N205))</f>
        <v>6</v>
      </c>
      <c r="M205" s="1">
        <v>5</v>
      </c>
      <c r="N205" s="1">
        <v>7</v>
      </c>
      <c r="O205" s="1"/>
      <c r="P205" s="1">
        <v>94</v>
      </c>
      <c r="Q205" s="1">
        <v>87</v>
      </c>
      <c r="R205" s="1">
        <v>97</v>
      </c>
      <c r="S205" s="1" t="b">
        <v>1</v>
      </c>
      <c r="T205" s="1"/>
      <c r="U205" s="1" t="s">
        <v>39</v>
      </c>
      <c r="V205" s="1">
        <v>93</v>
      </c>
      <c r="W205" s="1">
        <v>86</v>
      </c>
      <c r="X205" s="1">
        <v>97</v>
      </c>
      <c r="Y205" s="1"/>
      <c r="Z205" s="1">
        <v>1</v>
      </c>
      <c r="AA205" s="1" t="b">
        <f>M205&gt;L205</f>
        <v>0</v>
      </c>
      <c r="AB205" s="1">
        <v>1</v>
      </c>
      <c r="AC205" s="1"/>
      <c r="AD205" s="1" t="s">
        <v>42</v>
      </c>
      <c r="AE205" s="1">
        <f>P205-Q205</f>
        <v>7</v>
      </c>
      <c r="AF205" s="1">
        <f>R205-Q205</f>
        <v>10</v>
      </c>
      <c r="AG205" s="1"/>
      <c r="AH205" s="1"/>
      <c r="AI205" s="1"/>
      <c r="AJ205" s="1">
        <f>N205-M205</f>
        <v>2</v>
      </c>
      <c r="AK205" s="1"/>
      <c r="AL205" s="1"/>
      <c r="AM205" s="1"/>
      <c r="AN205" s="1"/>
    </row>
    <row r="206" spans="1:40" ht="17" customHeight="1" x14ac:dyDescent="0.2">
      <c r="A206" s="1" t="s">
        <v>44</v>
      </c>
      <c r="B206" s="1" t="str">
        <f>INDEX([1]SUMMARY!$B$2:$B$29,MATCH($A206,[1]SUMMARY!$A$2:$A$29,0))</f>
        <v>Goldberg</v>
      </c>
      <c r="C206" s="1" t="s">
        <v>33</v>
      </c>
      <c r="D206" s="1"/>
      <c r="E206" s="5" t="s">
        <v>48</v>
      </c>
      <c r="F206" s="1" t="s">
        <v>43</v>
      </c>
      <c r="G206" s="22" t="s">
        <v>43</v>
      </c>
      <c r="H206" s="1" t="s">
        <v>43</v>
      </c>
      <c r="I206" s="1" t="s">
        <v>119</v>
      </c>
      <c r="J206" s="1" t="s">
        <v>119</v>
      </c>
      <c r="K206" s="1"/>
      <c r="L206" s="1">
        <f>IF(N206&gt;20,M206+1,AVERAGE(M206:N206))</f>
        <v>5</v>
      </c>
      <c r="M206" s="1">
        <v>4</v>
      </c>
      <c r="N206" s="1">
        <v>6</v>
      </c>
      <c r="O206" s="1"/>
      <c r="P206" s="1">
        <v>98</v>
      </c>
      <c r="Q206" s="1">
        <v>95</v>
      </c>
      <c r="R206" s="1">
        <v>99</v>
      </c>
      <c r="S206" s="1" t="b">
        <v>1</v>
      </c>
      <c r="T206" s="1"/>
      <c r="U206" s="1" t="s">
        <v>39</v>
      </c>
      <c r="V206" s="1">
        <v>96</v>
      </c>
      <c r="W206" s="1">
        <v>93</v>
      </c>
      <c r="X206" s="1">
        <v>98</v>
      </c>
      <c r="Y206" s="1"/>
      <c r="Z206" s="1">
        <v>1</v>
      </c>
      <c r="AA206" s="1" t="b">
        <f>M206&gt;L206</f>
        <v>0</v>
      </c>
      <c r="AB206" s="1">
        <v>1</v>
      </c>
      <c r="AC206" s="1"/>
      <c r="AD206" s="1" t="s">
        <v>42</v>
      </c>
      <c r="AE206" s="1">
        <f>P206-Q206</f>
        <v>3</v>
      </c>
      <c r="AF206" s="1">
        <f>R206-Q206</f>
        <v>4</v>
      </c>
      <c r="AG206" s="1"/>
      <c r="AH206" s="1"/>
      <c r="AI206" s="1"/>
      <c r="AJ206" s="1">
        <f>N206-M206</f>
        <v>2</v>
      </c>
      <c r="AK206" s="1"/>
      <c r="AL206" s="1"/>
      <c r="AM206" s="1"/>
      <c r="AN206" s="1"/>
    </row>
    <row r="207" spans="1:40" ht="17" customHeight="1" x14ac:dyDescent="0.2">
      <c r="A207" s="1" t="s">
        <v>44</v>
      </c>
      <c r="B207" s="1" t="str">
        <f>INDEX([1]SUMMARY!$B$2:$B$29,MATCH($A207,[1]SUMMARY!$A$2:$A$29,0))</f>
        <v>Goldberg</v>
      </c>
      <c r="C207" s="1" t="s">
        <v>33</v>
      </c>
      <c r="D207" s="1"/>
      <c r="E207" s="5" t="s">
        <v>48</v>
      </c>
      <c r="F207" s="1" t="s">
        <v>43</v>
      </c>
      <c r="G207" s="22" t="s">
        <v>43</v>
      </c>
      <c r="H207" s="1" t="s">
        <v>43</v>
      </c>
      <c r="I207" s="1" t="s">
        <v>119</v>
      </c>
      <c r="J207" s="1" t="s">
        <v>119</v>
      </c>
      <c r="K207" s="1"/>
      <c r="L207" s="1">
        <f>IF(N207&gt;20,M207+1,AVERAGE(M207:N207))</f>
        <v>4</v>
      </c>
      <c r="M207" s="1">
        <v>3</v>
      </c>
      <c r="N207" s="1">
        <v>5</v>
      </c>
      <c r="O207" s="1"/>
      <c r="P207" s="1">
        <v>98</v>
      </c>
      <c r="Q207" s="1">
        <v>94</v>
      </c>
      <c r="R207" s="1">
        <v>99</v>
      </c>
      <c r="S207" s="1" t="b">
        <v>1</v>
      </c>
      <c r="T207" s="1"/>
      <c r="U207" s="1" t="s">
        <v>39</v>
      </c>
      <c r="V207" s="1">
        <v>98</v>
      </c>
      <c r="W207" s="1">
        <v>94</v>
      </c>
      <c r="X207" s="1">
        <v>99</v>
      </c>
      <c r="Y207" s="1"/>
      <c r="Z207" s="1">
        <v>1</v>
      </c>
      <c r="AA207" s="1" t="b">
        <f>M207&gt;L207</f>
        <v>0</v>
      </c>
      <c r="AB207" s="1">
        <v>1</v>
      </c>
      <c r="AC207" s="1"/>
      <c r="AD207" s="1" t="s">
        <v>42</v>
      </c>
      <c r="AE207" s="1">
        <f>P207-Q207</f>
        <v>4</v>
      </c>
      <c r="AF207" s="1">
        <f>R207-Q207</f>
        <v>5</v>
      </c>
      <c r="AG207" s="1"/>
      <c r="AH207" s="1"/>
      <c r="AI207" s="1"/>
      <c r="AJ207" s="1">
        <f>N207-M207</f>
        <v>2</v>
      </c>
      <c r="AK207" s="1"/>
      <c r="AL207" s="1"/>
      <c r="AM207" s="1"/>
      <c r="AN207" s="1"/>
    </row>
    <row r="208" spans="1:40" ht="17" customHeight="1" x14ac:dyDescent="0.2">
      <c r="A208" s="1" t="s">
        <v>44</v>
      </c>
      <c r="B208" s="1" t="str">
        <f>INDEX([1]SUMMARY!$B$2:$B$29,MATCH($A208,[1]SUMMARY!$A$2:$A$29,0))</f>
        <v>Goldberg</v>
      </c>
      <c r="C208" s="1" t="s">
        <v>33</v>
      </c>
      <c r="D208" s="1"/>
      <c r="E208" s="5" t="s">
        <v>50</v>
      </c>
      <c r="F208" s="1" t="s">
        <v>43</v>
      </c>
      <c r="G208" s="22" t="s">
        <v>43</v>
      </c>
      <c r="H208" s="1" t="s">
        <v>43</v>
      </c>
      <c r="I208" s="1" t="s">
        <v>119</v>
      </c>
      <c r="J208" s="1" t="s">
        <v>119</v>
      </c>
      <c r="K208" s="1"/>
      <c r="L208" s="1">
        <f>IF(N208&gt;20,M208+1,AVERAGE(M208:N208))</f>
        <v>6</v>
      </c>
      <c r="M208" s="1">
        <v>5</v>
      </c>
      <c r="N208" s="1">
        <v>7</v>
      </c>
      <c r="O208" s="1"/>
      <c r="P208" s="1">
        <v>86</v>
      </c>
      <c r="Q208" s="1">
        <v>83</v>
      </c>
      <c r="R208" s="1">
        <v>90</v>
      </c>
      <c r="S208" s="1" t="b">
        <v>1</v>
      </c>
      <c r="T208" s="1"/>
      <c r="U208" s="1" t="s">
        <v>39</v>
      </c>
      <c r="V208" s="1">
        <v>85</v>
      </c>
      <c r="W208" s="1">
        <v>81</v>
      </c>
      <c r="X208" s="1">
        <v>88</v>
      </c>
      <c r="Y208" s="1"/>
      <c r="Z208" s="1">
        <v>1</v>
      </c>
      <c r="AA208" s="1" t="b">
        <f>M208&gt;L208</f>
        <v>0</v>
      </c>
      <c r="AB208" s="1">
        <v>1</v>
      </c>
      <c r="AC208" s="1"/>
      <c r="AD208" s="1" t="s">
        <v>42</v>
      </c>
      <c r="AE208" s="1">
        <f>P208-Q208</f>
        <v>3</v>
      </c>
      <c r="AF208" s="1">
        <f>R208-Q208</f>
        <v>7</v>
      </c>
      <c r="AG208" s="1"/>
      <c r="AH208" s="1"/>
      <c r="AI208" s="1"/>
      <c r="AJ208" s="1">
        <f>N208-M208</f>
        <v>2</v>
      </c>
      <c r="AK208" s="1"/>
      <c r="AL208" s="1"/>
      <c r="AM208" s="1"/>
      <c r="AN208" s="1"/>
    </row>
    <row r="209" spans="1:40" ht="17" customHeight="1" x14ac:dyDescent="0.2">
      <c r="A209" s="1" t="s">
        <v>44</v>
      </c>
      <c r="B209" s="1" t="str">
        <f>INDEX([1]SUMMARY!$B$2:$B$29,MATCH($A209,[1]SUMMARY!$A$2:$A$29,0))</f>
        <v>Goldberg</v>
      </c>
      <c r="C209" s="1" t="s">
        <v>33</v>
      </c>
      <c r="D209" s="1"/>
      <c r="E209" s="5" t="s">
        <v>50</v>
      </c>
      <c r="F209" s="1" t="s">
        <v>43</v>
      </c>
      <c r="G209" s="22" t="s">
        <v>43</v>
      </c>
      <c r="H209" s="1" t="s">
        <v>43</v>
      </c>
      <c r="I209" s="1" t="s">
        <v>119</v>
      </c>
      <c r="J209" s="1" t="s">
        <v>119</v>
      </c>
      <c r="K209" s="1"/>
      <c r="L209" s="1">
        <f>IF(N209&gt;20,M209+1,AVERAGE(M209:N209))</f>
        <v>5</v>
      </c>
      <c r="M209" s="1">
        <v>4</v>
      </c>
      <c r="N209" s="1">
        <v>6</v>
      </c>
      <c r="O209" s="1"/>
      <c r="P209" s="1">
        <v>88</v>
      </c>
      <c r="Q209" s="1">
        <v>84</v>
      </c>
      <c r="R209" s="1">
        <v>91</v>
      </c>
      <c r="S209" s="1" t="b">
        <v>1</v>
      </c>
      <c r="T209" s="1"/>
      <c r="U209" s="1" t="s">
        <v>39</v>
      </c>
      <c r="V209" s="1">
        <v>88</v>
      </c>
      <c r="W209" s="1">
        <v>84</v>
      </c>
      <c r="X209" s="1">
        <v>91</v>
      </c>
      <c r="Y209" s="1"/>
      <c r="Z209" s="1">
        <v>1</v>
      </c>
      <c r="AA209" s="1" t="b">
        <f>M209&gt;L209</f>
        <v>0</v>
      </c>
      <c r="AB209" s="1">
        <v>1</v>
      </c>
      <c r="AC209" s="1"/>
      <c r="AD209" s="1" t="s">
        <v>42</v>
      </c>
      <c r="AE209" s="1">
        <f>P209-Q209</f>
        <v>4</v>
      </c>
      <c r="AF209" s="1">
        <f>R209-Q209</f>
        <v>7</v>
      </c>
      <c r="AG209" s="1"/>
      <c r="AH209" s="1"/>
      <c r="AI209" s="1"/>
      <c r="AJ209" s="1">
        <f>N209-M209</f>
        <v>2</v>
      </c>
      <c r="AK209" s="1"/>
      <c r="AL209" s="1"/>
      <c r="AM209" s="1"/>
      <c r="AN209" s="1"/>
    </row>
    <row r="210" spans="1:40" ht="17" customHeight="1" x14ac:dyDescent="0.2">
      <c r="A210" s="1" t="s">
        <v>44</v>
      </c>
      <c r="B210" s="1" t="str">
        <f>INDEX([1]SUMMARY!$B$2:$B$29,MATCH($A210,[1]SUMMARY!$A$2:$A$29,0))</f>
        <v>Goldberg</v>
      </c>
      <c r="C210" s="1" t="s">
        <v>33</v>
      </c>
      <c r="D210" s="1"/>
      <c r="E210" s="5" t="s">
        <v>50</v>
      </c>
      <c r="F210" s="1" t="s">
        <v>43</v>
      </c>
      <c r="G210" s="22" t="s">
        <v>43</v>
      </c>
      <c r="H210" s="1" t="s">
        <v>43</v>
      </c>
      <c r="I210" s="1" t="s">
        <v>119</v>
      </c>
      <c r="J210" s="1" t="s">
        <v>119</v>
      </c>
      <c r="K210" s="1"/>
      <c r="L210" s="1">
        <f>IF(N210&gt;20,M210+1,AVERAGE(M210:N210))</f>
        <v>4</v>
      </c>
      <c r="M210" s="1">
        <v>3</v>
      </c>
      <c r="N210" s="1">
        <v>5</v>
      </c>
      <c r="O210" s="1"/>
      <c r="P210" s="1">
        <v>91</v>
      </c>
      <c r="Q210" s="1">
        <v>85</v>
      </c>
      <c r="R210" s="1">
        <v>95</v>
      </c>
      <c r="S210" s="1" t="b">
        <v>1</v>
      </c>
      <c r="T210" s="1"/>
      <c r="U210" s="1" t="s">
        <v>39</v>
      </c>
      <c r="V210" s="1">
        <v>92</v>
      </c>
      <c r="W210" s="1">
        <v>87</v>
      </c>
      <c r="X210" s="1">
        <v>95</v>
      </c>
      <c r="Y210" s="1"/>
      <c r="Z210" s="1">
        <v>1</v>
      </c>
      <c r="AA210" s="1" t="b">
        <f>M210&gt;L210</f>
        <v>0</v>
      </c>
      <c r="AB210" s="1">
        <v>1</v>
      </c>
      <c r="AC210" s="1"/>
      <c r="AD210" s="1" t="s">
        <v>42</v>
      </c>
      <c r="AE210" s="1">
        <f>P210-Q210</f>
        <v>6</v>
      </c>
      <c r="AF210" s="1">
        <f>R210-Q210</f>
        <v>10</v>
      </c>
      <c r="AG210" s="1"/>
      <c r="AH210" s="1"/>
      <c r="AI210" s="1"/>
      <c r="AJ210" s="1">
        <f>N210-M210</f>
        <v>2</v>
      </c>
      <c r="AK210" s="1"/>
      <c r="AL210" s="1"/>
      <c r="AM210" s="1"/>
      <c r="AN210" s="1"/>
    </row>
    <row r="211" spans="1:40" ht="16" customHeight="1" x14ac:dyDescent="0.2">
      <c r="A211" s="3" t="s">
        <v>88</v>
      </c>
      <c r="B211" s="1" t="str">
        <f>INDEX([1]SUMMARY!$B$2:$B$29,MATCH($A211,[1]SUMMARY!$A$2:$A$29,0))</f>
        <v>Andrews</v>
      </c>
      <c r="C211" s="1" t="s">
        <v>89</v>
      </c>
      <c r="D211" s="1"/>
      <c r="E211" s="6" t="s">
        <v>122</v>
      </c>
      <c r="F211" s="1" t="s">
        <v>49</v>
      </c>
      <c r="G211" s="1" t="s">
        <v>43</v>
      </c>
      <c r="H211" s="1" t="s">
        <v>43</v>
      </c>
      <c r="I211" s="1" t="s">
        <v>85</v>
      </c>
      <c r="J211" s="1" t="s">
        <v>85</v>
      </c>
      <c r="K211" s="1"/>
      <c r="L211" s="1">
        <f>IF(N211&gt;20,M211+1,AVERAGE(M211:N211))</f>
        <v>1.5</v>
      </c>
      <c r="M211" s="1">
        <v>0.5</v>
      </c>
      <c r="N211" s="1">
        <v>2.5</v>
      </c>
      <c r="O211" s="1"/>
      <c r="P211" s="5">
        <v>63.6</v>
      </c>
      <c r="Q211" s="25">
        <v>62.9</v>
      </c>
      <c r="R211" s="5">
        <v>64.3</v>
      </c>
      <c r="S211" s="1" t="b">
        <v>1</v>
      </c>
      <c r="T211" s="48" t="s">
        <v>123</v>
      </c>
      <c r="U211" s="1" t="s">
        <v>77</v>
      </c>
      <c r="V211" s="1">
        <v>62</v>
      </c>
      <c r="W211" s="1">
        <v>61.3</v>
      </c>
      <c r="X211" s="1">
        <v>62.6</v>
      </c>
      <c r="Y211" s="1"/>
      <c r="Z211" s="1">
        <v>1</v>
      </c>
      <c r="AA211" s="1" t="b">
        <f>M211&gt;L211</f>
        <v>0</v>
      </c>
      <c r="AB211" s="1"/>
      <c r="AC211" s="1"/>
      <c r="AD211" s="1" t="s">
        <v>42</v>
      </c>
      <c r="AE211" s="1">
        <f>P211-Q211</f>
        <v>0.70000000000000284</v>
      </c>
      <c r="AF211" s="1">
        <f>R211-Q211</f>
        <v>1.3999999999999986</v>
      </c>
      <c r="AG211" s="1"/>
      <c r="AH211" s="1"/>
      <c r="AI211" s="1"/>
      <c r="AJ211" s="1">
        <f>N211-M211</f>
        <v>2</v>
      </c>
      <c r="AK211" s="1"/>
      <c r="AL211" s="1"/>
      <c r="AM211" s="1"/>
      <c r="AN211" s="1"/>
    </row>
    <row r="212" spans="1:40" ht="16" customHeight="1" x14ac:dyDescent="0.2">
      <c r="A212" s="3" t="s">
        <v>88</v>
      </c>
      <c r="B212" s="1" t="str">
        <f>INDEX([1]SUMMARY!$B$2:$B$29,MATCH($A212,[1]SUMMARY!$A$2:$A$29,0))</f>
        <v>Andrews</v>
      </c>
      <c r="C212" s="1" t="s">
        <v>89</v>
      </c>
      <c r="D212" s="1"/>
      <c r="E212" s="6" t="s">
        <v>122</v>
      </c>
      <c r="F212" s="1" t="s">
        <v>49</v>
      </c>
      <c r="G212" s="1" t="s">
        <v>43</v>
      </c>
      <c r="H212" s="1" t="s">
        <v>43</v>
      </c>
      <c r="I212" s="1" t="s">
        <v>85</v>
      </c>
      <c r="J212" s="1" t="s">
        <v>85</v>
      </c>
      <c r="K212" s="1"/>
      <c r="L212" s="1">
        <f>IF(N212&gt;20,M212+1,AVERAGE(M212:N212))</f>
        <v>3</v>
      </c>
      <c r="M212" s="1">
        <v>2.5</v>
      </c>
      <c r="N212" s="1">
        <v>3.5</v>
      </c>
      <c r="O212" s="1"/>
      <c r="P212" s="25">
        <v>59.8</v>
      </c>
      <c r="Q212" s="25">
        <v>58.8</v>
      </c>
      <c r="R212" s="25">
        <v>60.7</v>
      </c>
      <c r="S212" s="1" t="b">
        <v>1</v>
      </c>
      <c r="T212" s="48"/>
      <c r="U212" s="1" t="s">
        <v>77</v>
      </c>
      <c r="V212" s="1">
        <v>57.4</v>
      </c>
      <c r="W212" s="1">
        <v>56.6</v>
      </c>
      <c r="X212" s="1">
        <v>58.2</v>
      </c>
      <c r="Y212" s="1"/>
      <c r="Z212" s="1">
        <v>1</v>
      </c>
      <c r="AA212" s="1" t="b">
        <f>M212&gt;L212</f>
        <v>0</v>
      </c>
      <c r="AB212" s="1"/>
      <c r="AC212" s="1"/>
      <c r="AD212" s="1" t="s">
        <v>42</v>
      </c>
      <c r="AE212" s="1">
        <f>P212-Q212</f>
        <v>1</v>
      </c>
      <c r="AF212" s="1">
        <f>R212-Q212</f>
        <v>1.9000000000000057</v>
      </c>
      <c r="AG212" s="1"/>
      <c r="AH212" s="1"/>
      <c r="AI212" s="1"/>
      <c r="AJ212" s="1">
        <f>N212-M212</f>
        <v>1</v>
      </c>
      <c r="AK212" s="1"/>
      <c r="AL212" s="1"/>
      <c r="AM212" s="1"/>
      <c r="AN212" s="1"/>
    </row>
    <row r="213" spans="1:40" x14ac:dyDescent="0.2">
      <c r="A213" s="3" t="s">
        <v>88</v>
      </c>
      <c r="B213" s="1" t="str">
        <f>INDEX([1]SUMMARY!$B$2:$B$29,MATCH($A213,[1]SUMMARY!$A$2:$A$29,0))</f>
        <v>Andrews</v>
      </c>
      <c r="C213" s="1" t="s">
        <v>89</v>
      </c>
      <c r="D213" s="1"/>
      <c r="E213" s="6" t="s">
        <v>122</v>
      </c>
      <c r="F213" s="1" t="s">
        <v>49</v>
      </c>
      <c r="G213" s="1" t="s">
        <v>43</v>
      </c>
      <c r="H213" s="1" t="s">
        <v>43</v>
      </c>
      <c r="I213" s="1" t="s">
        <v>85</v>
      </c>
      <c r="J213" s="1" t="s">
        <v>85</v>
      </c>
      <c r="K213" s="1"/>
      <c r="L213" s="1">
        <f>IF(N213&gt;20,M213+1,AVERAGE(M213:N213))</f>
        <v>4</v>
      </c>
      <c r="M213" s="1">
        <v>3.5</v>
      </c>
      <c r="N213" s="1">
        <v>4.5</v>
      </c>
      <c r="O213" s="1"/>
      <c r="P213" s="5">
        <v>56.9</v>
      </c>
      <c r="Q213" s="1">
        <v>55.3</v>
      </c>
      <c r="R213" s="5">
        <v>58.4</v>
      </c>
      <c r="S213" s="1" t="b">
        <v>1</v>
      </c>
      <c r="T213" s="48"/>
      <c r="U213" s="1" t="s">
        <v>77</v>
      </c>
      <c r="V213" s="1">
        <v>55.4</v>
      </c>
      <c r="W213" s="1">
        <v>54.4</v>
      </c>
      <c r="X213" s="1">
        <v>56.3</v>
      </c>
      <c r="Y213" s="1"/>
      <c r="Z213" s="1">
        <v>1</v>
      </c>
      <c r="AA213" s="1" t="b">
        <f>M213&gt;L213</f>
        <v>0</v>
      </c>
      <c r="AB213" s="1"/>
      <c r="AC213" s="1"/>
      <c r="AD213" s="1" t="s">
        <v>42</v>
      </c>
      <c r="AE213" s="1">
        <f>P213-Q213</f>
        <v>1.6000000000000014</v>
      </c>
      <c r="AF213" s="1">
        <f>R213-Q213</f>
        <v>3.1000000000000014</v>
      </c>
      <c r="AG213" s="1"/>
      <c r="AH213" s="1"/>
      <c r="AI213" s="1"/>
      <c r="AJ213" s="1">
        <f>N213-M213</f>
        <v>1</v>
      </c>
      <c r="AK213" s="1"/>
      <c r="AL213" s="1"/>
      <c r="AM213" s="1"/>
      <c r="AN213" s="1"/>
    </row>
    <row r="214" spans="1:40" ht="16" customHeight="1" x14ac:dyDescent="0.2">
      <c r="A214" s="3" t="s">
        <v>88</v>
      </c>
      <c r="B214" s="1" t="str">
        <f>INDEX([1]SUMMARY!$B$2:$B$29,MATCH($A214,[1]SUMMARY!$A$2:$A$29,0))</f>
        <v>Andrews</v>
      </c>
      <c r="C214" s="1" t="s">
        <v>89</v>
      </c>
      <c r="D214" s="1"/>
      <c r="E214" s="6" t="s">
        <v>122</v>
      </c>
      <c r="F214" s="1" t="s">
        <v>49</v>
      </c>
      <c r="G214" s="1" t="s">
        <v>43</v>
      </c>
      <c r="H214" s="1" t="s">
        <v>43</v>
      </c>
      <c r="I214" s="1" t="s">
        <v>85</v>
      </c>
      <c r="J214" s="1" t="s">
        <v>85</v>
      </c>
      <c r="K214" s="1"/>
      <c r="L214" s="1">
        <f>IF(N214&gt;20,M214+1,AVERAGE(M214:N214))</f>
        <v>5.5</v>
      </c>
      <c r="M214" s="1">
        <v>4.5</v>
      </c>
      <c r="N214" s="1">
        <v>100</v>
      </c>
      <c r="O214" s="1"/>
      <c r="P214" s="5">
        <v>57.8</v>
      </c>
      <c r="Q214" s="1">
        <v>50.9</v>
      </c>
      <c r="R214" s="5">
        <v>63.7</v>
      </c>
      <c r="S214" s="1" t="b">
        <v>1</v>
      </c>
      <c r="T214" s="48"/>
      <c r="U214" s="1" t="s">
        <v>77</v>
      </c>
      <c r="V214" s="1">
        <v>56.7</v>
      </c>
      <c r="W214" s="1">
        <v>55</v>
      </c>
      <c r="X214" s="1">
        <v>58.4</v>
      </c>
      <c r="Y214" s="1"/>
      <c r="Z214" s="1">
        <v>1</v>
      </c>
      <c r="AA214" s="1" t="b">
        <f>M214&gt;L214</f>
        <v>0</v>
      </c>
      <c r="AB214" s="1"/>
      <c r="AC214" s="1"/>
      <c r="AD214" s="1" t="s">
        <v>42</v>
      </c>
      <c r="AE214" s="1">
        <f>P214-Q214</f>
        <v>6.8999999999999986</v>
      </c>
      <c r="AF214" s="1">
        <f>R214-Q214</f>
        <v>12.800000000000004</v>
      </c>
      <c r="AG214" s="1"/>
      <c r="AH214" s="1"/>
      <c r="AI214" s="1"/>
      <c r="AJ214" s="1">
        <f>N214-M214</f>
        <v>95.5</v>
      </c>
      <c r="AK214" s="1"/>
      <c r="AL214" s="1"/>
      <c r="AM214" s="1"/>
      <c r="AN214" s="1"/>
    </row>
    <row r="215" spans="1:40" ht="16" customHeight="1" x14ac:dyDescent="0.2">
      <c r="A215" s="3" t="s">
        <v>88</v>
      </c>
      <c r="B215" s="1" t="str">
        <f>INDEX([1]SUMMARY!$B$2:$B$29,MATCH($A215,[1]SUMMARY!$A$2:$A$29,0))</f>
        <v>Andrews</v>
      </c>
      <c r="C215" s="1" t="s">
        <v>33</v>
      </c>
      <c r="D215" s="1"/>
      <c r="E215" s="6" t="s">
        <v>122</v>
      </c>
      <c r="F215" s="1" t="s">
        <v>49</v>
      </c>
      <c r="G215" s="1" t="s">
        <v>43</v>
      </c>
      <c r="H215" s="1" t="s">
        <v>43</v>
      </c>
      <c r="I215" s="1" t="s">
        <v>85</v>
      </c>
      <c r="J215" s="1" t="s">
        <v>85</v>
      </c>
      <c r="K215" s="1"/>
      <c r="L215" s="1">
        <f>IF(N215&gt;20,M215+1,AVERAGE(M215:N215))</f>
        <v>1.5</v>
      </c>
      <c r="M215" s="1">
        <v>0.5</v>
      </c>
      <c r="N215" s="1">
        <v>2.5</v>
      </c>
      <c r="O215" s="1"/>
      <c r="P215" s="5">
        <v>84.9</v>
      </c>
      <c r="Q215" s="1">
        <v>84.3</v>
      </c>
      <c r="R215" s="5">
        <v>85.4</v>
      </c>
      <c r="S215" s="1" t="b">
        <v>1</v>
      </c>
      <c r="T215" s="48"/>
      <c r="U215" s="1" t="s">
        <v>77</v>
      </c>
      <c r="V215" s="1">
        <v>84.3</v>
      </c>
      <c r="W215" s="1">
        <v>83.7</v>
      </c>
      <c r="X215" s="1">
        <v>84.8</v>
      </c>
      <c r="Y215" s="1"/>
      <c r="Z215" s="1">
        <v>1</v>
      </c>
      <c r="AA215" s="1" t="b">
        <f>M215&gt;L215</f>
        <v>0</v>
      </c>
      <c r="AB215" s="1"/>
      <c r="AC215" s="1"/>
      <c r="AD215" s="1" t="s">
        <v>42</v>
      </c>
      <c r="AE215" s="1">
        <f>P215-Q215</f>
        <v>0.60000000000000853</v>
      </c>
      <c r="AF215" s="1">
        <f>R215-Q215</f>
        <v>1.1000000000000085</v>
      </c>
      <c r="AG215" s="1"/>
      <c r="AH215" s="1"/>
      <c r="AI215" s="1"/>
      <c r="AJ215" s="1">
        <f>N215-M215</f>
        <v>2</v>
      </c>
      <c r="AK215" s="1"/>
      <c r="AL215" s="1"/>
      <c r="AM215" s="1"/>
      <c r="AN215" s="1"/>
    </row>
    <row r="216" spans="1:40" ht="16" customHeight="1" x14ac:dyDescent="0.2">
      <c r="A216" s="3" t="s">
        <v>88</v>
      </c>
      <c r="B216" s="1" t="str">
        <f>INDEX([1]SUMMARY!$B$2:$B$29,MATCH($A216,[1]SUMMARY!$A$2:$A$29,0))</f>
        <v>Andrews</v>
      </c>
      <c r="C216" s="1" t="s">
        <v>33</v>
      </c>
      <c r="D216" s="1"/>
      <c r="E216" s="6" t="s">
        <v>122</v>
      </c>
      <c r="F216" s="1" t="s">
        <v>49</v>
      </c>
      <c r="G216" s="1" t="s">
        <v>43</v>
      </c>
      <c r="H216" s="1" t="s">
        <v>43</v>
      </c>
      <c r="I216" s="1" t="s">
        <v>85</v>
      </c>
      <c r="J216" s="1" t="s">
        <v>85</v>
      </c>
      <c r="K216" s="1"/>
      <c r="L216" s="1">
        <f>IF(N216&gt;20,M216+1,AVERAGE(M216:N216))</f>
        <v>3</v>
      </c>
      <c r="M216" s="1">
        <v>2.5</v>
      </c>
      <c r="N216" s="1">
        <v>3.5</v>
      </c>
      <c r="O216" s="1"/>
      <c r="P216" s="25">
        <v>78.2</v>
      </c>
      <c r="Q216" s="1">
        <v>77.5</v>
      </c>
      <c r="R216" s="25">
        <v>78.900000000000006</v>
      </c>
      <c r="S216" s="1" t="b">
        <v>1</v>
      </c>
      <c r="T216" s="48"/>
      <c r="U216" s="1" t="s">
        <v>77</v>
      </c>
      <c r="V216" s="1">
        <v>77.3</v>
      </c>
      <c r="W216" s="1">
        <v>76.599999999999994</v>
      </c>
      <c r="X216" s="1">
        <v>78</v>
      </c>
      <c r="Y216" s="1"/>
      <c r="Z216" s="1">
        <v>1</v>
      </c>
      <c r="AA216" s="1" t="b">
        <f>M216&gt;L216</f>
        <v>0</v>
      </c>
      <c r="AB216" s="1"/>
      <c r="AC216" s="1"/>
      <c r="AD216" s="1" t="s">
        <v>42</v>
      </c>
      <c r="AE216" s="1">
        <f>P216-Q216</f>
        <v>0.70000000000000284</v>
      </c>
      <c r="AF216" s="1">
        <f>R216-Q216</f>
        <v>1.4000000000000057</v>
      </c>
      <c r="AG216" s="1"/>
      <c r="AH216" s="1"/>
      <c r="AI216" s="1"/>
      <c r="AJ216" s="1">
        <f>N216-M216</f>
        <v>1</v>
      </c>
      <c r="AK216" s="1"/>
      <c r="AL216" s="1"/>
      <c r="AM216" s="1"/>
      <c r="AN216" s="1"/>
    </row>
    <row r="217" spans="1:40" ht="16" customHeight="1" x14ac:dyDescent="0.2">
      <c r="A217" s="3" t="s">
        <v>88</v>
      </c>
      <c r="B217" s="1" t="str">
        <f>INDEX([1]SUMMARY!$B$2:$B$29,MATCH($A217,[1]SUMMARY!$A$2:$A$29,0))</f>
        <v>Andrews</v>
      </c>
      <c r="C217" s="1" t="s">
        <v>33</v>
      </c>
      <c r="D217" s="1"/>
      <c r="E217" s="6" t="s">
        <v>122</v>
      </c>
      <c r="F217" s="1" t="s">
        <v>49</v>
      </c>
      <c r="G217" s="1" t="s">
        <v>43</v>
      </c>
      <c r="H217" s="1" t="s">
        <v>43</v>
      </c>
      <c r="I217" s="1" t="s">
        <v>85</v>
      </c>
      <c r="J217" s="1" t="s">
        <v>85</v>
      </c>
      <c r="K217" s="1"/>
      <c r="L217" s="1">
        <f>IF(N217&gt;20,M217+1,AVERAGE(M217:N217))</f>
        <v>4</v>
      </c>
      <c r="M217" s="1">
        <v>3.5</v>
      </c>
      <c r="N217" s="1">
        <v>4.5</v>
      </c>
      <c r="O217" s="1"/>
      <c r="P217" s="5">
        <v>74.2</v>
      </c>
      <c r="Q217" s="1">
        <v>73.099999999999994</v>
      </c>
      <c r="R217" s="5">
        <v>75.3</v>
      </c>
      <c r="S217" s="1" t="b">
        <v>1</v>
      </c>
      <c r="T217" s="48"/>
      <c r="U217" s="1" t="s">
        <v>77</v>
      </c>
      <c r="V217" s="1">
        <v>72.099999999999994</v>
      </c>
      <c r="W217">
        <v>71.2</v>
      </c>
      <c r="X217" s="1">
        <v>72.900000000000006</v>
      </c>
      <c r="Y217" s="1"/>
      <c r="Z217" s="1">
        <v>1</v>
      </c>
      <c r="AA217" s="1" t="b">
        <f>M217&gt;L217</f>
        <v>0</v>
      </c>
      <c r="AB217" s="1"/>
      <c r="AC217" s="1"/>
      <c r="AD217" s="1" t="s">
        <v>42</v>
      </c>
      <c r="AE217" s="1">
        <f>P217-Q217</f>
        <v>1.1000000000000085</v>
      </c>
      <c r="AF217" s="1">
        <f>R217-Q217</f>
        <v>2.2000000000000028</v>
      </c>
      <c r="AG217" s="1"/>
      <c r="AH217" s="1"/>
      <c r="AI217" s="1"/>
      <c r="AJ217" s="1">
        <f>N217-M217</f>
        <v>1</v>
      </c>
      <c r="AK217" s="1"/>
      <c r="AL217" s="1"/>
      <c r="AM217" s="1"/>
      <c r="AN217" s="1"/>
    </row>
    <row r="218" spans="1:40" ht="16" customHeight="1" x14ac:dyDescent="0.2">
      <c r="A218" s="3" t="s">
        <v>88</v>
      </c>
      <c r="B218" s="1" t="str">
        <f>INDEX([1]SUMMARY!$B$2:$B$29,MATCH($A218,[1]SUMMARY!$A$2:$A$29,0))</f>
        <v>Andrews</v>
      </c>
      <c r="C218" s="1" t="s">
        <v>33</v>
      </c>
      <c r="D218" s="1"/>
      <c r="E218" s="6" t="s">
        <v>122</v>
      </c>
      <c r="F218" s="1" t="s">
        <v>49</v>
      </c>
      <c r="G218" s="1" t="s">
        <v>43</v>
      </c>
      <c r="H218" s="1" t="s">
        <v>43</v>
      </c>
      <c r="I218" s="1" t="s">
        <v>85</v>
      </c>
      <c r="J218" s="1" t="s">
        <v>85</v>
      </c>
      <c r="K218" s="1"/>
      <c r="L218" s="1">
        <f>IF(N218&gt;20,M218+1,AVERAGE(M218:N218))</f>
        <v>5.5</v>
      </c>
      <c r="M218" s="1">
        <v>4.5</v>
      </c>
      <c r="N218" s="1">
        <v>100</v>
      </c>
      <c r="O218" s="1"/>
      <c r="P218" s="5">
        <v>75.7</v>
      </c>
      <c r="Q218" s="1">
        <v>71.099999999999994</v>
      </c>
      <c r="R218" s="5">
        <v>79.5</v>
      </c>
      <c r="S218" s="1" t="b">
        <v>1</v>
      </c>
      <c r="T218" s="48"/>
      <c r="U218" s="1" t="s">
        <v>77</v>
      </c>
      <c r="V218" s="1">
        <v>69.2</v>
      </c>
      <c r="W218" s="1">
        <v>67.7</v>
      </c>
      <c r="X218" s="1">
        <v>70.599999999999994</v>
      </c>
      <c r="Y218" s="1"/>
      <c r="Z218" s="1">
        <v>1</v>
      </c>
      <c r="AA218" s="1" t="b">
        <f>M218&gt;L218</f>
        <v>0</v>
      </c>
      <c r="AB218" s="1"/>
      <c r="AC218" s="1"/>
      <c r="AD218" s="1" t="s">
        <v>42</v>
      </c>
      <c r="AE218" s="1">
        <f>P218-Q218</f>
        <v>4.6000000000000085</v>
      </c>
      <c r="AF218" s="1">
        <f>R218-Q218</f>
        <v>8.4000000000000057</v>
      </c>
      <c r="AG218" s="1"/>
      <c r="AH218" s="1"/>
      <c r="AI218" s="1"/>
      <c r="AJ218" s="1">
        <f>N218-M218</f>
        <v>95.5</v>
      </c>
      <c r="AK218" s="1"/>
      <c r="AL218" s="1"/>
      <c r="AM218" s="1"/>
      <c r="AN218" s="1"/>
    </row>
    <row r="219" spans="1:40" ht="16" customHeight="1" x14ac:dyDescent="0.2">
      <c r="A219" s="3" t="s">
        <v>88</v>
      </c>
      <c r="B219" s="1" t="str">
        <f>INDEX([1]SUMMARY!$B$2:$B$29,MATCH($A219,[1]SUMMARY!$A$2:$A$29,0))</f>
        <v>Andrews</v>
      </c>
      <c r="C219" s="1" t="s">
        <v>91</v>
      </c>
      <c r="D219" s="1"/>
      <c r="E219" s="6" t="s">
        <v>122</v>
      </c>
      <c r="F219" s="1" t="s">
        <v>49</v>
      </c>
      <c r="G219" s="1" t="s">
        <v>43</v>
      </c>
      <c r="H219" s="1" t="s">
        <v>43</v>
      </c>
      <c r="I219" s="1" t="s">
        <v>85</v>
      </c>
      <c r="J219" s="1" t="s">
        <v>85</v>
      </c>
      <c r="K219" s="1"/>
      <c r="L219" s="1">
        <f>IF(N219&gt;20,M219+1,AVERAGE(M219:N219))</f>
        <v>1.5</v>
      </c>
      <c r="M219" s="1">
        <v>0.5</v>
      </c>
      <c r="N219" s="1">
        <v>2.5</v>
      </c>
      <c r="O219" s="1"/>
      <c r="P219" s="5">
        <v>93.7</v>
      </c>
      <c r="Q219" s="25">
        <v>92.9</v>
      </c>
      <c r="R219" s="5">
        <v>94.4</v>
      </c>
      <c r="S219" s="1" t="b">
        <v>1</v>
      </c>
      <c r="T219" s="48"/>
      <c r="U219" s="1" t="s">
        <v>77</v>
      </c>
      <c r="V219" s="1">
        <v>92.1</v>
      </c>
      <c r="W219" s="1">
        <v>91.3</v>
      </c>
      <c r="X219" s="1">
        <v>92.8</v>
      </c>
      <c r="Y219" s="1"/>
      <c r="Z219" s="1">
        <v>1</v>
      </c>
      <c r="AA219" s="1" t="b">
        <f>M219&gt;L219</f>
        <v>0</v>
      </c>
      <c r="AB219" s="1"/>
      <c r="AC219" s="1"/>
      <c r="AD219" s="1" t="s">
        <v>42</v>
      </c>
      <c r="AE219" s="1">
        <f>P219-Q219</f>
        <v>0.79999999999999716</v>
      </c>
      <c r="AF219" s="1">
        <f>R219-Q219</f>
        <v>1.5</v>
      </c>
      <c r="AG219" s="1"/>
      <c r="AH219" s="1"/>
      <c r="AI219" s="1"/>
      <c r="AJ219" s="1">
        <f>N219-M219</f>
        <v>2</v>
      </c>
      <c r="AK219" s="1"/>
      <c r="AL219" s="1"/>
      <c r="AM219" s="1"/>
      <c r="AN219" s="1"/>
    </row>
    <row r="220" spans="1:40" ht="16" customHeight="1" x14ac:dyDescent="0.2">
      <c r="A220" s="3" t="s">
        <v>88</v>
      </c>
      <c r="B220" s="1" t="str">
        <f>INDEX([1]SUMMARY!$B$2:$B$29,MATCH($A220,[1]SUMMARY!$A$2:$A$29,0))</f>
        <v>Andrews</v>
      </c>
      <c r="C220" s="1" t="s">
        <v>91</v>
      </c>
      <c r="D220" s="1"/>
      <c r="E220" s="6" t="s">
        <v>122</v>
      </c>
      <c r="F220" s="1" t="s">
        <v>49</v>
      </c>
      <c r="G220" s="1" t="s">
        <v>43</v>
      </c>
      <c r="H220" s="1" t="s">
        <v>43</v>
      </c>
      <c r="I220" s="1" t="s">
        <v>85</v>
      </c>
      <c r="J220" s="1" t="s">
        <v>85</v>
      </c>
      <c r="K220" s="1"/>
      <c r="L220" s="1">
        <f>IF(N220&gt;20,M220+1,AVERAGE(M220:N220))</f>
        <v>3</v>
      </c>
      <c r="M220" s="1">
        <v>2.5</v>
      </c>
      <c r="N220" s="1">
        <v>3.5</v>
      </c>
      <c r="O220" s="1"/>
      <c r="P220" s="25">
        <v>96.1</v>
      </c>
      <c r="Q220" s="25">
        <v>70.099999999999994</v>
      </c>
      <c r="R220" s="25">
        <v>99.5</v>
      </c>
      <c r="S220" s="1" t="b">
        <v>1</v>
      </c>
      <c r="T220" s="48"/>
      <c r="U220" s="1" t="s">
        <v>77</v>
      </c>
      <c r="V220" s="1">
        <v>87.3</v>
      </c>
      <c r="W220" s="1">
        <v>85.5</v>
      </c>
      <c r="X220" s="1">
        <v>88.8</v>
      </c>
      <c r="Y220" s="1"/>
      <c r="Z220" s="1">
        <v>1</v>
      </c>
      <c r="AA220" s="1" t="b">
        <f>M220&gt;L220</f>
        <v>0</v>
      </c>
      <c r="AB220" s="1"/>
      <c r="AC220" s="1"/>
      <c r="AD220" s="1" t="s">
        <v>42</v>
      </c>
      <c r="AE220" s="1">
        <f>P220-Q220</f>
        <v>26</v>
      </c>
      <c r="AF220" s="1">
        <f>R220-Q220</f>
        <v>29.400000000000006</v>
      </c>
      <c r="AG220" s="1"/>
      <c r="AH220" s="1"/>
      <c r="AI220" s="1"/>
      <c r="AJ220" s="1">
        <f>N220-M220</f>
        <v>1</v>
      </c>
      <c r="AK220" s="1"/>
      <c r="AL220" s="1"/>
      <c r="AM220" s="1"/>
      <c r="AN220" s="1"/>
    </row>
    <row r="221" spans="1:40" ht="16" customHeight="1" x14ac:dyDescent="0.2">
      <c r="A221" s="3" t="s">
        <v>88</v>
      </c>
      <c r="B221" s="1" t="str">
        <f>INDEX([1]SUMMARY!$B$2:$B$29,MATCH($A221,[1]SUMMARY!$A$2:$A$29,0))</f>
        <v>Andrews</v>
      </c>
      <c r="C221" s="1" t="s">
        <v>91</v>
      </c>
      <c r="D221" s="1"/>
      <c r="E221" s="6" t="s">
        <v>45</v>
      </c>
      <c r="F221" s="1" t="s">
        <v>46</v>
      </c>
      <c r="G221" s="1" t="s">
        <v>43</v>
      </c>
      <c r="H221" s="1" t="s">
        <v>43</v>
      </c>
      <c r="I221" s="1" t="s">
        <v>85</v>
      </c>
      <c r="J221" s="1" t="s">
        <v>85</v>
      </c>
      <c r="K221" s="1"/>
      <c r="L221" s="1">
        <f>IF(N221&gt;20,M221+1,AVERAGE(M221:N221))</f>
        <v>1.5</v>
      </c>
      <c r="M221" s="1">
        <v>0.5</v>
      </c>
      <c r="N221" s="1">
        <v>2.5</v>
      </c>
      <c r="O221" s="1"/>
      <c r="P221" s="5">
        <v>94.9</v>
      </c>
      <c r="Q221" s="1">
        <v>94.2</v>
      </c>
      <c r="R221" s="5">
        <v>95.5</v>
      </c>
      <c r="S221" s="1" t="b">
        <v>1</v>
      </c>
      <c r="T221" s="48"/>
      <c r="U221" s="1" t="s">
        <v>77</v>
      </c>
      <c r="V221" s="1">
        <v>93.5</v>
      </c>
      <c r="W221" s="1">
        <v>93</v>
      </c>
      <c r="X221" s="1">
        <v>94</v>
      </c>
      <c r="Y221" s="1"/>
      <c r="Z221" s="1">
        <v>1</v>
      </c>
      <c r="AA221" s="1" t="b">
        <f>M221&gt;L221</f>
        <v>0</v>
      </c>
      <c r="AB221" s="1"/>
      <c r="AC221" s="1"/>
      <c r="AD221" s="1" t="s">
        <v>42</v>
      </c>
      <c r="AE221" s="1">
        <f>P221-Q221</f>
        <v>0.70000000000000284</v>
      </c>
      <c r="AF221" s="1">
        <f>R221-Q221</f>
        <v>1.2999999999999972</v>
      </c>
      <c r="AG221" s="1"/>
      <c r="AH221" s="1"/>
      <c r="AI221" s="1"/>
      <c r="AJ221" s="1">
        <f>N221-M221</f>
        <v>2</v>
      </c>
      <c r="AK221" s="1"/>
      <c r="AL221" s="1"/>
      <c r="AM221" s="1"/>
      <c r="AN221" s="1"/>
    </row>
    <row r="222" spans="1:40" x14ac:dyDescent="0.2">
      <c r="A222" s="3" t="s">
        <v>88</v>
      </c>
      <c r="B222" s="1" t="str">
        <f>INDEX([1]SUMMARY!$B$2:$B$29,MATCH($A222,[1]SUMMARY!$A$2:$A$29,0))</f>
        <v>Andrews</v>
      </c>
      <c r="C222" s="1" t="s">
        <v>89</v>
      </c>
      <c r="D222" s="1"/>
      <c r="E222" s="6" t="s">
        <v>45</v>
      </c>
      <c r="F222" s="1" t="s">
        <v>46</v>
      </c>
      <c r="G222" s="1" t="s">
        <v>43</v>
      </c>
      <c r="H222" s="1" t="s">
        <v>43</v>
      </c>
      <c r="I222" s="1" t="s">
        <v>85</v>
      </c>
      <c r="J222" s="1" t="s">
        <v>85</v>
      </c>
      <c r="K222" s="1"/>
      <c r="L222" s="1">
        <f>IF(N222&gt;20,M222+1,AVERAGE(M222:N222))</f>
        <v>1.5</v>
      </c>
      <c r="M222" s="1">
        <v>0.5</v>
      </c>
      <c r="N222" s="1">
        <v>2.5</v>
      </c>
      <c r="O222" s="1"/>
      <c r="P222" s="5">
        <v>65.5</v>
      </c>
      <c r="Q222" s="1">
        <v>60.9</v>
      </c>
      <c r="R222" s="5">
        <v>69.5</v>
      </c>
      <c r="S222" s="1" t="b">
        <v>1</v>
      </c>
      <c r="T222" s="48"/>
      <c r="U222" s="1" t="s">
        <v>77</v>
      </c>
      <c r="V222" s="1"/>
      <c r="W222" s="1"/>
      <c r="X222" s="1"/>
      <c r="Y222" s="1"/>
      <c r="Z222" s="1">
        <v>1</v>
      </c>
      <c r="AA222" s="1" t="b">
        <f>M222&gt;L222</f>
        <v>0</v>
      </c>
      <c r="AB222" s="1"/>
      <c r="AC222" s="1"/>
      <c r="AD222" s="1" t="s">
        <v>42</v>
      </c>
      <c r="AE222" s="1">
        <f>P222-Q222</f>
        <v>4.6000000000000014</v>
      </c>
      <c r="AF222" s="1">
        <f>R222-Q222</f>
        <v>8.6000000000000014</v>
      </c>
      <c r="AG222" s="1"/>
      <c r="AH222" s="1"/>
      <c r="AI222" s="1"/>
      <c r="AJ222" s="1">
        <f>N222-M222</f>
        <v>2</v>
      </c>
      <c r="AK222" s="1"/>
      <c r="AL222" s="1"/>
      <c r="AM222" s="1"/>
      <c r="AN222" s="1"/>
    </row>
    <row r="223" spans="1:40" ht="16" customHeight="1" x14ac:dyDescent="0.2">
      <c r="A223" s="3" t="s">
        <v>88</v>
      </c>
      <c r="B223" s="1" t="str">
        <f>INDEX([1]SUMMARY!$B$2:$B$29,MATCH($A223,[1]SUMMARY!$A$2:$A$29,0))</f>
        <v>Andrews</v>
      </c>
      <c r="C223" s="1" t="s">
        <v>33</v>
      </c>
      <c r="D223" s="1"/>
      <c r="E223" s="6" t="s">
        <v>45</v>
      </c>
      <c r="F223" s="1" t="s">
        <v>46</v>
      </c>
      <c r="G223" s="1" t="s">
        <v>43</v>
      </c>
      <c r="H223" s="1" t="s">
        <v>43</v>
      </c>
      <c r="I223" s="1" t="s">
        <v>85</v>
      </c>
      <c r="J223" s="1" t="s">
        <v>85</v>
      </c>
      <c r="K223" s="1"/>
      <c r="L223" s="1">
        <f>IF(N223&gt;20,M223+1,AVERAGE(M223:N223))</f>
        <v>1.5</v>
      </c>
      <c r="M223" s="1">
        <v>0.5</v>
      </c>
      <c r="N223" s="1">
        <v>2.5</v>
      </c>
      <c r="O223" s="1"/>
      <c r="P223" s="5">
        <v>91</v>
      </c>
      <c r="Q223" s="1">
        <v>90.8</v>
      </c>
      <c r="R223" s="5">
        <v>91.3</v>
      </c>
      <c r="S223" s="1" t="b">
        <v>1</v>
      </c>
      <c r="T223" s="48"/>
      <c r="U223" s="1" t="s">
        <v>77</v>
      </c>
      <c r="V223" s="1">
        <v>89.5</v>
      </c>
      <c r="W223" s="1">
        <v>89.3</v>
      </c>
      <c r="X223" s="1">
        <v>89.7</v>
      </c>
      <c r="Y223" s="1"/>
      <c r="Z223" s="1">
        <v>1</v>
      </c>
      <c r="AA223" s="1" t="b">
        <f>M223&gt;L223</f>
        <v>0</v>
      </c>
      <c r="AB223" s="1"/>
      <c r="AC223" s="1"/>
      <c r="AD223" s="1" t="s">
        <v>42</v>
      </c>
      <c r="AE223" s="1">
        <f>P223-Q223</f>
        <v>0.20000000000000284</v>
      </c>
      <c r="AF223" s="1">
        <f>R223-Q223</f>
        <v>0.5</v>
      </c>
      <c r="AG223" s="1"/>
      <c r="AH223" s="1"/>
      <c r="AI223" s="1"/>
      <c r="AJ223" s="1">
        <f>N223-M223</f>
        <v>2</v>
      </c>
      <c r="AK223" s="1"/>
      <c r="AL223" s="1"/>
      <c r="AM223" s="1"/>
      <c r="AN223" s="1"/>
    </row>
    <row r="224" spans="1:40" ht="16" customHeight="1" x14ac:dyDescent="0.2">
      <c r="A224" s="3" t="s">
        <v>88</v>
      </c>
      <c r="B224" s="1" t="str">
        <f>INDEX([1]SUMMARY!$B$2:$B$29,MATCH($A224,[1]SUMMARY!$A$2:$A$29,0))</f>
        <v>Andrews</v>
      </c>
      <c r="C224" s="1" t="s">
        <v>33</v>
      </c>
      <c r="D224" s="1"/>
      <c r="E224" s="6" t="s">
        <v>45</v>
      </c>
      <c r="F224" s="1" t="s">
        <v>46</v>
      </c>
      <c r="G224" s="1" t="s">
        <v>43</v>
      </c>
      <c r="H224" s="1" t="s">
        <v>43</v>
      </c>
      <c r="I224" s="1" t="s">
        <v>85</v>
      </c>
      <c r="J224" s="1" t="s">
        <v>85</v>
      </c>
      <c r="K224" s="1"/>
      <c r="L224" s="1">
        <f>IF(N224&gt;20,M224+1,AVERAGE(M224:N224))</f>
        <v>3</v>
      </c>
      <c r="M224" s="1">
        <v>2.5</v>
      </c>
      <c r="N224" s="1">
        <v>3.5</v>
      </c>
      <c r="O224" s="1"/>
      <c r="P224" s="25">
        <v>77.099999999999994</v>
      </c>
      <c r="Q224" s="1">
        <v>71.400000000000006</v>
      </c>
      <c r="R224" s="25">
        <v>81.599999999999994</v>
      </c>
      <c r="S224" s="1" t="b">
        <v>1</v>
      </c>
      <c r="T224" s="48"/>
      <c r="U224" s="1" t="s">
        <v>77</v>
      </c>
      <c r="V224" s="1">
        <v>72.900000000000006</v>
      </c>
      <c r="W224" s="1">
        <v>71.5</v>
      </c>
      <c r="X224" s="1">
        <v>74.099999999999994</v>
      </c>
      <c r="Y224" s="1"/>
      <c r="Z224" s="1">
        <v>1</v>
      </c>
      <c r="AA224" s="1" t="b">
        <f>M224&gt;L224</f>
        <v>0</v>
      </c>
      <c r="AB224" s="1"/>
      <c r="AC224" s="1"/>
      <c r="AD224" s="1" t="s">
        <v>42</v>
      </c>
      <c r="AE224" s="1">
        <f>P224-Q224</f>
        <v>5.6999999999999886</v>
      </c>
      <c r="AF224" s="1">
        <f>R224-Q224</f>
        <v>10.199999999999989</v>
      </c>
      <c r="AG224" s="1"/>
      <c r="AH224" s="1"/>
      <c r="AI224" s="1"/>
      <c r="AJ224" s="1">
        <f>N224-M224</f>
        <v>1</v>
      </c>
      <c r="AK224" s="1"/>
      <c r="AL224" s="1"/>
      <c r="AM224" s="1"/>
      <c r="AN224" s="1"/>
    </row>
    <row r="225" spans="1:40" x14ac:dyDescent="0.2">
      <c r="A225" s="3" t="s">
        <v>88</v>
      </c>
      <c r="B225" s="1" t="str">
        <f>INDEX([1]SUMMARY!$B$2:$B$29,MATCH($A225,[1]SUMMARY!$A$2:$A$29,0))</f>
        <v>Andrews</v>
      </c>
      <c r="C225" s="1" t="s">
        <v>89</v>
      </c>
      <c r="D225" s="1"/>
      <c r="E225" s="1" t="s">
        <v>108</v>
      </c>
      <c r="F225" s="1" t="s">
        <v>51</v>
      </c>
      <c r="G225" s="1" t="s">
        <v>43</v>
      </c>
      <c r="H225" s="1" t="s">
        <v>43</v>
      </c>
      <c r="I225" s="1" t="s">
        <v>85</v>
      </c>
      <c r="J225" s="1" t="s">
        <v>85</v>
      </c>
      <c r="K225" s="1"/>
      <c r="L225" s="1">
        <f>IF(N225&gt;20,M225+1,AVERAGE(M225:N225))</f>
        <v>1.5</v>
      </c>
      <c r="M225" s="1">
        <v>0.5</v>
      </c>
      <c r="N225" s="1">
        <v>2.5</v>
      </c>
      <c r="O225" s="1"/>
      <c r="P225" s="5">
        <v>58.9</v>
      </c>
      <c r="Q225" s="1">
        <v>54.8</v>
      </c>
      <c r="R225" s="5">
        <v>62.6</v>
      </c>
      <c r="S225" s="1" t="b">
        <v>1</v>
      </c>
      <c r="T225" s="48"/>
      <c r="U225" s="1" t="s">
        <v>77</v>
      </c>
      <c r="V225" s="1">
        <v>59.1</v>
      </c>
      <c r="W225" s="1">
        <v>55.4</v>
      </c>
      <c r="X225" s="1">
        <v>62.6</v>
      </c>
      <c r="Y225" s="1"/>
      <c r="Z225" s="1">
        <v>1</v>
      </c>
      <c r="AA225" s="1" t="b">
        <f>M225&gt;L225</f>
        <v>0</v>
      </c>
      <c r="AB225" s="1"/>
      <c r="AC225" s="1"/>
      <c r="AD225" s="1" t="s">
        <v>42</v>
      </c>
      <c r="AE225" s="1">
        <f>P225-Q225</f>
        <v>4.1000000000000014</v>
      </c>
      <c r="AF225" s="1">
        <f>R225-Q225</f>
        <v>7.8000000000000043</v>
      </c>
      <c r="AG225" s="1"/>
      <c r="AH225" s="1"/>
      <c r="AI225" s="1"/>
      <c r="AJ225" s="1">
        <f>N225-M225</f>
        <v>2</v>
      </c>
      <c r="AK225" s="1"/>
      <c r="AL225" s="1"/>
      <c r="AM225" s="1"/>
      <c r="AN225" s="1"/>
    </row>
    <row r="226" spans="1:40" x14ac:dyDescent="0.2">
      <c r="A226" s="3" t="s">
        <v>88</v>
      </c>
      <c r="B226" s="1" t="str">
        <f>INDEX([1]SUMMARY!$B$2:$B$29,MATCH($A226,[1]SUMMARY!$A$2:$A$29,0))</f>
        <v>Andrews</v>
      </c>
      <c r="C226" s="1" t="s">
        <v>89</v>
      </c>
      <c r="D226" s="1"/>
      <c r="E226" s="1" t="s">
        <v>108</v>
      </c>
      <c r="F226" s="1" t="s">
        <v>51</v>
      </c>
      <c r="G226" s="1" t="s">
        <v>43</v>
      </c>
      <c r="H226" s="1" t="s">
        <v>43</v>
      </c>
      <c r="I226" s="1" t="s">
        <v>85</v>
      </c>
      <c r="J226" s="1" t="s">
        <v>85</v>
      </c>
      <c r="K226" s="1"/>
      <c r="L226" s="1">
        <f>IF(N226&gt;20,M226+1,AVERAGE(M226:N226))</f>
        <v>3</v>
      </c>
      <c r="M226" s="1">
        <v>2.5</v>
      </c>
      <c r="N226" s="1">
        <v>3.5</v>
      </c>
      <c r="O226" s="1"/>
      <c r="P226" s="25">
        <v>49.9</v>
      </c>
      <c r="Q226" s="1">
        <v>45.4</v>
      </c>
      <c r="R226" s="25">
        <v>54</v>
      </c>
      <c r="S226" s="1" t="b">
        <v>1</v>
      </c>
      <c r="T226" s="1"/>
      <c r="U226" s="1" t="s">
        <v>77</v>
      </c>
      <c r="V226" s="1">
        <v>50.1</v>
      </c>
      <c r="W226" s="1">
        <v>46.1</v>
      </c>
      <c r="X226" s="1">
        <v>53.8</v>
      </c>
      <c r="Y226" s="1"/>
      <c r="Z226" s="1">
        <v>1</v>
      </c>
      <c r="AA226" s="1" t="b">
        <f>M226&gt;L226</f>
        <v>0</v>
      </c>
      <c r="AB226" s="1"/>
      <c r="AC226" s="1"/>
      <c r="AD226" s="1" t="s">
        <v>42</v>
      </c>
      <c r="AE226" s="1">
        <f>P226-Q226</f>
        <v>4.5</v>
      </c>
      <c r="AF226" s="1">
        <f>R226-Q226</f>
        <v>8.6000000000000014</v>
      </c>
      <c r="AG226" s="1"/>
      <c r="AH226" s="1"/>
      <c r="AI226" s="1"/>
      <c r="AJ226" s="1">
        <f>N226-M226</f>
        <v>1</v>
      </c>
      <c r="AK226" s="1"/>
      <c r="AL226" s="1"/>
      <c r="AM226" s="1"/>
      <c r="AN226" s="1"/>
    </row>
    <row r="227" spans="1:40" x14ac:dyDescent="0.2">
      <c r="A227" s="3" t="s">
        <v>88</v>
      </c>
      <c r="B227" s="1" t="str">
        <f>INDEX([1]SUMMARY!$B$2:$B$29,MATCH($A227,[1]SUMMARY!$A$2:$A$29,0))</f>
        <v>Andrews</v>
      </c>
      <c r="C227" s="1" t="s">
        <v>89</v>
      </c>
      <c r="D227" s="1"/>
      <c r="E227" s="1" t="s">
        <v>108</v>
      </c>
      <c r="F227" s="1" t="s">
        <v>51</v>
      </c>
      <c r="G227" s="1" t="s">
        <v>43</v>
      </c>
      <c r="H227" s="1" t="s">
        <v>43</v>
      </c>
      <c r="I227" s="1" t="s">
        <v>85</v>
      </c>
      <c r="J227" s="1" t="s">
        <v>85</v>
      </c>
      <c r="K227" s="1"/>
      <c r="L227" s="1">
        <f>IF(N227&gt;20,M227+1,AVERAGE(M227:N227))</f>
        <v>4</v>
      </c>
      <c r="M227" s="1">
        <v>3.5</v>
      </c>
      <c r="N227" s="1">
        <v>4.5</v>
      </c>
      <c r="O227" s="1"/>
      <c r="P227" s="5">
        <v>43.3</v>
      </c>
      <c r="Q227" s="1">
        <v>38.1</v>
      </c>
      <c r="R227" s="5">
        <v>48</v>
      </c>
      <c r="S227" s="1" t="b">
        <v>1</v>
      </c>
      <c r="T227" s="1"/>
      <c r="U227" s="1" t="s">
        <v>77</v>
      </c>
      <c r="V227" s="1">
        <v>43.8</v>
      </c>
      <c r="W227" s="1">
        <v>39.299999999999997</v>
      </c>
      <c r="X227" s="1">
        <v>47.9</v>
      </c>
      <c r="Y227" s="1"/>
      <c r="Z227" s="1">
        <v>1</v>
      </c>
      <c r="AA227" s="1" t="b">
        <f>M227&gt;L227</f>
        <v>0</v>
      </c>
      <c r="AB227" s="1"/>
      <c r="AC227" s="1"/>
      <c r="AD227" s="1" t="s">
        <v>42</v>
      </c>
      <c r="AE227" s="1">
        <f>P227-Q227</f>
        <v>5.1999999999999957</v>
      </c>
      <c r="AF227" s="1">
        <f>R227-Q227</f>
        <v>9.8999999999999986</v>
      </c>
      <c r="AG227" s="1"/>
      <c r="AH227" s="1"/>
      <c r="AI227" s="1"/>
      <c r="AJ227" s="1">
        <f>N227-M227</f>
        <v>1</v>
      </c>
      <c r="AK227" s="1"/>
      <c r="AL227" s="1"/>
      <c r="AM227" s="1"/>
      <c r="AN227" s="1"/>
    </row>
    <row r="228" spans="1:40" x14ac:dyDescent="0.2">
      <c r="A228" s="3" t="s">
        <v>88</v>
      </c>
      <c r="B228" s="1" t="str">
        <f>INDEX([1]SUMMARY!$B$2:$B$29,MATCH($A228,[1]SUMMARY!$A$2:$A$29,0))</f>
        <v>Andrews</v>
      </c>
      <c r="C228" s="1" t="s">
        <v>89</v>
      </c>
      <c r="D228" s="1"/>
      <c r="E228" s="1" t="s">
        <v>108</v>
      </c>
      <c r="F228" s="1" t="s">
        <v>51</v>
      </c>
      <c r="G228" s="1" t="s">
        <v>43</v>
      </c>
      <c r="H228" s="1" t="s">
        <v>43</v>
      </c>
      <c r="I228" s="1" t="s">
        <v>85</v>
      </c>
      <c r="J228" s="1" t="s">
        <v>85</v>
      </c>
      <c r="K228" s="1"/>
      <c r="L228" s="1">
        <f>IF(N228&gt;20,M228+1,AVERAGE(M228:N228))</f>
        <v>5.5</v>
      </c>
      <c r="M228" s="1">
        <v>4.5</v>
      </c>
      <c r="N228" s="1">
        <v>100</v>
      </c>
      <c r="O228" s="1"/>
      <c r="P228" s="5">
        <v>36.6</v>
      </c>
      <c r="Q228" s="1">
        <v>28.7</v>
      </c>
      <c r="R228" s="5">
        <v>43.7</v>
      </c>
      <c r="S228" s="1" t="b">
        <v>1</v>
      </c>
      <c r="T228" s="1"/>
      <c r="U228" s="1" t="s">
        <v>77</v>
      </c>
      <c r="V228" s="1">
        <v>38</v>
      </c>
      <c r="W228" s="1">
        <v>32.700000000000003</v>
      </c>
      <c r="X228" s="1">
        <v>42.8</v>
      </c>
      <c r="Y228" s="1"/>
      <c r="Z228" s="1">
        <v>1</v>
      </c>
      <c r="AA228" s="1" t="b">
        <f>M228&gt;L228</f>
        <v>0</v>
      </c>
      <c r="AB228" s="1"/>
      <c r="AC228" s="1"/>
      <c r="AD228" s="1" t="s">
        <v>42</v>
      </c>
      <c r="AE228" s="1">
        <f>P228-Q228</f>
        <v>7.9000000000000021</v>
      </c>
      <c r="AF228" s="1">
        <f>R228-Q228</f>
        <v>15.000000000000004</v>
      </c>
      <c r="AG228" s="1"/>
      <c r="AH228" s="1"/>
      <c r="AI228" s="1"/>
      <c r="AJ228" s="1">
        <f>N228-M228</f>
        <v>95.5</v>
      </c>
      <c r="AK228" s="1"/>
      <c r="AL228" s="1"/>
      <c r="AM228" s="1"/>
      <c r="AN228" s="1"/>
    </row>
    <row r="229" spans="1:40" x14ac:dyDescent="0.2">
      <c r="A229" s="3" t="s">
        <v>88</v>
      </c>
      <c r="B229" s="1" t="str">
        <f>INDEX([1]SUMMARY!$B$2:$B$29,MATCH($A229,[1]SUMMARY!$A$2:$A$29,0))</f>
        <v>Andrews</v>
      </c>
      <c r="C229" s="1" t="s">
        <v>33</v>
      </c>
      <c r="D229" s="1"/>
      <c r="E229" s="1" t="s">
        <v>108</v>
      </c>
      <c r="F229" s="1" t="s">
        <v>51</v>
      </c>
      <c r="G229" s="1" t="s">
        <v>43</v>
      </c>
      <c r="H229" s="1" t="s">
        <v>43</v>
      </c>
      <c r="I229" s="1" t="s">
        <v>85</v>
      </c>
      <c r="J229" s="1" t="s">
        <v>85</v>
      </c>
      <c r="K229" s="1"/>
      <c r="L229" s="1">
        <f>IF(N229&gt;20,M229+1,AVERAGE(M229:N229))</f>
        <v>1.5</v>
      </c>
      <c r="M229" s="1">
        <v>0.5</v>
      </c>
      <c r="N229" s="1">
        <v>2.5</v>
      </c>
      <c r="O229" s="1"/>
      <c r="P229" s="5">
        <v>80.099999999999994</v>
      </c>
      <c r="Q229" s="1">
        <v>77.5</v>
      </c>
      <c r="R229" s="5">
        <v>82.4</v>
      </c>
      <c r="S229" s="1" t="b">
        <v>1</v>
      </c>
      <c r="T229" s="1"/>
      <c r="U229" s="1" t="s">
        <v>77</v>
      </c>
      <c r="V229" s="1">
        <v>79.599999999999994</v>
      </c>
      <c r="W229" s="1">
        <v>77</v>
      </c>
      <c r="X229" s="1">
        <v>81.8</v>
      </c>
      <c r="Y229" s="1"/>
      <c r="Z229" s="1">
        <v>1</v>
      </c>
      <c r="AA229" s="1" t="b">
        <f>M229&gt;L229</f>
        <v>0</v>
      </c>
      <c r="AB229" s="1"/>
      <c r="AC229" s="1"/>
      <c r="AD229" s="1" t="s">
        <v>42</v>
      </c>
      <c r="AE229" s="1">
        <f>P229-Q229</f>
        <v>2.5999999999999943</v>
      </c>
      <c r="AF229" s="1">
        <f>R229-Q229</f>
        <v>4.9000000000000057</v>
      </c>
      <c r="AG229" s="1"/>
      <c r="AH229" s="1"/>
      <c r="AI229" s="1"/>
      <c r="AJ229" s="1">
        <f>N229-M229</f>
        <v>2</v>
      </c>
      <c r="AK229" s="1"/>
      <c r="AL229" s="1"/>
      <c r="AM229" s="1"/>
      <c r="AN229" s="1"/>
    </row>
    <row r="230" spans="1:40" x14ac:dyDescent="0.2">
      <c r="A230" s="3" t="s">
        <v>88</v>
      </c>
      <c r="B230" s="1" t="str">
        <f>INDEX([1]SUMMARY!$B$2:$B$29,MATCH($A230,[1]SUMMARY!$A$2:$A$29,0))</f>
        <v>Andrews</v>
      </c>
      <c r="C230" s="1" t="s">
        <v>33</v>
      </c>
      <c r="D230" s="1"/>
      <c r="E230" s="1" t="s">
        <v>108</v>
      </c>
      <c r="F230" s="1" t="s">
        <v>51</v>
      </c>
      <c r="G230" s="1" t="s">
        <v>43</v>
      </c>
      <c r="H230" s="1" t="s">
        <v>43</v>
      </c>
      <c r="I230" s="1" t="s">
        <v>85</v>
      </c>
      <c r="J230" s="1" t="s">
        <v>85</v>
      </c>
      <c r="K230" s="1"/>
      <c r="L230" s="1">
        <f>IF(N230&gt;20,M230+1,AVERAGE(M230:N230))</f>
        <v>3</v>
      </c>
      <c r="M230" s="1">
        <v>2.5</v>
      </c>
      <c r="N230" s="1">
        <v>3.5</v>
      </c>
      <c r="O230" s="1"/>
      <c r="P230" s="25">
        <v>69.099999999999994</v>
      </c>
      <c r="Q230" s="1">
        <v>66.2</v>
      </c>
      <c r="R230" s="25">
        <v>71.8</v>
      </c>
      <c r="S230" s="1" t="b">
        <v>1</v>
      </c>
      <c r="T230" s="1"/>
      <c r="U230" s="1" t="s">
        <v>77</v>
      </c>
      <c r="V230" s="1">
        <v>69.400000000000006</v>
      </c>
      <c r="W230" s="1">
        <v>66.7</v>
      </c>
      <c r="X230" s="1">
        <v>71.8</v>
      </c>
      <c r="Y230" s="1"/>
      <c r="Z230" s="1">
        <v>1</v>
      </c>
      <c r="AA230" s="1" t="b">
        <f>M230&gt;L230</f>
        <v>0</v>
      </c>
      <c r="AB230" s="1"/>
      <c r="AC230" s="1"/>
      <c r="AD230" s="1" t="s">
        <v>42</v>
      </c>
      <c r="AE230" s="1">
        <f>P230-Q230</f>
        <v>2.8999999999999915</v>
      </c>
      <c r="AF230" s="1">
        <f>R230-Q230</f>
        <v>5.5999999999999943</v>
      </c>
      <c r="AG230" s="1"/>
      <c r="AH230" s="1"/>
      <c r="AI230" s="1"/>
      <c r="AJ230" s="1">
        <f>N230-M230</f>
        <v>1</v>
      </c>
      <c r="AK230" s="1"/>
      <c r="AL230" s="1"/>
      <c r="AM230" s="1"/>
      <c r="AN230" s="1"/>
    </row>
    <row r="231" spans="1:40" x14ac:dyDescent="0.2">
      <c r="A231" s="3" t="s">
        <v>88</v>
      </c>
      <c r="B231" s="1" t="str">
        <f>INDEX([1]SUMMARY!$B$2:$B$29,MATCH($A231,[1]SUMMARY!$A$2:$A$29,0))</f>
        <v>Andrews</v>
      </c>
      <c r="C231" s="1" t="s">
        <v>33</v>
      </c>
      <c r="D231" s="1"/>
      <c r="E231" s="1" t="s">
        <v>108</v>
      </c>
      <c r="F231" s="1" t="s">
        <v>51</v>
      </c>
      <c r="G231" s="1" t="s">
        <v>43</v>
      </c>
      <c r="H231" s="1" t="s">
        <v>43</v>
      </c>
      <c r="I231" s="1" t="s">
        <v>85</v>
      </c>
      <c r="J231" s="1" t="s">
        <v>85</v>
      </c>
      <c r="K231" s="1"/>
      <c r="L231" s="26">
        <f>IF(N231&gt;20,M231+1,AVERAGE(M231:N231))</f>
        <v>4</v>
      </c>
      <c r="M231" s="26">
        <v>3.5</v>
      </c>
      <c r="N231" s="1">
        <v>4.5</v>
      </c>
      <c r="O231" s="26"/>
      <c r="P231" s="27">
        <v>62.1</v>
      </c>
      <c r="Q231" s="26">
        <v>58.6</v>
      </c>
      <c r="R231" s="27">
        <v>65.400000000000006</v>
      </c>
      <c r="S231" s="1" t="b">
        <v>1</v>
      </c>
      <c r="T231" s="1"/>
      <c r="U231" s="1" t="s">
        <v>77</v>
      </c>
      <c r="V231" s="1">
        <v>63.1</v>
      </c>
      <c r="W231" s="1">
        <v>60.2</v>
      </c>
      <c r="X231" s="1">
        <v>65.900000000000006</v>
      </c>
      <c r="Y231" s="1"/>
      <c r="Z231" s="1">
        <v>1</v>
      </c>
      <c r="AA231" s="1" t="b">
        <f>M231&gt;L231</f>
        <v>0</v>
      </c>
      <c r="AB231" s="1"/>
      <c r="AC231" s="1"/>
      <c r="AD231" s="1" t="s">
        <v>42</v>
      </c>
      <c r="AE231" s="1">
        <f>P231-Q231</f>
        <v>3.5</v>
      </c>
      <c r="AF231" s="1">
        <f>R231-Q231</f>
        <v>6.8000000000000043</v>
      </c>
      <c r="AG231" s="1"/>
      <c r="AH231" s="1"/>
      <c r="AI231" s="1"/>
      <c r="AJ231" s="1">
        <f>N231-M231</f>
        <v>1</v>
      </c>
      <c r="AK231" s="1"/>
      <c r="AL231" s="1"/>
      <c r="AM231" s="1"/>
      <c r="AN231" s="1"/>
    </row>
    <row r="232" spans="1:40" x14ac:dyDescent="0.2">
      <c r="A232" s="3" t="s">
        <v>88</v>
      </c>
      <c r="B232" s="1" t="str">
        <f>INDEX([1]SUMMARY!$B$2:$B$29,MATCH($A232,[1]SUMMARY!$A$2:$A$29,0))</f>
        <v>Andrews</v>
      </c>
      <c r="C232" s="1" t="s">
        <v>33</v>
      </c>
      <c r="D232" s="1"/>
      <c r="E232" s="1" t="s">
        <v>108</v>
      </c>
      <c r="F232" s="1" t="s">
        <v>51</v>
      </c>
      <c r="G232" s="1" t="s">
        <v>43</v>
      </c>
      <c r="H232" s="1" t="s">
        <v>43</v>
      </c>
      <c r="I232" s="1" t="s">
        <v>85</v>
      </c>
      <c r="J232" s="1" t="s">
        <v>85</v>
      </c>
      <c r="K232" s="1"/>
      <c r="L232" s="26">
        <f>IF(N232&gt;20,M232+1,AVERAGE(M232:N232))</f>
        <v>5.5</v>
      </c>
      <c r="M232" s="1">
        <v>4.5</v>
      </c>
      <c r="N232" s="26">
        <v>100</v>
      </c>
      <c r="O232" s="26"/>
      <c r="P232" s="27">
        <v>55.3</v>
      </c>
      <c r="Q232" s="26">
        <v>50.2</v>
      </c>
      <c r="R232" s="27">
        <v>60</v>
      </c>
      <c r="S232" s="1" t="b">
        <v>1</v>
      </c>
      <c r="T232" s="1"/>
      <c r="U232" s="1" t="s">
        <v>77</v>
      </c>
      <c r="V232" s="1">
        <v>54.9</v>
      </c>
      <c r="W232" s="1">
        <v>51.1</v>
      </c>
      <c r="X232" s="1">
        <v>58.5</v>
      </c>
      <c r="Y232" s="1"/>
      <c r="Z232" s="1">
        <v>1</v>
      </c>
      <c r="AA232" s="1" t="b">
        <f>M232&gt;L232</f>
        <v>0</v>
      </c>
      <c r="AB232" s="1"/>
      <c r="AC232" s="1"/>
      <c r="AD232" s="1" t="s">
        <v>42</v>
      </c>
      <c r="AE232" s="1">
        <f>P232-Q232</f>
        <v>5.0999999999999943</v>
      </c>
      <c r="AF232" s="1">
        <f>R232-Q232</f>
        <v>9.7999999999999972</v>
      </c>
      <c r="AG232" s="1"/>
      <c r="AH232" s="1"/>
      <c r="AI232" s="1"/>
      <c r="AJ232" s="1">
        <f>N232-M232</f>
        <v>95.5</v>
      </c>
      <c r="AK232" s="1"/>
      <c r="AL232" s="1"/>
      <c r="AM232" s="1"/>
      <c r="AN232" s="1"/>
    </row>
    <row r="233" spans="1:40" x14ac:dyDescent="0.2">
      <c r="A233" s="3" t="s">
        <v>88</v>
      </c>
      <c r="B233" s="1" t="str">
        <f>INDEX([1]SUMMARY!$B$2:$B$29,MATCH($A233,[1]SUMMARY!$A$2:$A$29,0))</f>
        <v>Andrews</v>
      </c>
      <c r="C233" s="1" t="s">
        <v>89</v>
      </c>
      <c r="D233" s="1"/>
      <c r="E233" s="1" t="s">
        <v>34</v>
      </c>
      <c r="F233" s="1" t="s">
        <v>34</v>
      </c>
      <c r="G233" s="1" t="s">
        <v>43</v>
      </c>
      <c r="H233" s="1" t="s">
        <v>43</v>
      </c>
      <c r="I233" s="1" t="s">
        <v>118</v>
      </c>
      <c r="J233" s="1" t="s">
        <v>119</v>
      </c>
      <c r="K233" s="1"/>
      <c r="L233" s="26">
        <f>IF(N233&gt;20,M233+1,AVERAGE(M233:N233))</f>
        <v>1.5</v>
      </c>
      <c r="M233" s="26">
        <v>0.5</v>
      </c>
      <c r="N233" s="26">
        <v>2.5</v>
      </c>
      <c r="O233" s="26"/>
      <c r="P233" s="27">
        <v>95.2</v>
      </c>
      <c r="Q233" s="27">
        <v>94.6</v>
      </c>
      <c r="R233" s="26">
        <v>95.6</v>
      </c>
      <c r="S233" s="1" t="b">
        <v>1</v>
      </c>
      <c r="T233" s="1"/>
      <c r="U233" s="1" t="s">
        <v>77</v>
      </c>
      <c r="V233" s="1">
        <v>95.2</v>
      </c>
      <c r="W233" s="1">
        <v>94.7</v>
      </c>
      <c r="X233" s="1">
        <v>95.7</v>
      </c>
      <c r="Y233" s="1"/>
      <c r="Z233" s="1">
        <v>1</v>
      </c>
      <c r="AA233" s="1" t="b">
        <f>M233&gt;L233</f>
        <v>0</v>
      </c>
      <c r="AB233" s="1"/>
      <c r="AC233" s="1"/>
      <c r="AD233" s="1" t="s">
        <v>42</v>
      </c>
      <c r="AE233" s="1">
        <f>P233-Q233</f>
        <v>0.60000000000000853</v>
      </c>
      <c r="AF233" s="1">
        <f>R233-Q233</f>
        <v>1</v>
      </c>
      <c r="AG233" s="1"/>
      <c r="AH233" s="1"/>
      <c r="AI233" s="1"/>
      <c r="AJ233" s="1">
        <f>N233-M233</f>
        <v>2</v>
      </c>
      <c r="AK233" s="1"/>
      <c r="AL233" s="1"/>
      <c r="AM233" s="1"/>
      <c r="AN233" s="1"/>
    </row>
    <row r="234" spans="1:40" x14ac:dyDescent="0.2">
      <c r="A234" s="3" t="s">
        <v>88</v>
      </c>
      <c r="B234" s="1" t="str">
        <f>INDEX([1]SUMMARY!$B$2:$B$29,MATCH($A234,[1]SUMMARY!$A$2:$A$29,0))</f>
        <v>Andrews</v>
      </c>
      <c r="C234" s="1" t="s">
        <v>89</v>
      </c>
      <c r="D234" s="1"/>
      <c r="E234" s="1" t="s">
        <v>34</v>
      </c>
      <c r="F234" s="1" t="s">
        <v>34</v>
      </c>
      <c r="G234" s="1" t="s">
        <v>43</v>
      </c>
      <c r="H234" s="1" t="s">
        <v>43</v>
      </c>
      <c r="I234" s="1" t="s">
        <v>118</v>
      </c>
      <c r="J234" s="1" t="s">
        <v>119</v>
      </c>
      <c r="K234" s="1"/>
      <c r="L234" s="26">
        <f>IF(N234&gt;20,M234+1,AVERAGE(M234:N234))</f>
        <v>3</v>
      </c>
      <c r="M234" s="26">
        <v>2.5</v>
      </c>
      <c r="N234" s="26">
        <v>3.5</v>
      </c>
      <c r="O234" s="26"/>
      <c r="P234" s="27">
        <v>91.4</v>
      </c>
      <c r="Q234" s="27">
        <v>90.5</v>
      </c>
      <c r="R234" s="26">
        <v>92.2</v>
      </c>
      <c r="S234" s="1" t="b">
        <v>1</v>
      </c>
      <c r="T234" s="1"/>
      <c r="U234" s="1" t="s">
        <v>77</v>
      </c>
      <c r="V234" s="1">
        <v>92.1</v>
      </c>
      <c r="W234" s="1">
        <v>91.3</v>
      </c>
      <c r="X234" s="1">
        <v>92.7</v>
      </c>
      <c r="Y234" s="1"/>
      <c r="Z234" s="1">
        <v>1</v>
      </c>
      <c r="AA234" s="1" t="b">
        <f>M234&gt;L234</f>
        <v>0</v>
      </c>
      <c r="AB234" s="1"/>
      <c r="AC234" s="1"/>
      <c r="AD234" s="1" t="s">
        <v>42</v>
      </c>
      <c r="AE234" s="1">
        <f>P234-Q234</f>
        <v>0.90000000000000568</v>
      </c>
      <c r="AF234" s="1">
        <f>R234-Q234</f>
        <v>1.7000000000000028</v>
      </c>
      <c r="AG234" s="1"/>
      <c r="AH234" s="1"/>
      <c r="AI234" s="1"/>
      <c r="AJ234" s="1">
        <f>N234-M234</f>
        <v>1</v>
      </c>
      <c r="AK234" s="1"/>
      <c r="AL234" s="1"/>
      <c r="AM234" s="1"/>
      <c r="AN234" s="1"/>
    </row>
    <row r="235" spans="1:40" x14ac:dyDescent="0.2">
      <c r="A235" s="3" t="s">
        <v>88</v>
      </c>
      <c r="B235" s="1" t="str">
        <f>INDEX([1]SUMMARY!$B$2:$B$29,MATCH($A235,[1]SUMMARY!$A$2:$A$29,0))</f>
        <v>Andrews</v>
      </c>
      <c r="C235" s="1" t="s">
        <v>89</v>
      </c>
      <c r="D235" s="1"/>
      <c r="E235" s="1" t="s">
        <v>34</v>
      </c>
      <c r="F235" s="1" t="s">
        <v>34</v>
      </c>
      <c r="G235" s="1" t="s">
        <v>43</v>
      </c>
      <c r="H235" s="1" t="s">
        <v>43</v>
      </c>
      <c r="I235" s="1" t="s">
        <v>118</v>
      </c>
      <c r="J235" s="1" t="s">
        <v>119</v>
      </c>
      <c r="K235" s="1"/>
      <c r="L235" s="26">
        <f>IF(N235&gt;20,M235+1,AVERAGE(M235:N235))</f>
        <v>4</v>
      </c>
      <c r="M235" s="26">
        <v>3.5</v>
      </c>
      <c r="N235" s="1">
        <v>4.5</v>
      </c>
      <c r="O235" s="26"/>
      <c r="P235" s="27">
        <v>86.8</v>
      </c>
      <c r="Q235" s="27">
        <v>85.1</v>
      </c>
      <c r="R235" s="26">
        <v>88.4</v>
      </c>
      <c r="S235" s="1" t="b">
        <v>1</v>
      </c>
      <c r="T235" s="1"/>
      <c r="U235" s="1" t="s">
        <v>77</v>
      </c>
      <c r="V235" s="1">
        <v>87.4</v>
      </c>
      <c r="W235" s="1">
        <v>86.1</v>
      </c>
      <c r="X235" s="1">
        <v>88.6</v>
      </c>
      <c r="Y235" s="1"/>
      <c r="Z235" s="1">
        <v>1</v>
      </c>
      <c r="AA235" s="1" t="b">
        <f>M235&gt;L235</f>
        <v>0</v>
      </c>
      <c r="AB235" s="1"/>
      <c r="AC235" s="1"/>
      <c r="AD235" s="1" t="s">
        <v>42</v>
      </c>
      <c r="AE235" s="1">
        <f>P235-Q235</f>
        <v>1.7000000000000028</v>
      </c>
      <c r="AF235" s="1">
        <f>R235-Q235</f>
        <v>3.3000000000000114</v>
      </c>
      <c r="AG235" s="1"/>
      <c r="AH235" s="1"/>
      <c r="AI235" s="1"/>
      <c r="AJ235" s="1">
        <f>N235-M235</f>
        <v>1</v>
      </c>
      <c r="AK235" s="1"/>
      <c r="AL235" s="1"/>
      <c r="AM235" s="1"/>
      <c r="AN235" s="1"/>
    </row>
    <row r="236" spans="1:40" x14ac:dyDescent="0.2">
      <c r="A236" s="3" t="s">
        <v>88</v>
      </c>
      <c r="B236" s="1" t="str">
        <f>INDEX([1]SUMMARY!$B$2:$B$29,MATCH($A236,[1]SUMMARY!$A$2:$A$29,0))</f>
        <v>Andrews</v>
      </c>
      <c r="C236" s="1" t="s">
        <v>89</v>
      </c>
      <c r="D236" s="1"/>
      <c r="E236" s="1" t="s">
        <v>34</v>
      </c>
      <c r="F236" s="1" t="s">
        <v>34</v>
      </c>
      <c r="G236" s="1" t="s">
        <v>43</v>
      </c>
      <c r="H236" s="1" t="s">
        <v>43</v>
      </c>
      <c r="I236" s="1" t="s">
        <v>118</v>
      </c>
      <c r="J236" s="1" t="s">
        <v>119</v>
      </c>
      <c r="K236" s="1"/>
      <c r="L236" s="26">
        <f>IF(N236&gt;20,M236+1,AVERAGE(M236:N236))</f>
        <v>5.5</v>
      </c>
      <c r="M236" s="1">
        <v>4.5</v>
      </c>
      <c r="N236" s="26">
        <v>100</v>
      </c>
      <c r="O236" s="26"/>
      <c r="P236" s="27">
        <v>77</v>
      </c>
      <c r="Q236" s="27">
        <v>70.3</v>
      </c>
      <c r="R236" s="26">
        <v>82.3</v>
      </c>
      <c r="S236" s="1" t="b">
        <v>1</v>
      </c>
      <c r="T236" s="1"/>
      <c r="U236" s="1" t="s">
        <v>77</v>
      </c>
      <c r="V236" s="1">
        <v>80</v>
      </c>
      <c r="W236" s="1">
        <v>76.8</v>
      </c>
      <c r="X236" s="1">
        <v>82.7</v>
      </c>
      <c r="Y236" s="1"/>
      <c r="Z236" s="1">
        <v>1</v>
      </c>
      <c r="AA236" s="1" t="b">
        <f>M236&gt;L236</f>
        <v>0</v>
      </c>
      <c r="AB236" s="1"/>
      <c r="AC236" s="1"/>
      <c r="AD236" s="1" t="s">
        <v>42</v>
      </c>
      <c r="AE236" s="1">
        <f>P236-Q236</f>
        <v>6.7000000000000028</v>
      </c>
      <c r="AF236" s="1">
        <f>R236-Q236</f>
        <v>12</v>
      </c>
      <c r="AG236" s="1"/>
      <c r="AH236" s="1"/>
      <c r="AI236" s="1"/>
      <c r="AJ236" s="1">
        <f>N236-M236</f>
        <v>95.5</v>
      </c>
      <c r="AK236" s="1"/>
      <c r="AL236" s="1"/>
      <c r="AM236" s="1"/>
      <c r="AN236" s="1"/>
    </row>
    <row r="237" spans="1:40" x14ac:dyDescent="0.2">
      <c r="A237" s="3" t="s">
        <v>88</v>
      </c>
      <c r="B237" s="1" t="str">
        <f>INDEX([1]SUMMARY!$B$2:$B$29,MATCH($A237,[1]SUMMARY!$A$2:$A$29,0))</f>
        <v>Andrews</v>
      </c>
      <c r="C237" s="1" t="s">
        <v>33</v>
      </c>
      <c r="D237" s="1"/>
      <c r="E237" s="1" t="s">
        <v>34</v>
      </c>
      <c r="F237" s="1" t="s">
        <v>34</v>
      </c>
      <c r="G237" s="1" t="s">
        <v>43</v>
      </c>
      <c r="H237" s="1" t="s">
        <v>43</v>
      </c>
      <c r="I237" s="1" t="s">
        <v>118</v>
      </c>
      <c r="J237" s="1" t="s">
        <v>119</v>
      </c>
      <c r="K237" s="1"/>
      <c r="L237" s="26">
        <f>IF(N237&gt;20,M237+1,AVERAGE(M237:N237))</f>
        <v>1.5</v>
      </c>
      <c r="M237" s="26">
        <v>0.5</v>
      </c>
      <c r="N237" s="26">
        <v>2.5</v>
      </c>
      <c r="O237" s="26"/>
      <c r="P237" s="27">
        <v>98.4</v>
      </c>
      <c r="Q237" s="27">
        <v>97.9</v>
      </c>
      <c r="R237" s="26">
        <v>98.8</v>
      </c>
      <c r="S237" s="1" t="b">
        <v>1</v>
      </c>
      <c r="T237" s="1"/>
      <c r="U237" s="1" t="s">
        <v>77</v>
      </c>
      <c r="V237" s="1">
        <v>98.7</v>
      </c>
      <c r="W237" s="1">
        <v>98.3</v>
      </c>
      <c r="X237" s="1">
        <v>99</v>
      </c>
      <c r="Y237" s="1"/>
      <c r="Z237" s="1">
        <v>1</v>
      </c>
      <c r="AA237" s="1" t="b">
        <f>M237&gt;L237</f>
        <v>0</v>
      </c>
      <c r="AB237" s="1"/>
      <c r="AC237" s="1"/>
      <c r="AD237" s="1" t="s">
        <v>42</v>
      </c>
      <c r="AE237" s="1">
        <f>P237-Q237</f>
        <v>0.5</v>
      </c>
      <c r="AF237" s="1">
        <f>R237-Q237</f>
        <v>0.89999999999999147</v>
      </c>
      <c r="AG237" s="1"/>
      <c r="AH237" s="1"/>
      <c r="AI237" s="1"/>
      <c r="AJ237" s="1">
        <f>N237-M237</f>
        <v>2</v>
      </c>
      <c r="AK237" s="1"/>
      <c r="AL237" s="1"/>
      <c r="AM237" s="1"/>
      <c r="AN237" s="1"/>
    </row>
    <row r="238" spans="1:40" x14ac:dyDescent="0.2">
      <c r="A238" s="3" t="s">
        <v>88</v>
      </c>
      <c r="B238" s="1" t="str">
        <f>INDEX([1]SUMMARY!$B$2:$B$29,MATCH($A238,[1]SUMMARY!$A$2:$A$29,0))</f>
        <v>Andrews</v>
      </c>
      <c r="C238" s="1" t="s">
        <v>33</v>
      </c>
      <c r="D238" s="1"/>
      <c r="E238" s="1" t="s">
        <v>34</v>
      </c>
      <c r="F238" s="1" t="s">
        <v>34</v>
      </c>
      <c r="G238" s="1" t="s">
        <v>43</v>
      </c>
      <c r="H238" s="1" t="s">
        <v>43</v>
      </c>
      <c r="I238" s="1" t="s">
        <v>118</v>
      </c>
      <c r="J238" s="1" t="s">
        <v>119</v>
      </c>
      <c r="K238" s="1"/>
      <c r="L238" s="26">
        <f>IF(N238&gt;20,M238+1,AVERAGE(M238:N238))</f>
        <v>3</v>
      </c>
      <c r="M238" s="26">
        <v>2.5</v>
      </c>
      <c r="N238" s="26">
        <v>3.5</v>
      </c>
      <c r="O238" s="26"/>
      <c r="P238" s="27">
        <v>96.5</v>
      </c>
      <c r="Q238" s="27">
        <v>95.9</v>
      </c>
      <c r="R238" s="26">
        <v>97.1</v>
      </c>
      <c r="S238" s="1" t="b">
        <v>1</v>
      </c>
      <c r="T238" s="1"/>
      <c r="U238" s="1" t="s">
        <v>77</v>
      </c>
      <c r="V238" s="1">
        <v>96.8</v>
      </c>
      <c r="W238" s="1">
        <v>96.3</v>
      </c>
      <c r="X238" s="1">
        <v>97.3</v>
      </c>
      <c r="Y238" s="1"/>
      <c r="Z238" s="1">
        <v>1</v>
      </c>
      <c r="AA238" s="1" t="b">
        <f>M238&gt;L238</f>
        <v>0</v>
      </c>
      <c r="AB238" s="1"/>
      <c r="AC238" s="1"/>
      <c r="AD238" s="1" t="s">
        <v>42</v>
      </c>
      <c r="AE238" s="1">
        <f>P238-Q238</f>
        <v>0.59999999999999432</v>
      </c>
      <c r="AF238" s="1">
        <f>R238-Q238</f>
        <v>1.1999999999999886</v>
      </c>
      <c r="AG238" s="1"/>
      <c r="AH238" s="1"/>
      <c r="AI238" s="1"/>
      <c r="AJ238" s="1">
        <f>N238-M238</f>
        <v>1</v>
      </c>
      <c r="AK238" s="1"/>
      <c r="AL238" s="1"/>
      <c r="AM238" s="1"/>
      <c r="AN238" s="1"/>
    </row>
    <row r="239" spans="1:40" x14ac:dyDescent="0.2">
      <c r="A239" s="3" t="s">
        <v>88</v>
      </c>
      <c r="B239" s="1" t="str">
        <f>INDEX([1]SUMMARY!$B$2:$B$29,MATCH($A239,[1]SUMMARY!$A$2:$A$29,0))</f>
        <v>Andrews</v>
      </c>
      <c r="C239" s="1" t="s">
        <v>33</v>
      </c>
      <c r="D239" s="1"/>
      <c r="E239" s="1" t="s">
        <v>34</v>
      </c>
      <c r="F239" s="1" t="s">
        <v>34</v>
      </c>
      <c r="G239" s="1" t="s">
        <v>43</v>
      </c>
      <c r="H239" s="1" t="s">
        <v>43</v>
      </c>
      <c r="I239" s="1" t="s">
        <v>118</v>
      </c>
      <c r="J239" s="1" t="s">
        <v>119</v>
      </c>
      <c r="K239" s="1"/>
      <c r="L239" s="26">
        <f>IF(N239&gt;20,M239+1,AVERAGE(M239:N239))</f>
        <v>4</v>
      </c>
      <c r="M239" s="26">
        <v>3.5</v>
      </c>
      <c r="N239" s="1">
        <v>4.5</v>
      </c>
      <c r="O239" s="26"/>
      <c r="P239" s="27">
        <v>94.4</v>
      </c>
      <c r="Q239" s="27">
        <v>93.4</v>
      </c>
      <c r="R239" s="26">
        <v>95.2</v>
      </c>
      <c r="S239" s="1" t="b">
        <v>1</v>
      </c>
      <c r="T239" s="1"/>
      <c r="U239" s="1" t="s">
        <v>77</v>
      </c>
      <c r="V239" s="1">
        <v>94.9</v>
      </c>
      <c r="W239" s="1">
        <v>94.1</v>
      </c>
      <c r="X239" s="1">
        <v>95.5</v>
      </c>
      <c r="Y239" s="1"/>
      <c r="Z239" s="1">
        <v>1</v>
      </c>
      <c r="AA239" s="1" t="b">
        <f>M239&gt;L239</f>
        <v>0</v>
      </c>
      <c r="AB239" s="1"/>
      <c r="AC239" s="1"/>
      <c r="AD239" s="1" t="s">
        <v>42</v>
      </c>
      <c r="AE239" s="1">
        <f>P239-Q239</f>
        <v>1</v>
      </c>
      <c r="AF239" s="1">
        <f>R239-Q239</f>
        <v>1.7999999999999972</v>
      </c>
      <c r="AG239" s="1"/>
      <c r="AH239" s="1"/>
      <c r="AI239" s="1"/>
      <c r="AJ239" s="1">
        <f>N239-M239</f>
        <v>1</v>
      </c>
      <c r="AK239" s="1"/>
      <c r="AL239" s="1"/>
      <c r="AM239" s="1"/>
      <c r="AN239" s="1"/>
    </row>
    <row r="240" spans="1:40" x14ac:dyDescent="0.2">
      <c r="A240" s="3" t="s">
        <v>88</v>
      </c>
      <c r="B240" s="1" t="str">
        <f>INDEX([1]SUMMARY!$B$2:$B$29,MATCH($A240,[1]SUMMARY!$A$2:$A$29,0))</f>
        <v>Andrews</v>
      </c>
      <c r="C240" s="1" t="s">
        <v>33</v>
      </c>
      <c r="D240" s="1"/>
      <c r="E240" s="1" t="s">
        <v>34</v>
      </c>
      <c r="F240" s="1" t="s">
        <v>34</v>
      </c>
      <c r="G240" s="1" t="s">
        <v>43</v>
      </c>
      <c r="H240" s="1" t="s">
        <v>43</v>
      </c>
      <c r="I240" s="1" t="s">
        <v>118</v>
      </c>
      <c r="J240" s="1" t="s">
        <v>119</v>
      </c>
      <c r="K240" s="1"/>
      <c r="L240" s="26">
        <f>IF(N240&gt;20,M240+1,AVERAGE(M240:N240))</f>
        <v>5.5</v>
      </c>
      <c r="M240" s="1">
        <v>4.5</v>
      </c>
      <c r="N240" s="26">
        <v>100</v>
      </c>
      <c r="O240" s="26"/>
      <c r="P240" s="27">
        <v>92.7</v>
      </c>
      <c r="Q240" s="27">
        <v>90.3</v>
      </c>
      <c r="R240" s="26">
        <v>94.6</v>
      </c>
      <c r="S240" s="1" t="b">
        <v>1</v>
      </c>
      <c r="T240" s="1"/>
      <c r="U240" s="1" t="s">
        <v>77</v>
      </c>
      <c r="V240" s="1">
        <v>91.7</v>
      </c>
      <c r="W240" s="1">
        <v>90.2</v>
      </c>
      <c r="X240" s="1">
        <v>93</v>
      </c>
      <c r="Y240" s="1"/>
      <c r="Z240" s="1">
        <v>1</v>
      </c>
      <c r="AA240" s="1" t="b">
        <f>M240&gt;L240</f>
        <v>0</v>
      </c>
      <c r="AB240" s="1"/>
      <c r="AC240" s="1"/>
      <c r="AD240" s="1" t="s">
        <v>42</v>
      </c>
      <c r="AE240" s="1">
        <f>P240-Q240</f>
        <v>2.4000000000000057</v>
      </c>
      <c r="AF240" s="1">
        <f>R240-Q240</f>
        <v>4.2999999999999972</v>
      </c>
      <c r="AG240" s="1"/>
      <c r="AH240" s="1"/>
      <c r="AI240" s="1"/>
      <c r="AJ240" s="1">
        <f>N240-M240</f>
        <v>95.5</v>
      </c>
      <c r="AK240" s="1"/>
      <c r="AL240" s="1"/>
      <c r="AM240" s="1"/>
      <c r="AN240" s="1"/>
    </row>
    <row r="241" spans="1:40" x14ac:dyDescent="0.2">
      <c r="A241" s="3" t="s">
        <v>88</v>
      </c>
      <c r="B241" s="1" t="str">
        <f>INDEX([1]SUMMARY!$B$2:$B$29,MATCH($A241,[1]SUMMARY!$A$2:$A$29,0))</f>
        <v>Andrews</v>
      </c>
      <c r="C241" s="1" t="s">
        <v>89</v>
      </c>
      <c r="D241" s="1"/>
      <c r="E241" s="1" t="s">
        <v>122</v>
      </c>
      <c r="F241" s="1" t="s">
        <v>49</v>
      </c>
      <c r="G241" s="1" t="s">
        <v>43</v>
      </c>
      <c r="H241" s="1" t="s">
        <v>43</v>
      </c>
      <c r="I241" s="1" t="s">
        <v>118</v>
      </c>
      <c r="J241" s="1" t="s">
        <v>119</v>
      </c>
      <c r="K241" s="1"/>
      <c r="L241" s="26">
        <f>IF(N241&gt;20,M241+1,AVERAGE(M241:N241))</f>
        <v>1.5</v>
      </c>
      <c r="M241" s="26">
        <v>0.5</v>
      </c>
      <c r="N241" s="26">
        <v>2.5</v>
      </c>
      <c r="O241" s="26"/>
      <c r="P241" s="27">
        <v>96.2</v>
      </c>
      <c r="Q241" s="27">
        <v>95.7</v>
      </c>
      <c r="R241" s="26">
        <v>96.7</v>
      </c>
      <c r="S241" s="1" t="b">
        <v>1</v>
      </c>
      <c r="T241" s="1"/>
      <c r="U241" s="1" t="s">
        <v>77</v>
      </c>
      <c r="V241" s="1">
        <v>96.2</v>
      </c>
      <c r="W241" s="1">
        <v>95.7</v>
      </c>
      <c r="X241" s="1">
        <v>96.6</v>
      </c>
      <c r="Y241" s="1"/>
      <c r="Z241" s="1">
        <v>1</v>
      </c>
      <c r="AA241" s="1" t="b">
        <f>M241&gt;L241</f>
        <v>0</v>
      </c>
      <c r="AB241" s="1"/>
      <c r="AC241" s="1"/>
      <c r="AD241" s="1" t="s">
        <v>42</v>
      </c>
      <c r="AE241" s="1">
        <f>P241-Q241</f>
        <v>0.5</v>
      </c>
      <c r="AF241" s="1">
        <f>R241-Q241</f>
        <v>1</v>
      </c>
      <c r="AG241" s="1"/>
      <c r="AH241" s="1"/>
      <c r="AI241" s="1"/>
      <c r="AJ241" s="1">
        <f>N241-M241</f>
        <v>2</v>
      </c>
      <c r="AK241" s="1"/>
      <c r="AL241" s="1"/>
      <c r="AM241" s="1"/>
      <c r="AN241" s="1"/>
    </row>
    <row r="242" spans="1:40" x14ac:dyDescent="0.2">
      <c r="A242" s="3" t="s">
        <v>88</v>
      </c>
      <c r="B242" s="1" t="str">
        <f>INDEX([1]SUMMARY!$B$2:$B$29,MATCH($A242,[1]SUMMARY!$A$2:$A$29,0))</f>
        <v>Andrews</v>
      </c>
      <c r="C242" s="1" t="s">
        <v>89</v>
      </c>
      <c r="D242" s="1"/>
      <c r="E242" s="1" t="s">
        <v>122</v>
      </c>
      <c r="F242" s="1" t="s">
        <v>49</v>
      </c>
      <c r="G242" s="1" t="s">
        <v>43</v>
      </c>
      <c r="H242" s="1" t="s">
        <v>43</v>
      </c>
      <c r="I242" s="1" t="s">
        <v>118</v>
      </c>
      <c r="J242" s="1" t="s">
        <v>119</v>
      </c>
      <c r="K242" s="1"/>
      <c r="L242" s="26">
        <f>IF(N242&gt;20,M242+1,AVERAGE(M242:N242))</f>
        <v>3</v>
      </c>
      <c r="M242" s="26">
        <v>2.5</v>
      </c>
      <c r="N242" s="26">
        <v>3.5</v>
      </c>
      <c r="O242" s="26"/>
      <c r="P242" s="27">
        <v>92.7</v>
      </c>
      <c r="Q242" s="27">
        <v>91.5</v>
      </c>
      <c r="R242" s="26">
        <v>93.6</v>
      </c>
      <c r="S242" s="1" t="b">
        <v>1</v>
      </c>
      <c r="T242" s="1"/>
      <c r="U242" s="1" t="s">
        <v>77</v>
      </c>
      <c r="V242" s="1">
        <v>93.2</v>
      </c>
      <c r="W242" s="1">
        <v>92.4</v>
      </c>
      <c r="X242" s="1">
        <v>94</v>
      </c>
      <c r="Y242" s="1"/>
      <c r="Z242" s="1">
        <v>1</v>
      </c>
      <c r="AA242" s="1" t="b">
        <f>M242&gt;L242</f>
        <v>0</v>
      </c>
      <c r="AB242" s="1"/>
      <c r="AC242" s="1"/>
      <c r="AD242" s="1" t="s">
        <v>42</v>
      </c>
      <c r="AE242" s="1">
        <f>P242-Q242</f>
        <v>1.2000000000000028</v>
      </c>
      <c r="AF242" s="1">
        <f>R242-Q242</f>
        <v>2.0999999999999943</v>
      </c>
      <c r="AG242" s="1"/>
      <c r="AH242" s="1"/>
      <c r="AI242" s="1"/>
      <c r="AJ242" s="1">
        <f>N242-M242</f>
        <v>1</v>
      </c>
      <c r="AK242" s="1"/>
      <c r="AL242" s="1"/>
      <c r="AM242" s="1"/>
      <c r="AN242" s="1"/>
    </row>
    <row r="243" spans="1:40" x14ac:dyDescent="0.2">
      <c r="A243" s="3" t="s">
        <v>88</v>
      </c>
      <c r="B243" s="1" t="str">
        <f>INDEX([1]SUMMARY!$B$2:$B$29,MATCH($A243,[1]SUMMARY!$A$2:$A$29,0))</f>
        <v>Andrews</v>
      </c>
      <c r="C243" s="1" t="s">
        <v>89</v>
      </c>
      <c r="D243" s="1"/>
      <c r="E243" s="1" t="s">
        <v>122</v>
      </c>
      <c r="F243" s="1" t="s">
        <v>49</v>
      </c>
      <c r="G243" s="1" t="s">
        <v>43</v>
      </c>
      <c r="H243" s="1" t="s">
        <v>43</v>
      </c>
      <c r="I243" s="1" t="s">
        <v>118</v>
      </c>
      <c r="J243" s="1" t="s">
        <v>119</v>
      </c>
      <c r="K243" s="1"/>
      <c r="L243" s="26">
        <f>IF(N243&gt;20,M243+1,AVERAGE(M243:N243))</f>
        <v>4</v>
      </c>
      <c r="M243" s="26">
        <v>3.5</v>
      </c>
      <c r="N243" s="1">
        <v>4.5</v>
      </c>
      <c r="O243" s="26"/>
      <c r="P243" s="27">
        <v>89</v>
      </c>
      <c r="Q243" s="27">
        <v>85.9</v>
      </c>
      <c r="R243" s="26">
        <v>91.3</v>
      </c>
      <c r="S243" s="1" t="b">
        <v>1</v>
      </c>
      <c r="T243" s="1"/>
      <c r="U243" s="1" t="s">
        <v>77</v>
      </c>
      <c r="V243" s="1">
        <v>89.9</v>
      </c>
      <c r="W243" s="1">
        <v>88.1</v>
      </c>
      <c r="X243" s="1">
        <v>91.4</v>
      </c>
      <c r="Y243" s="1"/>
      <c r="Z243" s="1">
        <v>1</v>
      </c>
      <c r="AA243" s="1" t="b">
        <f>M243&gt;L243</f>
        <v>0</v>
      </c>
      <c r="AB243" s="1"/>
      <c r="AC243" s="1"/>
      <c r="AD243" s="1" t="s">
        <v>42</v>
      </c>
      <c r="AE243" s="1">
        <f>P243-Q243</f>
        <v>3.0999999999999943</v>
      </c>
      <c r="AF243" s="1">
        <f>R243-Q243</f>
        <v>5.3999999999999915</v>
      </c>
      <c r="AG243" s="1"/>
      <c r="AH243" s="1"/>
      <c r="AI243" s="1"/>
      <c r="AJ243" s="1">
        <f>N243-M243</f>
        <v>1</v>
      </c>
      <c r="AK243" s="1"/>
      <c r="AL243" s="1"/>
      <c r="AM243" s="1"/>
      <c r="AN243" s="1"/>
    </row>
    <row r="244" spans="1:40" x14ac:dyDescent="0.2">
      <c r="A244" s="3" t="s">
        <v>88</v>
      </c>
      <c r="B244" s="1" t="str">
        <f>INDEX([1]SUMMARY!$B$2:$B$29,MATCH($A244,[1]SUMMARY!$A$2:$A$29,0))</f>
        <v>Andrews</v>
      </c>
      <c r="C244" s="1" t="s">
        <v>89</v>
      </c>
      <c r="D244" s="1"/>
      <c r="E244" s="1" t="s">
        <v>122</v>
      </c>
      <c r="F244" s="1" t="s">
        <v>49</v>
      </c>
      <c r="G244" s="1" t="s">
        <v>43</v>
      </c>
      <c r="H244" s="1" t="s">
        <v>43</v>
      </c>
      <c r="I244" s="1" t="s">
        <v>118</v>
      </c>
      <c r="J244" s="1" t="s">
        <v>119</v>
      </c>
      <c r="K244" s="1"/>
      <c r="L244" s="26">
        <f>IF(N244&gt;20,M244+1,AVERAGE(M244:N244))</f>
        <v>5.5</v>
      </c>
      <c r="M244" s="1">
        <v>4.5</v>
      </c>
      <c r="N244" s="26">
        <v>100</v>
      </c>
      <c r="O244" s="26"/>
      <c r="P244" s="27">
        <v>64.8</v>
      </c>
      <c r="Q244" s="27">
        <v>30.1</v>
      </c>
      <c r="R244" s="26">
        <v>82.2</v>
      </c>
      <c r="S244" s="1" t="b">
        <v>1</v>
      </c>
      <c r="T244" s="1"/>
      <c r="U244" s="1" t="s">
        <v>77</v>
      </c>
      <c r="V244" s="1">
        <v>79.099999999999994</v>
      </c>
      <c r="W244" s="1">
        <v>70.3</v>
      </c>
      <c r="X244" s="1">
        <v>85.3</v>
      </c>
      <c r="Y244" s="1"/>
      <c r="Z244" s="1">
        <v>1</v>
      </c>
      <c r="AA244" s="1" t="b">
        <f>M244&gt;L244</f>
        <v>0</v>
      </c>
      <c r="AB244" s="1"/>
      <c r="AC244" s="1"/>
      <c r="AD244" s="1" t="s">
        <v>42</v>
      </c>
      <c r="AE244" s="1">
        <f>P244-Q244</f>
        <v>34.699999999999996</v>
      </c>
      <c r="AF244" s="1">
        <f>R244-Q244</f>
        <v>52.1</v>
      </c>
      <c r="AG244" s="1"/>
      <c r="AH244" s="1"/>
      <c r="AI244" s="1"/>
      <c r="AJ244" s="1">
        <f>N244-M244</f>
        <v>95.5</v>
      </c>
      <c r="AK244" s="1"/>
      <c r="AL244" s="1"/>
      <c r="AM244" s="1"/>
      <c r="AN244" s="1"/>
    </row>
    <row r="245" spans="1:40" x14ac:dyDescent="0.2">
      <c r="A245" s="3" t="s">
        <v>88</v>
      </c>
      <c r="B245" s="1" t="str">
        <f>INDEX([1]SUMMARY!$B$2:$B$29,MATCH($A245,[1]SUMMARY!$A$2:$A$29,0))</f>
        <v>Andrews</v>
      </c>
      <c r="C245" s="1" t="s">
        <v>33</v>
      </c>
      <c r="D245" s="1"/>
      <c r="E245" s="1" t="s">
        <v>122</v>
      </c>
      <c r="F245" s="1" t="s">
        <v>49</v>
      </c>
      <c r="G245" s="1" t="s">
        <v>43</v>
      </c>
      <c r="H245" s="1" t="s">
        <v>43</v>
      </c>
      <c r="I245" s="1" t="s">
        <v>118</v>
      </c>
      <c r="J245" s="1" t="s">
        <v>119</v>
      </c>
      <c r="K245" s="1"/>
      <c r="L245" s="26">
        <f>IF(N245&gt;20,M245+1,AVERAGE(M245:N245))</f>
        <v>1.5</v>
      </c>
      <c r="M245" s="26">
        <v>0.5</v>
      </c>
      <c r="N245" s="26">
        <v>2.5</v>
      </c>
      <c r="O245" s="26"/>
      <c r="P245" s="27">
        <v>98.5</v>
      </c>
      <c r="Q245" s="27">
        <v>97.7</v>
      </c>
      <c r="R245" s="26">
        <v>99</v>
      </c>
      <c r="S245" s="1" t="b">
        <v>1</v>
      </c>
      <c r="T245" s="1"/>
      <c r="U245" s="1" t="s">
        <v>77</v>
      </c>
      <c r="V245" s="1">
        <v>98.6</v>
      </c>
      <c r="W245" s="1">
        <v>97.9</v>
      </c>
      <c r="X245" s="1">
        <v>99.1</v>
      </c>
      <c r="Y245" s="1"/>
      <c r="Z245" s="1">
        <v>1</v>
      </c>
      <c r="AA245" s="1" t="b">
        <f>M245&gt;L245</f>
        <v>0</v>
      </c>
      <c r="AB245" s="1"/>
      <c r="AC245" s="1"/>
      <c r="AD245" s="1" t="s">
        <v>42</v>
      </c>
      <c r="AE245" s="1">
        <f>P245-Q245</f>
        <v>0.79999999999999716</v>
      </c>
      <c r="AF245" s="1">
        <f>R245-Q245</f>
        <v>1.2999999999999972</v>
      </c>
      <c r="AG245" s="1"/>
      <c r="AH245" s="1"/>
      <c r="AI245" s="1"/>
      <c r="AJ245" s="1">
        <f>N245-M245</f>
        <v>2</v>
      </c>
      <c r="AK245" s="1"/>
      <c r="AL245" s="1"/>
      <c r="AM245" s="1"/>
      <c r="AN245" s="1"/>
    </row>
    <row r="246" spans="1:40" x14ac:dyDescent="0.2">
      <c r="A246" s="3" t="s">
        <v>88</v>
      </c>
      <c r="B246" s="1" t="str">
        <f>INDEX([1]SUMMARY!$B$2:$B$29,MATCH($A246,[1]SUMMARY!$A$2:$A$29,0))</f>
        <v>Andrews</v>
      </c>
      <c r="C246" s="1" t="s">
        <v>33</v>
      </c>
      <c r="D246" s="1"/>
      <c r="E246" s="1" t="s">
        <v>122</v>
      </c>
      <c r="F246" s="1" t="s">
        <v>49</v>
      </c>
      <c r="G246" s="1" t="s">
        <v>43</v>
      </c>
      <c r="H246" s="1" t="s">
        <v>43</v>
      </c>
      <c r="I246" s="1" t="s">
        <v>118</v>
      </c>
      <c r="J246" s="1" t="s">
        <v>119</v>
      </c>
      <c r="K246" s="1"/>
      <c r="L246" s="26">
        <f>IF(N246&gt;20,M246+1,AVERAGE(M246:N246))</f>
        <v>3</v>
      </c>
      <c r="M246" s="26">
        <v>2.5</v>
      </c>
      <c r="N246" s="26">
        <v>3.5</v>
      </c>
      <c r="O246" s="26"/>
      <c r="P246" s="27">
        <v>97.5</v>
      </c>
      <c r="Q246" s="27">
        <v>96.7</v>
      </c>
      <c r="R246" s="26">
        <v>98.2</v>
      </c>
      <c r="S246" s="1" t="b">
        <v>1</v>
      </c>
      <c r="T246" s="1"/>
      <c r="U246" s="1" t="s">
        <v>77</v>
      </c>
      <c r="V246" s="1">
        <v>97.7</v>
      </c>
      <c r="W246" s="1">
        <v>96.9</v>
      </c>
      <c r="X246" s="1">
        <v>98.3</v>
      </c>
      <c r="Y246" s="1"/>
      <c r="Z246" s="1">
        <v>1</v>
      </c>
      <c r="AA246" s="1" t="b">
        <f>M246&gt;L246</f>
        <v>0</v>
      </c>
      <c r="AB246" s="1"/>
      <c r="AC246" s="1"/>
      <c r="AD246" s="1" t="s">
        <v>42</v>
      </c>
      <c r="AE246" s="1">
        <f>P246-Q246</f>
        <v>0.79999999999999716</v>
      </c>
      <c r="AF246" s="1">
        <f>R246-Q246</f>
        <v>1.5</v>
      </c>
      <c r="AG246" s="1"/>
      <c r="AH246" s="1"/>
      <c r="AI246" s="1"/>
      <c r="AJ246" s="1">
        <f>N246-M246</f>
        <v>1</v>
      </c>
      <c r="AK246" s="1"/>
      <c r="AL246" s="1"/>
      <c r="AM246" s="1"/>
      <c r="AN246" s="1"/>
    </row>
    <row r="247" spans="1:40" x14ac:dyDescent="0.2">
      <c r="A247" s="3" t="s">
        <v>88</v>
      </c>
      <c r="B247" s="1" t="str">
        <f>INDEX([1]SUMMARY!$B$2:$B$29,MATCH($A247,[1]SUMMARY!$A$2:$A$29,0))</f>
        <v>Andrews</v>
      </c>
      <c r="C247" s="1" t="s">
        <v>33</v>
      </c>
      <c r="D247" s="1"/>
      <c r="E247" s="1" t="s">
        <v>122</v>
      </c>
      <c r="F247" s="1" t="s">
        <v>49</v>
      </c>
      <c r="G247" s="1" t="s">
        <v>43</v>
      </c>
      <c r="H247" s="1" t="s">
        <v>43</v>
      </c>
      <c r="I247" s="1" t="s">
        <v>118</v>
      </c>
      <c r="J247" s="1" t="s">
        <v>119</v>
      </c>
      <c r="K247" s="1"/>
      <c r="L247" s="26">
        <f>IF(N247&gt;20,M247+1,AVERAGE(M247:N247))</f>
        <v>4</v>
      </c>
      <c r="M247" s="26">
        <v>3.5</v>
      </c>
      <c r="N247" s="1">
        <v>4.5</v>
      </c>
      <c r="O247" s="26"/>
      <c r="P247" s="27">
        <v>96.2</v>
      </c>
      <c r="Q247" s="27">
        <v>94.1</v>
      </c>
      <c r="R247" s="26">
        <v>97.5</v>
      </c>
      <c r="S247" s="1" t="b">
        <v>1</v>
      </c>
      <c r="T247" s="1"/>
      <c r="U247" s="1" t="s">
        <v>77</v>
      </c>
      <c r="V247" s="1">
        <v>96.5</v>
      </c>
      <c r="W247" s="1">
        <v>95.3</v>
      </c>
      <c r="X247" s="1">
        <v>97.4</v>
      </c>
      <c r="Y247" s="1"/>
      <c r="Z247" s="1">
        <v>1</v>
      </c>
      <c r="AA247" s="1" t="b">
        <f>M247&gt;L247</f>
        <v>0</v>
      </c>
      <c r="AB247" s="1"/>
      <c r="AC247" s="1"/>
      <c r="AD247" s="1" t="s">
        <v>42</v>
      </c>
      <c r="AE247" s="1">
        <f>P247-Q247</f>
        <v>2.1000000000000085</v>
      </c>
      <c r="AF247" s="1">
        <f>R247-Q247</f>
        <v>3.4000000000000057</v>
      </c>
      <c r="AG247" s="1"/>
      <c r="AH247" s="1"/>
      <c r="AI247" s="1"/>
      <c r="AJ247" s="1">
        <f>N247-M247</f>
        <v>1</v>
      </c>
      <c r="AK247" s="1"/>
      <c r="AL247" s="1"/>
      <c r="AM247" s="1"/>
      <c r="AN247" s="1"/>
    </row>
    <row r="248" spans="1:40" x14ac:dyDescent="0.2">
      <c r="A248" s="3" t="s">
        <v>88</v>
      </c>
      <c r="B248" s="1" t="str">
        <f>INDEX([1]SUMMARY!$B$2:$B$29,MATCH($A248,[1]SUMMARY!$A$2:$A$29,0))</f>
        <v>Andrews</v>
      </c>
      <c r="C248" s="1" t="s">
        <v>33</v>
      </c>
      <c r="D248" s="1"/>
      <c r="E248" s="1" t="s">
        <v>122</v>
      </c>
      <c r="F248" s="1" t="s">
        <v>49</v>
      </c>
      <c r="G248" s="1" t="s">
        <v>43</v>
      </c>
      <c r="H248" s="1" t="s">
        <v>43</v>
      </c>
      <c r="I248" s="1" t="s">
        <v>118</v>
      </c>
      <c r="J248" s="1" t="s">
        <v>119</v>
      </c>
      <c r="K248" s="1"/>
      <c r="L248" s="26">
        <f>IF(N248&gt;20,M248+1,AVERAGE(M248:N248))</f>
        <v>5.5</v>
      </c>
      <c r="M248" s="1">
        <v>4.5</v>
      </c>
      <c r="N248" s="26">
        <v>100</v>
      </c>
      <c r="O248" s="26"/>
      <c r="P248" s="27">
        <v>95.7</v>
      </c>
      <c r="Q248" s="27">
        <v>69.5</v>
      </c>
      <c r="R248" s="26">
        <v>99.4</v>
      </c>
      <c r="S248" s="1" t="b">
        <v>1</v>
      </c>
      <c r="T248" s="1"/>
      <c r="U248" s="1" t="s">
        <v>77</v>
      </c>
      <c r="V248" s="1">
        <v>93.8</v>
      </c>
      <c r="W248" s="1">
        <v>87.5</v>
      </c>
      <c r="X248" s="1">
        <v>96.9</v>
      </c>
      <c r="Y248" s="1"/>
      <c r="Z248" s="1">
        <v>1</v>
      </c>
      <c r="AA248" s="1" t="b">
        <f>M248&gt;L248</f>
        <v>0</v>
      </c>
      <c r="AB248" s="1"/>
      <c r="AC248" s="1"/>
      <c r="AD248" s="1" t="s">
        <v>42</v>
      </c>
      <c r="AE248" s="1">
        <f>P248-Q248</f>
        <v>26.200000000000003</v>
      </c>
      <c r="AF248" s="1">
        <f>R248-Q248</f>
        <v>29.900000000000006</v>
      </c>
      <c r="AG248" s="1"/>
      <c r="AH248" s="1"/>
      <c r="AI248" s="1"/>
      <c r="AJ248" s="1">
        <f>N248-M248</f>
        <v>95.5</v>
      </c>
      <c r="AK248" s="1"/>
      <c r="AL248" s="1"/>
      <c r="AM248" s="1"/>
      <c r="AN248" s="1"/>
    </row>
    <row r="249" spans="1:40" x14ac:dyDescent="0.2">
      <c r="A249" s="3" t="s">
        <v>88</v>
      </c>
      <c r="B249" s="1" t="str">
        <f>INDEX([1]SUMMARY!$B$2:$B$29,MATCH($A249,[1]SUMMARY!$A$2:$A$29,0))</f>
        <v>Andrews</v>
      </c>
      <c r="C249" s="1" t="s">
        <v>89</v>
      </c>
      <c r="D249" s="1"/>
      <c r="E249" s="1" t="s">
        <v>108</v>
      </c>
      <c r="F249" s="1" t="s">
        <v>51</v>
      </c>
      <c r="G249" s="1" t="s">
        <v>43</v>
      </c>
      <c r="H249" s="1" t="s">
        <v>43</v>
      </c>
      <c r="I249" s="1" t="s">
        <v>118</v>
      </c>
      <c r="J249" s="1" t="s">
        <v>119</v>
      </c>
      <c r="K249" s="1"/>
      <c r="L249" s="26">
        <f>IF(N249&gt;20,M249+1,AVERAGE(M249:N249))</f>
        <v>1.5</v>
      </c>
      <c r="M249" s="26">
        <v>0.5</v>
      </c>
      <c r="N249" s="26">
        <v>2.5</v>
      </c>
      <c r="O249" s="26"/>
      <c r="P249" s="27">
        <v>92.2</v>
      </c>
      <c r="Q249" s="27">
        <v>89.4</v>
      </c>
      <c r="R249" s="26">
        <v>94.3</v>
      </c>
      <c r="S249" s="1" t="b">
        <v>1</v>
      </c>
      <c r="T249" s="1"/>
      <c r="U249" s="1" t="s">
        <v>77</v>
      </c>
      <c r="V249" s="1">
        <v>91.7</v>
      </c>
      <c r="W249" s="1">
        <v>88.8</v>
      </c>
      <c r="X249" s="1">
        <v>93.9</v>
      </c>
      <c r="Y249" s="1"/>
      <c r="Z249" s="1">
        <v>1</v>
      </c>
      <c r="AA249" s="1" t="b">
        <f>M249&gt;L249</f>
        <v>0</v>
      </c>
      <c r="AB249" s="1"/>
      <c r="AC249" s="1"/>
      <c r="AD249" s="1" t="s">
        <v>42</v>
      </c>
      <c r="AE249" s="1">
        <f>P249-Q249</f>
        <v>2.7999999999999972</v>
      </c>
      <c r="AF249" s="1">
        <f>R249-Q249</f>
        <v>4.8999999999999915</v>
      </c>
      <c r="AG249" s="1"/>
      <c r="AH249" s="1"/>
      <c r="AI249" s="1"/>
      <c r="AJ249" s="1">
        <f>N249-M249</f>
        <v>2</v>
      </c>
      <c r="AK249" s="1"/>
      <c r="AL249" s="1"/>
      <c r="AM249" s="1"/>
      <c r="AN249" s="1"/>
    </row>
    <row r="250" spans="1:40" x14ac:dyDescent="0.2">
      <c r="A250" s="3" t="s">
        <v>88</v>
      </c>
      <c r="B250" s="1" t="str">
        <f>INDEX([1]SUMMARY!$B$2:$B$29,MATCH($A250,[1]SUMMARY!$A$2:$A$29,0))</f>
        <v>Andrews</v>
      </c>
      <c r="C250" s="1" t="s">
        <v>89</v>
      </c>
      <c r="D250" s="1"/>
      <c r="E250" s="1" t="s">
        <v>108</v>
      </c>
      <c r="F250" s="1" t="s">
        <v>51</v>
      </c>
      <c r="G250" s="1" t="s">
        <v>43</v>
      </c>
      <c r="H250" s="1" t="s">
        <v>43</v>
      </c>
      <c r="I250" s="1" t="s">
        <v>118</v>
      </c>
      <c r="J250" s="1" t="s">
        <v>119</v>
      </c>
      <c r="K250" s="1"/>
      <c r="L250" s="26">
        <f>IF(N250&gt;20,M250+1,AVERAGE(M250:N250))</f>
        <v>3</v>
      </c>
      <c r="M250" s="26">
        <v>2.5</v>
      </c>
      <c r="N250" s="26">
        <v>3.5</v>
      </c>
      <c r="O250" s="26"/>
      <c r="P250" s="27">
        <v>90.2</v>
      </c>
      <c r="Q250" s="27">
        <v>87.8</v>
      </c>
      <c r="R250" s="26">
        <v>92.2</v>
      </c>
      <c r="S250" s="1" t="b">
        <v>1</v>
      </c>
      <c r="T250" s="1"/>
      <c r="U250" s="1" t="s">
        <v>77</v>
      </c>
      <c r="V250" s="1">
        <v>90.1</v>
      </c>
      <c r="W250" s="1">
        <v>87.7</v>
      </c>
      <c r="X250" s="1">
        <v>92</v>
      </c>
      <c r="Y250" s="1"/>
      <c r="Z250" s="1">
        <v>1</v>
      </c>
      <c r="AA250" s="1" t="b">
        <f>M250&gt;L250</f>
        <v>0</v>
      </c>
      <c r="AB250" s="1"/>
      <c r="AC250" s="1"/>
      <c r="AD250" s="1" t="s">
        <v>42</v>
      </c>
      <c r="AE250" s="1">
        <f>P250-Q250</f>
        <v>2.4000000000000057</v>
      </c>
      <c r="AF250" s="1">
        <f>R250-Q250</f>
        <v>4.4000000000000057</v>
      </c>
      <c r="AG250" s="1"/>
      <c r="AH250" s="1"/>
      <c r="AI250" s="1"/>
      <c r="AJ250" s="1">
        <f>N250-M250</f>
        <v>1</v>
      </c>
      <c r="AK250" s="1"/>
      <c r="AL250" s="1"/>
      <c r="AM250" s="1"/>
      <c r="AN250" s="1"/>
    </row>
    <row r="251" spans="1:40" x14ac:dyDescent="0.2">
      <c r="A251" s="3" t="s">
        <v>88</v>
      </c>
      <c r="B251" s="1" t="str">
        <f>INDEX([1]SUMMARY!$B$2:$B$29,MATCH($A251,[1]SUMMARY!$A$2:$A$29,0))</f>
        <v>Andrews</v>
      </c>
      <c r="C251" s="1" t="s">
        <v>89</v>
      </c>
      <c r="D251" s="1"/>
      <c r="E251" s="1" t="s">
        <v>108</v>
      </c>
      <c r="F251" s="1" t="s">
        <v>51</v>
      </c>
      <c r="G251" s="1" t="s">
        <v>43</v>
      </c>
      <c r="H251" s="1" t="s">
        <v>43</v>
      </c>
      <c r="I251" s="1" t="s">
        <v>118</v>
      </c>
      <c r="J251" s="1" t="s">
        <v>119</v>
      </c>
      <c r="K251" s="1"/>
      <c r="L251" s="26">
        <f>IF(N251&gt;20,M251+1,AVERAGE(M251:N251))</f>
        <v>4</v>
      </c>
      <c r="M251" s="26">
        <v>3.5</v>
      </c>
      <c r="N251" s="1">
        <v>4.5</v>
      </c>
      <c r="O251" s="26"/>
      <c r="P251" s="27">
        <v>85.4</v>
      </c>
      <c r="Q251" s="27">
        <v>81.599999999999994</v>
      </c>
      <c r="R251" s="26">
        <v>88.5</v>
      </c>
      <c r="S251" s="1" t="b">
        <v>1</v>
      </c>
      <c r="T251" s="1"/>
      <c r="U251" s="1" t="s">
        <v>77</v>
      </c>
      <c r="V251" s="1">
        <v>85.8</v>
      </c>
      <c r="W251" s="1">
        <v>82.7</v>
      </c>
      <c r="X251" s="1">
        <v>88.4</v>
      </c>
      <c r="Y251" s="1"/>
      <c r="Z251" s="1">
        <v>1</v>
      </c>
      <c r="AA251" s="1" t="b">
        <f>M251&gt;L251</f>
        <v>0</v>
      </c>
      <c r="AB251" s="1"/>
      <c r="AC251" s="1"/>
      <c r="AD251" s="1" t="s">
        <v>42</v>
      </c>
      <c r="AE251" s="1">
        <f>P251-Q251</f>
        <v>3.8000000000000114</v>
      </c>
      <c r="AF251" s="1">
        <f>R251-Q251</f>
        <v>6.9000000000000057</v>
      </c>
      <c r="AG251" s="1"/>
      <c r="AH251" s="1"/>
      <c r="AI251" s="1"/>
      <c r="AJ251" s="1">
        <f>N251-M251</f>
        <v>1</v>
      </c>
      <c r="AK251" s="1"/>
      <c r="AL251" s="1"/>
      <c r="AM251" s="1"/>
      <c r="AN251" s="1"/>
    </row>
    <row r="252" spans="1:40" x14ac:dyDescent="0.2">
      <c r="A252" s="3" t="s">
        <v>88</v>
      </c>
      <c r="B252" s="1" t="str">
        <f>INDEX([1]SUMMARY!$B$2:$B$29,MATCH($A252,[1]SUMMARY!$A$2:$A$29,0))</f>
        <v>Andrews</v>
      </c>
      <c r="C252" s="1" t="s">
        <v>89</v>
      </c>
      <c r="D252" s="1"/>
      <c r="E252" s="1" t="s">
        <v>108</v>
      </c>
      <c r="F252" s="1" t="s">
        <v>51</v>
      </c>
      <c r="G252" s="1" t="s">
        <v>43</v>
      </c>
      <c r="H252" s="1" t="s">
        <v>43</v>
      </c>
      <c r="I252" s="1" t="s">
        <v>118</v>
      </c>
      <c r="J252" s="1" t="s">
        <v>119</v>
      </c>
      <c r="K252" s="1"/>
      <c r="L252" s="26">
        <f>IF(N252&gt;20,M252+1,AVERAGE(M252:N252))</f>
        <v>5.5</v>
      </c>
      <c r="M252" s="1">
        <v>4.5</v>
      </c>
      <c r="N252" s="26">
        <v>100</v>
      </c>
      <c r="O252" s="26"/>
      <c r="P252" s="27">
        <v>76.3</v>
      </c>
      <c r="Q252" s="27">
        <v>65.3</v>
      </c>
      <c r="R252" s="26">
        <v>83.8</v>
      </c>
      <c r="S252" s="1" t="b">
        <v>1</v>
      </c>
      <c r="T252" s="1"/>
      <c r="U252" s="1" t="s">
        <v>77</v>
      </c>
      <c r="V252" s="1">
        <v>81.8</v>
      </c>
      <c r="W252" s="1">
        <v>76.599999999999994</v>
      </c>
      <c r="X252" s="1">
        <v>85.9</v>
      </c>
      <c r="Y252" s="1"/>
      <c r="Z252" s="1">
        <v>1</v>
      </c>
      <c r="AA252" s="1" t="b">
        <f>M252&gt;L252</f>
        <v>0</v>
      </c>
      <c r="AB252" s="1"/>
      <c r="AC252" s="1"/>
      <c r="AD252" s="1" t="s">
        <v>42</v>
      </c>
      <c r="AE252" s="1">
        <f>P252-Q252</f>
        <v>11</v>
      </c>
      <c r="AF252" s="1">
        <f>R252-Q252</f>
        <v>18.5</v>
      </c>
      <c r="AG252" s="1"/>
      <c r="AH252" s="1"/>
      <c r="AI252" s="1"/>
      <c r="AJ252" s="1">
        <f>N252-M252</f>
        <v>95.5</v>
      </c>
      <c r="AK252" s="1"/>
      <c r="AL252" s="1"/>
      <c r="AM252" s="1"/>
      <c r="AN252" s="1"/>
    </row>
    <row r="253" spans="1:40" x14ac:dyDescent="0.2">
      <c r="A253" s="3" t="s">
        <v>88</v>
      </c>
      <c r="B253" s="1" t="str">
        <f>INDEX([1]SUMMARY!$B$2:$B$29,MATCH($A253,[1]SUMMARY!$A$2:$A$29,0))</f>
        <v>Andrews</v>
      </c>
      <c r="C253" s="1" t="s">
        <v>33</v>
      </c>
      <c r="D253" s="1"/>
      <c r="E253" s="1" t="s">
        <v>108</v>
      </c>
      <c r="F253" s="1" t="s">
        <v>51</v>
      </c>
      <c r="G253" s="1" t="s">
        <v>43</v>
      </c>
      <c r="H253" s="1" t="s">
        <v>43</v>
      </c>
      <c r="I253" s="1" t="s">
        <v>118</v>
      </c>
      <c r="J253" s="1" t="s">
        <v>119</v>
      </c>
      <c r="K253" s="1"/>
      <c r="L253" s="26">
        <f>IF(N253&gt;20,M253+1,AVERAGE(M253:N253))</f>
        <v>1.5</v>
      </c>
      <c r="M253" s="26">
        <v>0.5</v>
      </c>
      <c r="N253" s="26">
        <v>2.5</v>
      </c>
      <c r="O253" s="26"/>
      <c r="P253" s="27">
        <v>97.9</v>
      </c>
      <c r="Q253" s="27">
        <v>95.9</v>
      </c>
      <c r="R253" s="26">
        <v>99</v>
      </c>
      <c r="S253" s="1" t="b">
        <v>1</v>
      </c>
      <c r="T253" s="1"/>
      <c r="U253" s="1" t="s">
        <v>77</v>
      </c>
      <c r="V253">
        <v>98</v>
      </c>
      <c r="W253">
        <v>95.9</v>
      </c>
      <c r="X253">
        <v>99.1</v>
      </c>
      <c r="Y253" s="1"/>
      <c r="Z253" s="1">
        <v>1</v>
      </c>
      <c r="AA253" s="1" t="b">
        <f>M253&gt;L253</f>
        <v>0</v>
      </c>
      <c r="AB253" s="1"/>
      <c r="AC253" s="1"/>
      <c r="AD253" s="1" t="s">
        <v>42</v>
      </c>
      <c r="AE253" s="1">
        <f>P253-Q253</f>
        <v>2</v>
      </c>
      <c r="AF253" s="1">
        <f>R253-Q253</f>
        <v>3.0999999999999943</v>
      </c>
      <c r="AG253" s="1"/>
      <c r="AH253" s="1"/>
      <c r="AI253" s="1"/>
      <c r="AJ253" s="1">
        <f>N253-M253</f>
        <v>2</v>
      </c>
      <c r="AK253" s="1"/>
      <c r="AL253" s="1"/>
      <c r="AM253" s="1"/>
      <c r="AN253" s="1"/>
    </row>
    <row r="254" spans="1:40" x14ac:dyDescent="0.2">
      <c r="A254" s="3" t="s">
        <v>88</v>
      </c>
      <c r="B254" s="1" t="str">
        <f>INDEX([1]SUMMARY!$B$2:$B$29,MATCH($A254,[1]SUMMARY!$A$2:$A$29,0))</f>
        <v>Andrews</v>
      </c>
      <c r="C254" s="1" t="s">
        <v>33</v>
      </c>
      <c r="D254" s="1"/>
      <c r="E254" s="1" t="s">
        <v>108</v>
      </c>
      <c r="F254" s="1" t="s">
        <v>51</v>
      </c>
      <c r="G254" s="1" t="s">
        <v>43</v>
      </c>
      <c r="H254" s="1" t="s">
        <v>43</v>
      </c>
      <c r="I254" s="1" t="s">
        <v>118</v>
      </c>
      <c r="J254" s="1" t="s">
        <v>119</v>
      </c>
      <c r="K254" s="1"/>
      <c r="L254" s="26">
        <f>IF(N254&gt;20,M254+1,AVERAGE(M254:N254))</f>
        <v>3</v>
      </c>
      <c r="M254" s="26">
        <v>2.5</v>
      </c>
      <c r="N254" s="26">
        <v>3.5</v>
      </c>
      <c r="O254" s="26"/>
      <c r="P254" s="27">
        <v>95.7</v>
      </c>
      <c r="Q254" s="27">
        <v>94.3</v>
      </c>
      <c r="R254" s="26">
        <v>96.8</v>
      </c>
      <c r="S254" s="1" t="b">
        <v>1</v>
      </c>
      <c r="T254" s="1"/>
      <c r="U254" s="1" t="s">
        <v>77</v>
      </c>
      <c r="V254" s="1">
        <v>95.8</v>
      </c>
      <c r="W254" s="1">
        <v>94.4</v>
      </c>
      <c r="X254" s="1">
        <v>96.9</v>
      </c>
      <c r="Y254" s="1"/>
      <c r="Z254" s="1">
        <v>1</v>
      </c>
      <c r="AA254" s="1" t="b">
        <f>M254&gt;L254</f>
        <v>0</v>
      </c>
      <c r="AB254" s="1"/>
      <c r="AC254" s="1"/>
      <c r="AD254" s="1" t="s">
        <v>42</v>
      </c>
      <c r="AE254" s="1">
        <f>P254-Q254</f>
        <v>1.4000000000000057</v>
      </c>
      <c r="AF254" s="1">
        <f>R254-Q254</f>
        <v>2.5</v>
      </c>
      <c r="AG254" s="1"/>
      <c r="AH254" s="1"/>
      <c r="AI254" s="1"/>
      <c r="AJ254" s="1">
        <f>N254-M254</f>
        <v>1</v>
      </c>
      <c r="AK254" s="1"/>
      <c r="AL254" s="1"/>
      <c r="AM254" s="1"/>
      <c r="AN254" s="1"/>
    </row>
    <row r="255" spans="1:40" x14ac:dyDescent="0.2">
      <c r="A255" s="3" t="s">
        <v>88</v>
      </c>
      <c r="B255" s="1" t="str">
        <f>INDEX([1]SUMMARY!$B$2:$B$29,MATCH($A255,[1]SUMMARY!$A$2:$A$29,0))</f>
        <v>Andrews</v>
      </c>
      <c r="C255" s="1" t="s">
        <v>33</v>
      </c>
      <c r="D255" s="1"/>
      <c r="E255" s="1" t="s">
        <v>108</v>
      </c>
      <c r="F255" s="1" t="s">
        <v>51</v>
      </c>
      <c r="G255" s="1" t="s">
        <v>43</v>
      </c>
      <c r="H255" s="1" t="s">
        <v>43</v>
      </c>
      <c r="I255" s="1" t="s">
        <v>118</v>
      </c>
      <c r="J255" s="1" t="s">
        <v>119</v>
      </c>
      <c r="K255" s="1"/>
      <c r="L255" s="26">
        <f>IF(N255&gt;20,M255+1,AVERAGE(M255:N255))</f>
        <v>4</v>
      </c>
      <c r="M255" s="26">
        <v>3.5</v>
      </c>
      <c r="N255" s="1">
        <v>4.5</v>
      </c>
      <c r="O255" s="26"/>
      <c r="P255" s="27">
        <v>93</v>
      </c>
      <c r="Q255" s="27">
        <v>90.9</v>
      </c>
      <c r="R255" s="26">
        <v>94.6</v>
      </c>
      <c r="S255" s="1" t="b">
        <v>1</v>
      </c>
      <c r="T255" s="1"/>
      <c r="U255" s="1" t="s">
        <v>77</v>
      </c>
      <c r="V255" s="1">
        <v>93.4</v>
      </c>
      <c r="W255" s="1">
        <v>91.6</v>
      </c>
      <c r="X255" s="1">
        <v>94.7</v>
      </c>
      <c r="Y255" s="1"/>
      <c r="Z255" s="1">
        <v>1</v>
      </c>
      <c r="AA255" s="1" t="b">
        <f>M255&gt;L255</f>
        <v>0</v>
      </c>
      <c r="AB255" s="1"/>
      <c r="AC255" s="1"/>
      <c r="AD255" s="1" t="s">
        <v>42</v>
      </c>
      <c r="AE255" s="1">
        <f>P255-Q255</f>
        <v>2.0999999999999943</v>
      </c>
      <c r="AF255" s="1">
        <f>R255-Q255</f>
        <v>3.6999999999999886</v>
      </c>
      <c r="AG255" s="1"/>
      <c r="AH255" s="1"/>
      <c r="AI255" s="1"/>
      <c r="AJ255" s="1">
        <f>N255-M255</f>
        <v>1</v>
      </c>
      <c r="AK255" s="1"/>
      <c r="AL255" s="1"/>
      <c r="AM255" s="1"/>
      <c r="AN255" s="1"/>
    </row>
    <row r="256" spans="1:40" x14ac:dyDescent="0.2">
      <c r="A256" s="3" t="s">
        <v>88</v>
      </c>
      <c r="B256" s="1" t="str">
        <f>INDEX([1]SUMMARY!$B$2:$B$29,MATCH($A256,[1]SUMMARY!$A$2:$A$29,0))</f>
        <v>Andrews</v>
      </c>
      <c r="C256" s="1" t="s">
        <v>33</v>
      </c>
      <c r="D256" s="1"/>
      <c r="E256" s="1" t="s">
        <v>108</v>
      </c>
      <c r="F256" s="1" t="s">
        <v>51</v>
      </c>
      <c r="G256" s="1" t="s">
        <v>43</v>
      </c>
      <c r="H256" s="1" t="s">
        <v>43</v>
      </c>
      <c r="I256" s="1" t="s">
        <v>118</v>
      </c>
      <c r="J256" s="1" t="s">
        <v>119</v>
      </c>
      <c r="K256" s="1"/>
      <c r="L256" s="26">
        <f>IF(N256&gt;20,M256+1,AVERAGE(M256:N256))</f>
        <v>5.5</v>
      </c>
      <c r="M256" s="1">
        <v>4.5</v>
      </c>
      <c r="N256" s="26">
        <v>100</v>
      </c>
      <c r="O256" s="26"/>
      <c r="P256" s="27">
        <v>90.7</v>
      </c>
      <c r="Q256" s="27">
        <v>86</v>
      </c>
      <c r="R256" s="26">
        <v>93.8</v>
      </c>
      <c r="S256" s="1" t="b">
        <v>1</v>
      </c>
      <c r="T256" s="1"/>
      <c r="U256" s="1" t="s">
        <v>77</v>
      </c>
      <c r="V256" s="1">
        <v>90.5</v>
      </c>
      <c r="W256" s="1">
        <v>87.6</v>
      </c>
      <c r="X256" s="1">
        <v>92.7</v>
      </c>
      <c r="Y256" s="1"/>
      <c r="Z256" s="1">
        <v>1</v>
      </c>
      <c r="AA256" s="1" t="b">
        <f>M256&gt;L256</f>
        <v>0</v>
      </c>
      <c r="AB256" s="1"/>
      <c r="AC256" s="1"/>
      <c r="AD256" s="1" t="s">
        <v>42</v>
      </c>
      <c r="AE256" s="1">
        <f>P256-Q256</f>
        <v>4.7000000000000028</v>
      </c>
      <c r="AF256" s="1">
        <f>R256-Q256</f>
        <v>7.7999999999999972</v>
      </c>
      <c r="AG256" s="1"/>
      <c r="AH256" s="1"/>
      <c r="AI256" s="1"/>
      <c r="AJ256" s="1">
        <f>N256-M256</f>
        <v>95.5</v>
      </c>
      <c r="AK256" s="1"/>
      <c r="AL256" s="1"/>
      <c r="AM256" s="1"/>
      <c r="AN256" s="1"/>
    </row>
    <row r="257" spans="1:40" x14ac:dyDescent="0.2">
      <c r="A257" s="3" t="s">
        <v>88</v>
      </c>
      <c r="B257" s="1" t="str">
        <f>INDEX([1]SUMMARY!$B$2:$B$29,MATCH($A257,[1]SUMMARY!$A$2:$A$29,0))</f>
        <v>Andrews</v>
      </c>
      <c r="C257" s="1" t="s">
        <v>91</v>
      </c>
      <c r="D257" s="1"/>
      <c r="E257" s="1" t="s">
        <v>34</v>
      </c>
      <c r="F257" s="1" t="s">
        <v>34</v>
      </c>
      <c r="G257" s="1" t="s">
        <v>43</v>
      </c>
      <c r="H257" s="1" t="s">
        <v>43</v>
      </c>
      <c r="I257" s="1" t="s">
        <v>118</v>
      </c>
      <c r="J257" s="1" t="s">
        <v>119</v>
      </c>
      <c r="K257" s="1"/>
      <c r="L257" s="26">
        <f>IF(N257&gt;20,M257+1,AVERAGE(M257:N257))</f>
        <v>1.5</v>
      </c>
      <c r="M257" s="26">
        <v>0.5</v>
      </c>
      <c r="N257" s="26">
        <v>2.5</v>
      </c>
      <c r="O257" s="26"/>
      <c r="P257" s="27">
        <v>100</v>
      </c>
      <c r="Q257" s="27">
        <v>0</v>
      </c>
      <c r="R257" s="26">
        <v>100</v>
      </c>
      <c r="S257" s="1" t="b">
        <v>1</v>
      </c>
      <c r="T257" s="1"/>
      <c r="U257" s="1" t="s">
        <v>77</v>
      </c>
      <c r="V257" s="1">
        <v>100</v>
      </c>
      <c r="W257" s="1"/>
      <c r="X257" s="1"/>
      <c r="Y257" s="1"/>
      <c r="Z257" s="1">
        <v>1</v>
      </c>
      <c r="AA257" s="1" t="b">
        <f>M257&gt;L257</f>
        <v>0</v>
      </c>
      <c r="AB257" s="1"/>
      <c r="AC257" s="1"/>
      <c r="AD257" s="1" t="s">
        <v>42</v>
      </c>
      <c r="AE257" s="1">
        <f>P257-Q257</f>
        <v>100</v>
      </c>
      <c r="AF257" s="1">
        <f>R257-Q257</f>
        <v>100</v>
      </c>
      <c r="AG257" s="1"/>
      <c r="AH257" s="1"/>
      <c r="AI257" s="1"/>
      <c r="AJ257" s="1">
        <f>N257-M257</f>
        <v>2</v>
      </c>
      <c r="AK257" s="1"/>
      <c r="AL257" s="1"/>
      <c r="AM257" s="1"/>
      <c r="AN257" s="1"/>
    </row>
    <row r="258" spans="1:40" x14ac:dyDescent="0.2">
      <c r="A258" s="1" t="s">
        <v>100</v>
      </c>
      <c r="B258" s="1" t="str">
        <f>INDEX([2]SUMMARY!$B$2:$B$29,MATCH($A258,[2]SUMMARY!$A$2:$A$29,0))</f>
        <v>Rosenberg</v>
      </c>
      <c r="C258" s="1" t="s">
        <v>33</v>
      </c>
      <c r="D258" s="1"/>
      <c r="E258" s="1" t="s">
        <v>101</v>
      </c>
      <c r="F258" s="1" t="s">
        <v>46</v>
      </c>
      <c r="G258" s="22" t="s">
        <v>93</v>
      </c>
      <c r="H258" s="1" t="s">
        <v>35</v>
      </c>
      <c r="I258" s="22" t="s">
        <v>118</v>
      </c>
      <c r="J258" s="1" t="s">
        <v>119</v>
      </c>
      <c r="K258" s="1"/>
      <c r="L258" s="26">
        <f>IF(N258&gt;20,M258+1,AVERAGE(M258:N258))</f>
        <v>3</v>
      </c>
      <c r="M258" s="26">
        <v>2</v>
      </c>
      <c r="N258" s="26">
        <v>4</v>
      </c>
      <c r="O258" s="26"/>
      <c r="P258" s="26">
        <v>96.4</v>
      </c>
      <c r="Q258" s="26">
        <v>94.5</v>
      </c>
      <c r="R258" s="26">
        <v>97.7</v>
      </c>
      <c r="S258" s="1" t="b">
        <v>1</v>
      </c>
      <c r="T258" s="1"/>
      <c r="U258" s="1" t="s">
        <v>39</v>
      </c>
      <c r="V258" s="1"/>
      <c r="W258" s="1"/>
      <c r="X258" s="1"/>
      <c r="Y258" s="1"/>
      <c r="Z258" s="1">
        <v>1</v>
      </c>
      <c r="AA258" s="1" t="b">
        <f>M258&gt;L258</f>
        <v>0</v>
      </c>
      <c r="AB258" s="1"/>
      <c r="AC258" s="1"/>
      <c r="AD258" s="1" t="s">
        <v>42</v>
      </c>
      <c r="AE258" s="1">
        <f>P258-Q258</f>
        <v>1.9000000000000057</v>
      </c>
      <c r="AF258" s="1">
        <f>R258-Q258</f>
        <v>3.2000000000000028</v>
      </c>
      <c r="AG258" s="1"/>
      <c r="AH258" s="1"/>
      <c r="AI258" s="1"/>
      <c r="AJ258" s="1">
        <f>N258-M258</f>
        <v>2</v>
      </c>
      <c r="AK258" s="1"/>
      <c r="AL258" s="1"/>
      <c r="AM258" s="1"/>
      <c r="AN258" s="1"/>
    </row>
    <row r="259" spans="1:40" x14ac:dyDescent="0.2">
      <c r="A259" s="1" t="s">
        <v>100</v>
      </c>
      <c r="B259" s="1" t="str">
        <f>INDEX([2]SUMMARY!$B$2:$B$29,MATCH($A259,[2]SUMMARY!$A$2:$A$29,0))</f>
        <v>Rosenberg</v>
      </c>
      <c r="C259" s="1" t="s">
        <v>33</v>
      </c>
      <c r="D259" s="1"/>
      <c r="E259" s="1" t="s">
        <v>101</v>
      </c>
      <c r="F259" s="1" t="s">
        <v>46</v>
      </c>
      <c r="G259" s="22" t="s">
        <v>93</v>
      </c>
      <c r="H259" s="1" t="s">
        <v>35</v>
      </c>
      <c r="I259" s="22" t="s">
        <v>118</v>
      </c>
      <c r="J259" s="1" t="s">
        <v>119</v>
      </c>
      <c r="K259" s="1"/>
      <c r="L259" s="26">
        <f>IF(N259&gt;20,M259+1,AVERAGE(M259:N259))</f>
        <v>1.5</v>
      </c>
      <c r="M259" s="26">
        <v>1</v>
      </c>
      <c r="N259" s="26">
        <v>2</v>
      </c>
      <c r="O259" s="26"/>
      <c r="P259" s="26">
        <v>97.9</v>
      </c>
      <c r="Q259" s="26">
        <v>93.9</v>
      </c>
      <c r="R259" s="26">
        <v>99.6</v>
      </c>
      <c r="S259" s="1" t="b">
        <v>1</v>
      </c>
      <c r="T259" s="1"/>
      <c r="U259" s="1" t="s">
        <v>39</v>
      </c>
      <c r="V259" s="1"/>
      <c r="W259" s="1"/>
      <c r="X259" s="1"/>
      <c r="Y259" s="1"/>
      <c r="Z259" s="1">
        <v>1</v>
      </c>
      <c r="AA259" s="1" t="b">
        <f>M259&gt;L259</f>
        <v>0</v>
      </c>
      <c r="AB259" s="1"/>
      <c r="AC259" s="1"/>
      <c r="AD259" s="1" t="s">
        <v>42</v>
      </c>
      <c r="AE259" s="1">
        <f>P259-Q259</f>
        <v>4</v>
      </c>
      <c r="AF259" s="1">
        <f>R259-Q259</f>
        <v>5.6999999999999886</v>
      </c>
      <c r="AG259" s="1"/>
      <c r="AH259" s="1"/>
      <c r="AI259" s="1"/>
      <c r="AJ259" s="1">
        <f>N259-M259</f>
        <v>1</v>
      </c>
      <c r="AK259" s="1"/>
      <c r="AL259" s="1"/>
      <c r="AM259" s="1"/>
      <c r="AN259" s="1"/>
    </row>
    <row r="260" spans="1:40" x14ac:dyDescent="0.2">
      <c r="A260" s="1" t="s">
        <v>100</v>
      </c>
      <c r="B260" s="1" t="str">
        <f>INDEX([2]SUMMARY!$B$2:$B$29,MATCH($A260,[2]SUMMARY!$A$2:$A$29,0))</f>
        <v>Rosenberg</v>
      </c>
      <c r="C260" s="1" t="s">
        <v>33</v>
      </c>
      <c r="D260" s="1"/>
      <c r="E260" s="1" t="s">
        <v>101</v>
      </c>
      <c r="F260" s="1" t="s">
        <v>46</v>
      </c>
      <c r="G260" s="22" t="s">
        <v>93</v>
      </c>
      <c r="H260" s="1" t="s">
        <v>35</v>
      </c>
      <c r="I260" s="22" t="s">
        <v>118</v>
      </c>
      <c r="J260" s="1" t="s">
        <v>119</v>
      </c>
      <c r="K260" s="1"/>
      <c r="L260" s="26">
        <f>IF(N260&gt;20,M260+1,AVERAGE(M260:N260))</f>
        <v>0.5</v>
      </c>
      <c r="M260" s="26">
        <v>0</v>
      </c>
      <c r="N260" s="26">
        <v>1</v>
      </c>
      <c r="O260" s="26"/>
      <c r="P260" s="26">
        <v>99</v>
      </c>
      <c r="Q260" s="26">
        <v>94.3</v>
      </c>
      <c r="R260" s="26">
        <v>100</v>
      </c>
      <c r="S260" s="1" t="b">
        <v>1</v>
      </c>
      <c r="T260" s="1"/>
      <c r="U260" s="1" t="s">
        <v>39</v>
      </c>
      <c r="V260" s="1"/>
      <c r="W260" s="1"/>
      <c r="X260" s="1"/>
      <c r="Y260" s="1"/>
      <c r="Z260" s="1">
        <v>1</v>
      </c>
      <c r="AA260" s="1" t="b">
        <f>M260&gt;L260</f>
        <v>0</v>
      </c>
      <c r="AB260" s="1"/>
      <c r="AC260" s="1"/>
      <c r="AD260" s="1" t="s">
        <v>42</v>
      </c>
      <c r="AE260" s="1">
        <f>P260-Q260</f>
        <v>4.7000000000000028</v>
      </c>
      <c r="AF260" s="1">
        <f>R260-Q260</f>
        <v>5.7000000000000028</v>
      </c>
      <c r="AG260" s="1"/>
      <c r="AH260" s="1"/>
      <c r="AI260" s="1"/>
      <c r="AJ260" s="1">
        <f>N260-M260</f>
        <v>1</v>
      </c>
      <c r="AK260" s="1"/>
      <c r="AL260" s="1"/>
      <c r="AM260" s="1"/>
      <c r="AN260" s="1"/>
    </row>
    <row r="261" spans="1:40" x14ac:dyDescent="0.2">
      <c r="A261" s="1" t="s">
        <v>100</v>
      </c>
      <c r="B261" s="1" t="str">
        <f>INDEX([2]SUMMARY!$B$2:$B$29,MATCH($A261,[2]SUMMARY!$A$2:$A$29,0))</f>
        <v>Rosenberg</v>
      </c>
      <c r="C261" s="1" t="s">
        <v>33</v>
      </c>
      <c r="D261" s="1"/>
      <c r="E261" s="1" t="s">
        <v>101</v>
      </c>
      <c r="F261" s="1" t="s">
        <v>46</v>
      </c>
      <c r="G261" s="22" t="s">
        <v>43</v>
      </c>
      <c r="H261" s="1" t="s">
        <v>43</v>
      </c>
      <c r="I261" s="22" t="s">
        <v>118</v>
      </c>
      <c r="J261" s="1" t="s">
        <v>119</v>
      </c>
      <c r="K261" s="1"/>
      <c r="L261" s="26">
        <f>IF(N261&gt;20,M261+1,AVERAGE(M261:N261))</f>
        <v>5.25</v>
      </c>
      <c r="M261" s="26">
        <v>4.25</v>
      </c>
      <c r="N261" s="26">
        <v>6.25</v>
      </c>
      <c r="O261" s="26"/>
      <c r="P261" s="26">
        <v>94.7</v>
      </c>
      <c r="Q261" s="26">
        <v>90.8</v>
      </c>
      <c r="R261" s="26">
        <v>97.2</v>
      </c>
      <c r="S261" s="1" t="b">
        <v>1</v>
      </c>
      <c r="T261" s="1"/>
      <c r="U261" s="1" t="s">
        <v>39</v>
      </c>
      <c r="V261" s="1"/>
      <c r="W261" s="1"/>
      <c r="X261" s="1"/>
      <c r="Y261" s="1"/>
      <c r="Z261" s="1">
        <v>1</v>
      </c>
      <c r="AA261" s="1" t="b">
        <f>M261&gt;L261</f>
        <v>0</v>
      </c>
      <c r="AB261" s="1"/>
      <c r="AC261" s="1"/>
      <c r="AD261" s="1" t="s">
        <v>42</v>
      </c>
      <c r="AE261" s="1">
        <f>P261-Q261</f>
        <v>3.9000000000000057</v>
      </c>
      <c r="AF261" s="1">
        <f>R261-Q261</f>
        <v>6.4000000000000057</v>
      </c>
      <c r="AG261" s="1"/>
      <c r="AH261" s="1"/>
      <c r="AI261" s="1"/>
      <c r="AJ261" s="1">
        <f>N261-M261</f>
        <v>2</v>
      </c>
      <c r="AK261" s="1"/>
      <c r="AL261" s="1"/>
      <c r="AM261" s="1"/>
      <c r="AN261" s="1"/>
    </row>
    <row r="262" spans="1:40" x14ac:dyDescent="0.2">
      <c r="A262" s="1" t="s">
        <v>100</v>
      </c>
      <c r="B262" s="1" t="str">
        <f>INDEX([2]SUMMARY!$B$2:$B$29,MATCH($A262,[2]SUMMARY!$A$2:$A$29,0))</f>
        <v>Rosenberg</v>
      </c>
      <c r="C262" s="1" t="s">
        <v>33</v>
      </c>
      <c r="D262" s="1"/>
      <c r="E262" s="1" t="s">
        <v>101</v>
      </c>
      <c r="F262" s="1" t="s">
        <v>46</v>
      </c>
      <c r="G262" s="22" t="s">
        <v>43</v>
      </c>
      <c r="H262" s="1" t="s">
        <v>43</v>
      </c>
      <c r="I262" s="22" t="s">
        <v>118</v>
      </c>
      <c r="J262" s="1" t="s">
        <v>119</v>
      </c>
      <c r="K262" s="1"/>
      <c r="L262" s="26">
        <f>IF(N262&gt;20,M262+1,AVERAGE(M262:N262))</f>
        <v>3.75</v>
      </c>
      <c r="M262" s="26">
        <v>3.25</v>
      </c>
      <c r="N262" s="26">
        <v>4.25</v>
      </c>
      <c r="O262" s="26"/>
      <c r="P262" s="26">
        <v>98.3</v>
      </c>
      <c r="Q262" s="26">
        <v>90.4</v>
      </c>
      <c r="R262" s="26">
        <v>100</v>
      </c>
      <c r="S262" s="1" t="b">
        <v>1</v>
      </c>
      <c r="T262" s="1"/>
      <c r="U262" s="1" t="s">
        <v>39</v>
      </c>
      <c r="V262" s="1"/>
      <c r="W262" s="1"/>
      <c r="X262" s="1"/>
      <c r="Y262" s="1"/>
      <c r="Z262" s="1">
        <v>1</v>
      </c>
      <c r="AA262" s="1" t="b">
        <f>M262&gt;L262</f>
        <v>0</v>
      </c>
      <c r="AB262" s="1"/>
      <c r="AC262" s="1"/>
      <c r="AD262" s="1" t="s">
        <v>42</v>
      </c>
      <c r="AE262" s="1">
        <f>P262-Q262</f>
        <v>7.8999999999999915</v>
      </c>
      <c r="AF262" s="1">
        <f>R262-Q262</f>
        <v>9.5999999999999943</v>
      </c>
      <c r="AG262" s="1"/>
      <c r="AH262" s="1"/>
      <c r="AI262" s="1"/>
      <c r="AJ262" s="1">
        <f>N262-M262</f>
        <v>1</v>
      </c>
      <c r="AK262" s="1"/>
      <c r="AL262" s="1"/>
      <c r="AM262" s="1"/>
      <c r="AN262" s="1"/>
    </row>
    <row r="263" spans="1:40" x14ac:dyDescent="0.2">
      <c r="A263" s="1" t="s">
        <v>100</v>
      </c>
      <c r="B263" s="1" t="str">
        <f>INDEX([2]SUMMARY!$B$2:$B$29,MATCH($A263,[2]SUMMARY!$A$2:$A$29,0))</f>
        <v>Rosenberg</v>
      </c>
      <c r="C263" s="1" t="s">
        <v>33</v>
      </c>
      <c r="D263" s="1"/>
      <c r="E263" s="1" t="s">
        <v>101</v>
      </c>
      <c r="F263" s="1" t="s">
        <v>46</v>
      </c>
      <c r="G263" s="22" t="s">
        <v>43</v>
      </c>
      <c r="H263" s="1" t="s">
        <v>43</v>
      </c>
      <c r="I263" s="22" t="s">
        <v>118</v>
      </c>
      <c r="J263" s="1" t="s">
        <v>119</v>
      </c>
      <c r="K263" s="1"/>
      <c r="L263" s="26">
        <f>IF(N263&gt;20,M263+1,AVERAGE(M263:N263))</f>
        <v>2.75</v>
      </c>
      <c r="M263" s="26">
        <v>2.25</v>
      </c>
      <c r="N263" s="26">
        <v>3.25</v>
      </c>
      <c r="O263" s="26"/>
      <c r="P263" s="26">
        <v>97.4</v>
      </c>
      <c r="Q263" s="26">
        <v>85.7</v>
      </c>
      <c r="R263" s="26">
        <v>99.9</v>
      </c>
      <c r="S263" s="1" t="b">
        <v>1</v>
      </c>
      <c r="T263" s="1"/>
      <c r="U263" s="1" t="s">
        <v>39</v>
      </c>
      <c r="V263" s="1"/>
      <c r="W263" s="1"/>
      <c r="X263" s="1"/>
      <c r="Y263" s="1"/>
      <c r="Z263" s="1">
        <v>1</v>
      </c>
      <c r="AA263" s="1" t="b">
        <f>M263&gt;L263</f>
        <v>0</v>
      </c>
      <c r="AB263" s="1"/>
      <c r="AC263" s="1"/>
      <c r="AD263" s="1" t="s">
        <v>42</v>
      </c>
      <c r="AE263" s="1">
        <f>P263-Q263</f>
        <v>11.700000000000003</v>
      </c>
      <c r="AF263" s="1">
        <f>R263-Q263</f>
        <v>14.200000000000003</v>
      </c>
      <c r="AG263" s="1"/>
      <c r="AH263" s="1"/>
      <c r="AI263" s="1"/>
      <c r="AJ263" s="1">
        <f>N263-M263</f>
        <v>1</v>
      </c>
      <c r="AK263" s="1"/>
      <c r="AL263" s="1"/>
      <c r="AM263" s="1"/>
      <c r="AN263" s="1"/>
    </row>
    <row r="264" spans="1:40" x14ac:dyDescent="0.2">
      <c r="A264" s="1" t="s">
        <v>100</v>
      </c>
      <c r="B264" s="1" t="str">
        <f>INDEX([2]SUMMARY!$B$2:$B$29,MATCH($A264,[2]SUMMARY!$A$2:$A$29,0))</f>
        <v>Rosenberg</v>
      </c>
      <c r="C264" s="1" t="s">
        <v>33</v>
      </c>
      <c r="D264" s="1"/>
      <c r="E264" s="1" t="s">
        <v>101</v>
      </c>
      <c r="F264" s="1" t="s">
        <v>46</v>
      </c>
      <c r="G264" s="22" t="s">
        <v>43</v>
      </c>
      <c r="H264" s="1" t="s">
        <v>43</v>
      </c>
      <c r="I264" s="22" t="s">
        <v>118</v>
      </c>
      <c r="J264" s="1" t="s">
        <v>119</v>
      </c>
      <c r="K264" s="1"/>
      <c r="L264" s="26">
        <f>IF(N264&gt;20,M264+1,AVERAGE(M264:N264))</f>
        <v>7</v>
      </c>
      <c r="M264" s="26">
        <v>6</v>
      </c>
      <c r="N264" s="26">
        <v>8</v>
      </c>
      <c r="O264" s="26"/>
      <c r="P264" s="26">
        <v>95.9</v>
      </c>
      <c r="Q264" s="26">
        <v>93</v>
      </c>
      <c r="R264" s="26">
        <v>97.7</v>
      </c>
      <c r="S264" s="1" t="b">
        <v>1</v>
      </c>
      <c r="T264" s="1"/>
      <c r="U264" s="1" t="s">
        <v>39</v>
      </c>
      <c r="V264" s="1"/>
      <c r="W264" s="1"/>
      <c r="X264" s="1"/>
      <c r="Y264" s="1"/>
      <c r="Z264" s="1">
        <v>1</v>
      </c>
      <c r="AA264" s="1" t="b">
        <f>M264&gt;L264</f>
        <v>0</v>
      </c>
      <c r="AB264" s="1"/>
      <c r="AC264" s="1"/>
      <c r="AD264" s="1" t="s">
        <v>42</v>
      </c>
      <c r="AE264" s="1">
        <f>P264-Q264</f>
        <v>2.9000000000000057</v>
      </c>
      <c r="AF264" s="1">
        <f>R264-Q264</f>
        <v>4.7000000000000028</v>
      </c>
      <c r="AG264" s="1"/>
      <c r="AH264" s="1"/>
      <c r="AI264" s="1"/>
      <c r="AJ264" s="1">
        <f>N264-M264</f>
        <v>2</v>
      </c>
      <c r="AK264" s="1"/>
      <c r="AL264" s="1"/>
      <c r="AM264" s="1"/>
      <c r="AN264" s="1"/>
    </row>
    <row r="265" spans="1:40" x14ac:dyDescent="0.2">
      <c r="A265" s="1" t="s">
        <v>100</v>
      </c>
      <c r="B265" s="1" t="str">
        <f>INDEX([2]SUMMARY!$B$2:$B$29,MATCH($A265,[2]SUMMARY!$A$2:$A$29,0))</f>
        <v>Rosenberg</v>
      </c>
      <c r="C265" s="1" t="s">
        <v>33</v>
      </c>
      <c r="D265" s="1"/>
      <c r="E265" s="1" t="s">
        <v>101</v>
      </c>
      <c r="F265" s="1" t="s">
        <v>46</v>
      </c>
      <c r="G265" s="22" t="s">
        <v>43</v>
      </c>
      <c r="H265" s="1" t="s">
        <v>43</v>
      </c>
      <c r="I265" s="22" t="s">
        <v>118</v>
      </c>
      <c r="J265" s="1" t="s">
        <v>119</v>
      </c>
      <c r="K265" s="1"/>
      <c r="L265" s="26">
        <f>IF(N265&gt;20,M265+1,AVERAGE(M265:N265))</f>
        <v>5.5</v>
      </c>
      <c r="M265" s="26">
        <v>5</v>
      </c>
      <c r="N265" s="26">
        <v>6</v>
      </c>
      <c r="O265" s="26"/>
      <c r="P265" s="26">
        <v>96.3</v>
      </c>
      <c r="Q265" s="26">
        <v>89.1</v>
      </c>
      <c r="R265" s="26">
        <v>99.2</v>
      </c>
      <c r="S265" s="1" t="b">
        <v>1</v>
      </c>
      <c r="T265" s="1"/>
      <c r="U265" s="1" t="s">
        <v>39</v>
      </c>
      <c r="V265" s="1"/>
      <c r="W265" s="1"/>
      <c r="X265" s="1"/>
      <c r="Y265" s="1"/>
      <c r="Z265" s="1">
        <v>1</v>
      </c>
      <c r="AA265" s="1" t="b">
        <f>M265&gt;L265</f>
        <v>0</v>
      </c>
      <c r="AB265" s="1"/>
      <c r="AC265" s="1"/>
      <c r="AD265" s="1" t="s">
        <v>42</v>
      </c>
      <c r="AE265" s="1">
        <f>P265-Q265</f>
        <v>7.2000000000000028</v>
      </c>
      <c r="AF265" s="1">
        <f>R265-Q265</f>
        <v>10.100000000000009</v>
      </c>
      <c r="AG265" s="1"/>
      <c r="AH265" s="1"/>
      <c r="AI265" s="1"/>
      <c r="AJ265" s="1">
        <f>N265-M265</f>
        <v>1</v>
      </c>
      <c r="AK265" s="1"/>
      <c r="AL265" s="1"/>
      <c r="AM265" s="1"/>
      <c r="AN265" s="1"/>
    </row>
    <row r="266" spans="1:40" x14ac:dyDescent="0.2">
      <c r="A266" s="1" t="s">
        <v>100</v>
      </c>
      <c r="B266" s="1" t="str">
        <f>INDEX([2]SUMMARY!$B$2:$B$29,MATCH($A266,[2]SUMMARY!$A$2:$A$29,0))</f>
        <v>Rosenberg</v>
      </c>
      <c r="C266" s="1" t="s">
        <v>33</v>
      </c>
      <c r="D266" s="1"/>
      <c r="E266" s="1" t="s">
        <v>101</v>
      </c>
      <c r="F266" s="1" t="s">
        <v>46</v>
      </c>
      <c r="G266" s="22" t="s">
        <v>43</v>
      </c>
      <c r="H266" s="1" t="s">
        <v>43</v>
      </c>
      <c r="I266" s="22" t="s">
        <v>118</v>
      </c>
      <c r="J266" s="1" t="s">
        <v>119</v>
      </c>
      <c r="K266" s="1"/>
      <c r="L266" s="26">
        <f>IF(N266&gt;20,M266+1,AVERAGE(M266:N266))</f>
        <v>4.5</v>
      </c>
      <c r="M266" s="26">
        <v>4</v>
      </c>
      <c r="N266" s="26">
        <v>5</v>
      </c>
      <c r="O266" s="26"/>
      <c r="P266" s="26">
        <v>96.3</v>
      </c>
      <c r="Q266" s="26">
        <v>86.7</v>
      </c>
      <c r="R266" s="26">
        <v>99.6</v>
      </c>
      <c r="S266" s="1" t="b">
        <v>1</v>
      </c>
      <c r="T266" s="1"/>
      <c r="U266" s="1" t="s">
        <v>39</v>
      </c>
      <c r="V266" s="1"/>
      <c r="W266" s="1"/>
      <c r="X266" s="1"/>
      <c r="Y266" s="1"/>
      <c r="Z266" s="1">
        <v>1</v>
      </c>
      <c r="AA266" s="1" t="b">
        <f>M266&gt;L266</f>
        <v>0</v>
      </c>
      <c r="AB266" s="1"/>
      <c r="AC266" s="1"/>
      <c r="AD266" s="1" t="s">
        <v>42</v>
      </c>
      <c r="AE266" s="1">
        <f>P266-Q266</f>
        <v>9.5999999999999943</v>
      </c>
      <c r="AF266" s="1">
        <f>R266-Q266</f>
        <v>12.899999999999991</v>
      </c>
      <c r="AG266" s="1"/>
      <c r="AH266" s="1"/>
      <c r="AI266" s="1"/>
      <c r="AJ266" s="1">
        <f>N266-M266</f>
        <v>1</v>
      </c>
      <c r="AK266" s="1"/>
      <c r="AL266" s="1"/>
      <c r="AM266" s="1"/>
      <c r="AN266" s="1"/>
    </row>
    <row r="267" spans="1:40" x14ac:dyDescent="0.2">
      <c r="A267" s="1" t="s">
        <v>100</v>
      </c>
      <c r="B267" s="1" t="str">
        <f>INDEX([2]SUMMARY!$B$2:$B$29,MATCH($A267,[2]SUMMARY!$A$2:$A$29,0))</f>
        <v>Rosenberg</v>
      </c>
      <c r="C267" s="1" t="s">
        <v>91</v>
      </c>
      <c r="D267" s="1"/>
      <c r="E267" s="1" t="s">
        <v>101</v>
      </c>
      <c r="F267" s="1" t="s">
        <v>46</v>
      </c>
      <c r="G267" s="22" t="s">
        <v>93</v>
      </c>
      <c r="H267" s="1" t="s">
        <v>35</v>
      </c>
      <c r="I267" s="22" t="s">
        <v>118</v>
      </c>
      <c r="J267" s="1" t="s">
        <v>119</v>
      </c>
      <c r="K267" s="1"/>
      <c r="L267" s="26">
        <f>IF(N267&gt;20,M267+1,AVERAGE(M267:N267))</f>
        <v>3</v>
      </c>
      <c r="M267" s="26">
        <v>2</v>
      </c>
      <c r="N267" s="26">
        <v>4</v>
      </c>
      <c r="O267" s="26"/>
      <c r="P267" s="26">
        <v>96.8</v>
      </c>
      <c r="Q267" s="26">
        <v>94.7</v>
      </c>
      <c r="R267" s="26">
        <v>98.2</v>
      </c>
      <c r="S267" s="1" t="b">
        <v>1</v>
      </c>
      <c r="T267" s="1"/>
      <c r="U267" s="1" t="s">
        <v>39</v>
      </c>
      <c r="V267" s="1"/>
      <c r="W267" s="1"/>
      <c r="X267" s="1"/>
      <c r="Y267" s="1"/>
      <c r="Z267" s="1">
        <v>1</v>
      </c>
      <c r="AA267" s="1" t="b">
        <f>M267&gt;L267</f>
        <v>0</v>
      </c>
      <c r="AB267" s="1"/>
      <c r="AC267" s="1"/>
      <c r="AD267" s="1" t="s">
        <v>42</v>
      </c>
      <c r="AE267" s="1">
        <f>P267-Q267</f>
        <v>2.0999999999999943</v>
      </c>
      <c r="AF267" s="1">
        <f>R267-Q267</f>
        <v>3.5</v>
      </c>
      <c r="AG267" s="1"/>
      <c r="AH267" s="1"/>
      <c r="AI267" s="1"/>
      <c r="AJ267" s="1">
        <f>N267-M267</f>
        <v>2</v>
      </c>
      <c r="AK267" s="1"/>
      <c r="AL267" s="1"/>
      <c r="AM267" s="1"/>
      <c r="AN267" s="1"/>
    </row>
    <row r="268" spans="1:40" x14ac:dyDescent="0.2">
      <c r="A268" s="1" t="s">
        <v>100</v>
      </c>
      <c r="B268" s="1" t="str">
        <f>INDEX([2]SUMMARY!$B$2:$B$29,MATCH($A268,[2]SUMMARY!$A$2:$A$29,0))</f>
        <v>Rosenberg</v>
      </c>
      <c r="C268" s="1" t="s">
        <v>91</v>
      </c>
      <c r="D268" s="1"/>
      <c r="E268" s="1" t="s">
        <v>101</v>
      </c>
      <c r="F268" s="1" t="s">
        <v>46</v>
      </c>
      <c r="G268" s="22" t="s">
        <v>93</v>
      </c>
      <c r="H268" s="1" t="s">
        <v>35</v>
      </c>
      <c r="I268" s="22" t="s">
        <v>118</v>
      </c>
      <c r="J268" s="1" t="s">
        <v>119</v>
      </c>
      <c r="K268" s="1"/>
      <c r="L268" s="26">
        <f>IF(N268&gt;20,M268+1,AVERAGE(M268:N268))</f>
        <v>1.5</v>
      </c>
      <c r="M268" s="26">
        <v>1</v>
      </c>
      <c r="N268" s="26">
        <v>2</v>
      </c>
      <c r="O268" s="26"/>
      <c r="P268" s="26">
        <v>96.8</v>
      </c>
      <c r="Q268" s="26">
        <v>92.6</v>
      </c>
      <c r="R268" s="26">
        <v>99</v>
      </c>
      <c r="S268" s="1" t="b">
        <v>1</v>
      </c>
      <c r="T268" s="1"/>
      <c r="U268" s="1" t="s">
        <v>39</v>
      </c>
      <c r="V268" s="1"/>
      <c r="W268" s="1"/>
      <c r="X268" s="1"/>
      <c r="Y268" s="1"/>
      <c r="Z268" s="1">
        <v>1</v>
      </c>
      <c r="AA268" s="1" t="b">
        <f>M268&gt;L268</f>
        <v>0</v>
      </c>
      <c r="AB268" s="1"/>
      <c r="AC268" s="1"/>
      <c r="AD268" s="1" t="s">
        <v>42</v>
      </c>
      <c r="AE268" s="1">
        <f>P268-Q268</f>
        <v>4.2000000000000028</v>
      </c>
      <c r="AF268" s="1">
        <f>R268-Q268</f>
        <v>6.4000000000000057</v>
      </c>
      <c r="AG268" s="1"/>
      <c r="AH268" s="1"/>
      <c r="AI268" s="1"/>
      <c r="AJ268" s="1">
        <f>N268-M268</f>
        <v>1</v>
      </c>
      <c r="AK268" s="1"/>
      <c r="AL268" s="1"/>
      <c r="AM268" s="1"/>
      <c r="AN268" s="1"/>
    </row>
    <row r="269" spans="1:40" x14ac:dyDescent="0.2">
      <c r="A269" s="1" t="s">
        <v>100</v>
      </c>
      <c r="B269" s="1" t="str">
        <f>INDEX([2]SUMMARY!$B$2:$B$29,MATCH($A269,[2]SUMMARY!$A$2:$A$29,0))</f>
        <v>Rosenberg</v>
      </c>
      <c r="C269" s="1" t="s">
        <v>91</v>
      </c>
      <c r="D269" s="1"/>
      <c r="E269" s="1" t="s">
        <v>101</v>
      </c>
      <c r="F269" s="1" t="s">
        <v>46</v>
      </c>
      <c r="G269" s="22" t="s">
        <v>93</v>
      </c>
      <c r="H269" s="1" t="s">
        <v>35</v>
      </c>
      <c r="I269" s="22" t="s">
        <v>118</v>
      </c>
      <c r="J269" s="1" t="s">
        <v>119</v>
      </c>
      <c r="K269" s="1"/>
      <c r="L269" s="26">
        <f>IF(N269&gt;20,M269+1,AVERAGE(M269:N269))</f>
        <v>0.5</v>
      </c>
      <c r="M269" s="26">
        <v>0</v>
      </c>
      <c r="N269" s="26">
        <v>1</v>
      </c>
      <c r="O269" s="26"/>
      <c r="P269" s="26">
        <v>98.2</v>
      </c>
      <c r="Q269" s="26">
        <v>93.5</v>
      </c>
      <c r="R269" s="26">
        <v>99.8</v>
      </c>
      <c r="S269" s="1" t="b">
        <v>1</v>
      </c>
      <c r="T269" s="1"/>
      <c r="U269" s="1" t="s">
        <v>39</v>
      </c>
      <c r="V269" s="1"/>
      <c r="W269" s="1"/>
      <c r="X269" s="1"/>
      <c r="Y269" s="1"/>
      <c r="Z269" s="1">
        <v>1</v>
      </c>
      <c r="AA269" s="1" t="b">
        <f>M269&gt;L269</f>
        <v>0</v>
      </c>
      <c r="AB269" s="1"/>
      <c r="AC269" s="1"/>
      <c r="AD269" s="1" t="s">
        <v>42</v>
      </c>
      <c r="AE269" s="1">
        <f>P269-Q269</f>
        <v>4.7000000000000028</v>
      </c>
      <c r="AF269" s="1">
        <f>R269-Q269</f>
        <v>6.2999999999999972</v>
      </c>
      <c r="AG269" s="1"/>
      <c r="AH269" s="1"/>
      <c r="AI269" s="1"/>
      <c r="AJ269" s="1">
        <f>N269-M269</f>
        <v>1</v>
      </c>
      <c r="AK269" s="1"/>
      <c r="AL269" s="1"/>
      <c r="AM269" s="1"/>
      <c r="AN269" s="1"/>
    </row>
    <row r="270" spans="1:40" x14ac:dyDescent="0.2">
      <c r="A270" s="1" t="s">
        <v>100</v>
      </c>
      <c r="B270" s="1" t="str">
        <f>INDEX([2]SUMMARY!$B$2:$B$29,MATCH($A270,[2]SUMMARY!$A$2:$A$29,0))</f>
        <v>Rosenberg</v>
      </c>
      <c r="C270" s="1" t="s">
        <v>91</v>
      </c>
      <c r="D270" s="1"/>
      <c r="E270" s="1" t="s">
        <v>101</v>
      </c>
      <c r="F270" s="1" t="s">
        <v>46</v>
      </c>
      <c r="G270" s="22" t="s">
        <v>43</v>
      </c>
      <c r="H270" s="1" t="s">
        <v>43</v>
      </c>
      <c r="I270" s="22" t="s">
        <v>118</v>
      </c>
      <c r="J270" s="1" t="s">
        <v>119</v>
      </c>
      <c r="K270" s="1"/>
      <c r="L270" s="26">
        <f>IF(N270&gt;20,M270+1,AVERAGE(M270:N270))</f>
        <v>5.25</v>
      </c>
      <c r="M270" s="26">
        <v>4.25</v>
      </c>
      <c r="N270" s="26">
        <v>6.25</v>
      </c>
      <c r="O270" s="26"/>
      <c r="P270" s="26">
        <v>92</v>
      </c>
      <c r="Q270" s="26">
        <v>86.6</v>
      </c>
      <c r="R270" s="26">
        <v>95.5</v>
      </c>
      <c r="S270" s="1" t="b">
        <v>1</v>
      </c>
      <c r="T270" s="1"/>
      <c r="U270" s="1" t="s">
        <v>39</v>
      </c>
      <c r="V270" s="1"/>
      <c r="W270" s="1"/>
      <c r="X270" s="1"/>
      <c r="Y270" s="1"/>
      <c r="Z270" s="1">
        <v>1</v>
      </c>
      <c r="AA270" s="1" t="b">
        <f>M270&gt;L270</f>
        <v>0</v>
      </c>
      <c r="AB270" s="1"/>
      <c r="AC270" s="1"/>
      <c r="AD270" s="1" t="s">
        <v>42</v>
      </c>
      <c r="AE270" s="1">
        <f>P270-Q270</f>
        <v>5.4000000000000057</v>
      </c>
      <c r="AF270" s="1">
        <f>R270-Q270</f>
        <v>8.9000000000000057</v>
      </c>
      <c r="AG270" s="1"/>
      <c r="AH270" s="1"/>
      <c r="AI270" s="1"/>
      <c r="AJ270" s="1">
        <f>N270-M270</f>
        <v>2</v>
      </c>
      <c r="AK270" s="1"/>
      <c r="AL270" s="1"/>
      <c r="AM270" s="1"/>
      <c r="AN270" s="1"/>
    </row>
    <row r="271" spans="1:40" x14ac:dyDescent="0.2">
      <c r="A271" s="1" t="s">
        <v>100</v>
      </c>
      <c r="B271" s="1" t="str">
        <f>INDEX([2]SUMMARY!$B$2:$B$29,MATCH($A271,[2]SUMMARY!$A$2:$A$29,0))</f>
        <v>Rosenberg</v>
      </c>
      <c r="C271" s="1" t="s">
        <v>91</v>
      </c>
      <c r="D271" s="1"/>
      <c r="E271" s="1" t="s">
        <v>101</v>
      </c>
      <c r="F271" s="1" t="s">
        <v>46</v>
      </c>
      <c r="G271" s="22" t="s">
        <v>43</v>
      </c>
      <c r="H271" s="1" t="s">
        <v>43</v>
      </c>
      <c r="I271" s="22" t="s">
        <v>118</v>
      </c>
      <c r="J271" s="1" t="s">
        <v>119</v>
      </c>
      <c r="K271" s="1"/>
      <c r="L271" s="26">
        <f>IF(N271&gt;20,M271+1,AVERAGE(M271:N271))</f>
        <v>3.75</v>
      </c>
      <c r="M271" s="26">
        <v>3.25</v>
      </c>
      <c r="N271" s="26">
        <v>4.25</v>
      </c>
      <c r="O271" s="26"/>
      <c r="P271" s="26">
        <v>98.4</v>
      </c>
      <c r="Q271" s="26">
        <v>91.1</v>
      </c>
      <c r="R271" s="26">
        <v>100</v>
      </c>
      <c r="S271" s="1" t="b">
        <v>1</v>
      </c>
      <c r="T271" s="1"/>
      <c r="U271" s="1" t="s">
        <v>39</v>
      </c>
      <c r="V271" s="1"/>
      <c r="W271" s="1"/>
      <c r="X271" s="1"/>
      <c r="Y271" s="1"/>
      <c r="Z271" s="1">
        <v>1</v>
      </c>
      <c r="AA271" s="1" t="b">
        <f>M271&gt;L271</f>
        <v>0</v>
      </c>
      <c r="AB271" s="1"/>
      <c r="AC271" s="1"/>
      <c r="AD271" s="1" t="s">
        <v>42</v>
      </c>
      <c r="AE271" s="1">
        <f>P271-Q271</f>
        <v>7.3000000000000114</v>
      </c>
      <c r="AF271" s="1">
        <f>R271-Q271</f>
        <v>8.9000000000000057</v>
      </c>
      <c r="AG271" s="1"/>
      <c r="AH271" s="1"/>
      <c r="AI271" s="1"/>
      <c r="AJ271" s="1">
        <f>N271-M271</f>
        <v>1</v>
      </c>
      <c r="AK271" s="1"/>
      <c r="AL271" s="1"/>
      <c r="AM271" s="1"/>
      <c r="AN271" s="1"/>
    </row>
    <row r="272" spans="1:40" x14ac:dyDescent="0.2">
      <c r="A272" s="1" t="s">
        <v>100</v>
      </c>
      <c r="B272" s="1" t="str">
        <f>INDEX([2]SUMMARY!$B$2:$B$29,MATCH($A272,[2]SUMMARY!$A$2:$A$29,0))</f>
        <v>Rosenberg</v>
      </c>
      <c r="C272" s="1" t="s">
        <v>91</v>
      </c>
      <c r="D272" s="1"/>
      <c r="E272" s="1" t="s">
        <v>101</v>
      </c>
      <c r="F272" s="1" t="s">
        <v>46</v>
      </c>
      <c r="G272" s="22" t="s">
        <v>43</v>
      </c>
      <c r="H272" s="1" t="s">
        <v>43</v>
      </c>
      <c r="I272" s="22" t="s">
        <v>118</v>
      </c>
      <c r="J272" s="1" t="s">
        <v>119</v>
      </c>
      <c r="K272" s="1"/>
      <c r="L272" s="26">
        <f>IF(N272&gt;20,M272+1,AVERAGE(M272:N272))</f>
        <v>2.75</v>
      </c>
      <c r="M272" s="26">
        <v>2.25</v>
      </c>
      <c r="N272" s="26">
        <v>3.25</v>
      </c>
      <c r="O272" s="26"/>
      <c r="P272" s="26">
        <v>91.1</v>
      </c>
      <c r="Q272" s="26">
        <v>77.099999999999994</v>
      </c>
      <c r="R272" s="26">
        <v>97.6</v>
      </c>
      <c r="S272" s="1" t="b">
        <v>1</v>
      </c>
      <c r="T272" s="1"/>
      <c r="U272" s="1" t="s">
        <v>39</v>
      </c>
      <c r="V272" s="1"/>
      <c r="W272" s="1"/>
      <c r="X272" s="1"/>
      <c r="Y272" s="1"/>
      <c r="Z272" s="1">
        <v>1</v>
      </c>
      <c r="AA272" s="1" t="b">
        <f>M272&gt;L272</f>
        <v>0</v>
      </c>
      <c r="AB272" s="1"/>
      <c r="AC272" s="1"/>
      <c r="AD272" s="1" t="s">
        <v>42</v>
      </c>
      <c r="AE272" s="1">
        <f>P272-Q272</f>
        <v>14</v>
      </c>
      <c r="AF272" s="1">
        <f>R272-Q272</f>
        <v>20.5</v>
      </c>
      <c r="AG272" s="1"/>
      <c r="AH272" s="1"/>
      <c r="AI272" s="1"/>
      <c r="AJ272" s="1">
        <f>N272-M272</f>
        <v>1</v>
      </c>
      <c r="AK272" s="1"/>
      <c r="AL272" s="1"/>
      <c r="AM272" s="1"/>
      <c r="AN272" s="1"/>
    </row>
    <row r="273" spans="1:40" x14ac:dyDescent="0.2">
      <c r="A273" s="1" t="s">
        <v>100</v>
      </c>
      <c r="B273" s="1" t="str">
        <f>INDEX([2]SUMMARY!$B$2:$B$29,MATCH($A273,[2]SUMMARY!$A$2:$A$29,0))</f>
        <v>Rosenberg</v>
      </c>
      <c r="C273" s="1" t="s">
        <v>91</v>
      </c>
      <c r="D273" s="1"/>
      <c r="E273" s="1" t="s">
        <v>101</v>
      </c>
      <c r="F273" s="1" t="s">
        <v>46</v>
      </c>
      <c r="G273" s="22" t="s">
        <v>43</v>
      </c>
      <c r="H273" s="1" t="s">
        <v>43</v>
      </c>
      <c r="I273" s="22" t="s">
        <v>118</v>
      </c>
      <c r="J273" s="1" t="s">
        <v>119</v>
      </c>
      <c r="K273" s="1"/>
      <c r="L273" s="26">
        <f>IF(N273&gt;20,M273+1,AVERAGE(M273:N273))</f>
        <v>7</v>
      </c>
      <c r="M273" s="26">
        <v>6</v>
      </c>
      <c r="N273" s="26">
        <v>8</v>
      </c>
      <c r="O273" s="26"/>
      <c r="P273" s="26">
        <v>96.1</v>
      </c>
      <c r="Q273" s="26">
        <v>92.9</v>
      </c>
      <c r="R273" s="26">
        <v>98.2</v>
      </c>
      <c r="S273" s="1" t="b">
        <v>1</v>
      </c>
      <c r="T273" s="1"/>
      <c r="U273" s="1" t="s">
        <v>39</v>
      </c>
      <c r="V273" s="1"/>
      <c r="W273" s="1"/>
      <c r="X273" s="1"/>
      <c r="Y273" s="1"/>
      <c r="Z273" s="1">
        <v>1</v>
      </c>
      <c r="AA273" s="1" t="b">
        <f>M273&gt;L273</f>
        <v>0</v>
      </c>
      <c r="AB273" s="1"/>
      <c r="AC273" s="1"/>
      <c r="AD273" s="1" t="s">
        <v>42</v>
      </c>
      <c r="AE273" s="1">
        <f>P273-Q273</f>
        <v>3.1999999999999886</v>
      </c>
      <c r="AF273" s="1">
        <f>R273-Q273</f>
        <v>5.2999999999999972</v>
      </c>
      <c r="AG273" s="1"/>
      <c r="AH273" s="1"/>
      <c r="AI273" s="1"/>
      <c r="AJ273" s="1">
        <f>N273-M273</f>
        <v>2</v>
      </c>
      <c r="AK273" s="1"/>
      <c r="AL273" s="1"/>
      <c r="AM273" s="1"/>
      <c r="AN273" s="1"/>
    </row>
    <row r="274" spans="1:40" x14ac:dyDescent="0.2">
      <c r="A274" s="1" t="s">
        <v>100</v>
      </c>
      <c r="B274" s="1" t="str">
        <f>INDEX([2]SUMMARY!$B$2:$B$29,MATCH($A274,[2]SUMMARY!$A$2:$A$29,0))</f>
        <v>Rosenberg</v>
      </c>
      <c r="C274" s="1" t="s">
        <v>91</v>
      </c>
      <c r="D274" s="1"/>
      <c r="E274" s="1" t="s">
        <v>101</v>
      </c>
      <c r="F274" s="1" t="s">
        <v>46</v>
      </c>
      <c r="G274" s="22" t="s">
        <v>43</v>
      </c>
      <c r="H274" s="1" t="s">
        <v>43</v>
      </c>
      <c r="I274" s="22" t="s">
        <v>118</v>
      </c>
      <c r="J274" s="1" t="s">
        <v>119</v>
      </c>
      <c r="K274" s="1"/>
      <c r="L274" s="26">
        <f>IF(N274&gt;20,M274+1,AVERAGE(M274:N274))</f>
        <v>5.5</v>
      </c>
      <c r="M274" s="26">
        <v>5</v>
      </c>
      <c r="N274" s="26">
        <v>6</v>
      </c>
      <c r="O274" s="26"/>
      <c r="P274" s="26">
        <v>98.9</v>
      </c>
      <c r="Q274" s="26">
        <v>93.6</v>
      </c>
      <c r="R274" s="26">
        <v>100</v>
      </c>
      <c r="S274" s="1" t="b">
        <v>1</v>
      </c>
      <c r="T274" s="1"/>
      <c r="U274" s="1" t="s">
        <v>39</v>
      </c>
      <c r="V274" s="1"/>
      <c r="W274" s="1"/>
      <c r="X274" s="1"/>
      <c r="Y274" s="1"/>
      <c r="Z274" s="1">
        <v>1</v>
      </c>
      <c r="AA274" s="1" t="b">
        <f>M274&gt;L274</f>
        <v>0</v>
      </c>
      <c r="AB274" s="1"/>
      <c r="AC274" s="1"/>
      <c r="AD274" s="1" t="s">
        <v>42</v>
      </c>
      <c r="AE274" s="1">
        <f>P274-Q274</f>
        <v>5.3000000000000114</v>
      </c>
      <c r="AF274" s="1">
        <f>R274-Q274</f>
        <v>6.4000000000000057</v>
      </c>
      <c r="AG274" s="1"/>
      <c r="AH274" s="1"/>
      <c r="AI274" s="1"/>
      <c r="AJ274" s="1">
        <f>N274-M274</f>
        <v>1</v>
      </c>
      <c r="AK274" s="1"/>
      <c r="AL274" s="1"/>
      <c r="AM274" s="1"/>
      <c r="AN274" s="1"/>
    </row>
    <row r="275" spans="1:40" x14ac:dyDescent="0.2">
      <c r="A275" s="1" t="s">
        <v>100</v>
      </c>
      <c r="B275" s="1" t="str">
        <f>INDEX([2]SUMMARY!$B$2:$B$29,MATCH($A275,[2]SUMMARY!$A$2:$A$29,0))</f>
        <v>Rosenberg</v>
      </c>
      <c r="C275" s="1" t="s">
        <v>91</v>
      </c>
      <c r="D275" s="1"/>
      <c r="E275" s="1" t="s">
        <v>101</v>
      </c>
      <c r="F275" s="1" t="s">
        <v>46</v>
      </c>
      <c r="G275" s="22" t="s">
        <v>43</v>
      </c>
      <c r="H275" s="1" t="s">
        <v>43</v>
      </c>
      <c r="I275" s="22" t="s">
        <v>118</v>
      </c>
      <c r="J275" s="1" t="s">
        <v>119</v>
      </c>
      <c r="K275" s="1"/>
      <c r="L275" s="26">
        <f>IF(N275&gt;20,M275+1,AVERAGE(M275:N275))</f>
        <v>4.5</v>
      </c>
      <c r="M275" s="26">
        <v>4</v>
      </c>
      <c r="N275" s="26">
        <v>5</v>
      </c>
      <c r="O275" s="26"/>
      <c r="P275" s="26">
        <v>92</v>
      </c>
      <c r="Q275" s="26">
        <v>81.2</v>
      </c>
      <c r="R275" s="26">
        <v>97.4</v>
      </c>
      <c r="S275" s="1" t="b">
        <v>1</v>
      </c>
      <c r="T275" s="1"/>
      <c r="U275" s="1" t="s">
        <v>39</v>
      </c>
      <c r="V275" s="1"/>
      <c r="W275" s="1"/>
      <c r="X275" s="1"/>
      <c r="Y275" s="1"/>
      <c r="Z275" s="1">
        <v>1</v>
      </c>
      <c r="AA275" s="1" t="b">
        <f>M275&gt;L275</f>
        <v>0</v>
      </c>
      <c r="AB275" s="1"/>
      <c r="AC275" s="1"/>
      <c r="AD275" s="1" t="s">
        <v>42</v>
      </c>
      <c r="AE275" s="1">
        <f>P275-Q275</f>
        <v>10.799999999999997</v>
      </c>
      <c r="AF275" s="1">
        <f>R275-Q275</f>
        <v>16.200000000000003</v>
      </c>
      <c r="AG275" s="1"/>
      <c r="AH275" s="1"/>
      <c r="AI275" s="1"/>
      <c r="AJ275" s="1">
        <f>N275-M275</f>
        <v>1</v>
      </c>
      <c r="AK275" s="1"/>
      <c r="AL275" s="1"/>
      <c r="AM275" s="1"/>
      <c r="AN275" s="1"/>
    </row>
    <row r="276" spans="1:40" x14ac:dyDescent="0.2">
      <c r="A276" s="1" t="s">
        <v>100</v>
      </c>
      <c r="B276" s="1" t="str">
        <f>INDEX([2]SUMMARY!$B$2:$B$29,MATCH($A276,[2]SUMMARY!$A$2:$A$29,0))</f>
        <v>Rosenberg</v>
      </c>
      <c r="C276" s="1" t="s">
        <v>106</v>
      </c>
      <c r="D276" s="1"/>
      <c r="E276" s="1" t="s">
        <v>101</v>
      </c>
      <c r="F276" s="1" t="s">
        <v>46</v>
      </c>
      <c r="G276" s="22" t="s">
        <v>93</v>
      </c>
      <c r="H276" s="1" t="s">
        <v>35</v>
      </c>
      <c r="I276" s="22" t="s">
        <v>118</v>
      </c>
      <c r="J276" s="1" t="s">
        <v>119</v>
      </c>
      <c r="K276" s="1"/>
      <c r="L276" s="26">
        <f>IF(N276&gt;20,M276+1,AVERAGE(M276:N276))</f>
        <v>1.5</v>
      </c>
      <c r="M276" s="26">
        <v>1</v>
      </c>
      <c r="N276" s="26">
        <v>2</v>
      </c>
      <c r="O276" s="26"/>
      <c r="P276" s="26">
        <v>95.9</v>
      </c>
      <c r="Q276" s="26">
        <v>91.6</v>
      </c>
      <c r="R276" s="26">
        <v>98.4</v>
      </c>
      <c r="S276" s="1" t="b">
        <v>1</v>
      </c>
      <c r="T276" s="1"/>
      <c r="U276" s="1" t="s">
        <v>39</v>
      </c>
      <c r="V276" s="1"/>
      <c r="W276" s="1"/>
      <c r="X276" s="1"/>
      <c r="Y276" s="1"/>
      <c r="Z276" s="1">
        <v>1</v>
      </c>
      <c r="AA276" s="1" t="b">
        <f>M276&gt;L276</f>
        <v>0</v>
      </c>
      <c r="AB276" s="1"/>
      <c r="AC276" s="1"/>
      <c r="AD276" s="1" t="s">
        <v>42</v>
      </c>
      <c r="AE276" s="1">
        <f>P276-Q276</f>
        <v>4.3000000000000114</v>
      </c>
      <c r="AF276" s="1">
        <f>R276-Q276</f>
        <v>6.8000000000000114</v>
      </c>
      <c r="AG276" s="1"/>
      <c r="AH276" s="1"/>
      <c r="AI276" s="1"/>
      <c r="AJ276" s="1">
        <f>N276-M276</f>
        <v>1</v>
      </c>
      <c r="AK276" s="1"/>
      <c r="AL276" s="1"/>
      <c r="AM276" s="1"/>
      <c r="AN276" s="1"/>
    </row>
    <row r="277" spans="1:40" x14ac:dyDescent="0.2">
      <c r="A277" s="1" t="s">
        <v>100</v>
      </c>
      <c r="B277" s="1" t="str">
        <f>INDEX([2]SUMMARY!$B$2:$B$29,MATCH($A277,[2]SUMMARY!$A$2:$A$29,0))</f>
        <v>Rosenberg</v>
      </c>
      <c r="C277" s="1" t="s">
        <v>106</v>
      </c>
      <c r="D277" s="1"/>
      <c r="E277" s="1" t="s">
        <v>101</v>
      </c>
      <c r="F277" s="1" t="s">
        <v>46</v>
      </c>
      <c r="G277" s="22" t="s">
        <v>93</v>
      </c>
      <c r="H277" s="1" t="s">
        <v>35</v>
      </c>
      <c r="I277" s="22" t="s">
        <v>118</v>
      </c>
      <c r="J277" s="1" t="s">
        <v>119</v>
      </c>
      <c r="K277" s="1"/>
      <c r="L277" s="26">
        <f>IF(N277&gt;20,M277+1,AVERAGE(M277:N277))</f>
        <v>0.5</v>
      </c>
      <c r="M277" s="26">
        <v>0</v>
      </c>
      <c r="N277" s="26">
        <v>1</v>
      </c>
      <c r="O277" s="26"/>
      <c r="P277" s="26">
        <v>90.7</v>
      </c>
      <c r="Q277" s="26">
        <v>72.900000000000006</v>
      </c>
      <c r="R277" s="26">
        <v>98.1</v>
      </c>
      <c r="S277" s="1" t="b">
        <v>1</v>
      </c>
      <c r="T277" s="1"/>
      <c r="U277" s="1" t="s">
        <v>39</v>
      </c>
      <c r="V277" s="1"/>
      <c r="W277" s="1"/>
      <c r="X277" s="1"/>
      <c r="Y277" s="1"/>
      <c r="Z277" s="1">
        <v>1</v>
      </c>
      <c r="AA277" s="1" t="b">
        <f>M277&gt;L277</f>
        <v>0</v>
      </c>
      <c r="AB277" s="1"/>
      <c r="AC277" s="1"/>
      <c r="AD277" s="1" t="s">
        <v>42</v>
      </c>
      <c r="AE277" s="1">
        <f>P277-Q277</f>
        <v>17.799999999999997</v>
      </c>
      <c r="AF277" s="1">
        <f>R277-Q277</f>
        <v>25.199999999999989</v>
      </c>
      <c r="AG277" s="1"/>
      <c r="AH277" s="1"/>
      <c r="AI277" s="1"/>
      <c r="AJ277" s="1">
        <f>N277-M277</f>
        <v>1</v>
      </c>
      <c r="AK277" s="1"/>
      <c r="AL277" s="1"/>
      <c r="AM277" s="1"/>
      <c r="AN277" s="1"/>
    </row>
    <row r="278" spans="1:40" x14ac:dyDescent="0.2">
      <c r="A278" s="1" t="s">
        <v>100</v>
      </c>
      <c r="B278" s="1" t="str">
        <f>INDEX([2]SUMMARY!$B$2:$B$29,MATCH($A278,[2]SUMMARY!$A$2:$A$29,0))</f>
        <v>Rosenberg</v>
      </c>
      <c r="C278" s="1" t="s">
        <v>106</v>
      </c>
      <c r="D278" s="1"/>
      <c r="E278" s="1" t="s">
        <v>101</v>
      </c>
      <c r="F278" s="1" t="s">
        <v>46</v>
      </c>
      <c r="G278" s="22" t="s">
        <v>43</v>
      </c>
      <c r="H278" s="1" t="s">
        <v>43</v>
      </c>
      <c r="I278" s="22" t="s">
        <v>118</v>
      </c>
      <c r="J278" s="1" t="s">
        <v>119</v>
      </c>
      <c r="K278" s="1"/>
      <c r="L278" s="26">
        <f>IF(N278&gt;20,M278+1,AVERAGE(M278:N278))</f>
        <v>3.75</v>
      </c>
      <c r="M278" s="26">
        <v>3.25</v>
      </c>
      <c r="N278" s="26">
        <v>4.25</v>
      </c>
      <c r="O278" s="26"/>
      <c r="P278" s="26">
        <v>88.3</v>
      </c>
      <c r="Q278" s="26">
        <v>76</v>
      </c>
      <c r="R278" s="26">
        <v>95</v>
      </c>
      <c r="S278" s="1" t="b">
        <v>1</v>
      </c>
      <c r="T278" s="1"/>
      <c r="U278" s="1" t="s">
        <v>39</v>
      </c>
      <c r="V278" s="1"/>
      <c r="W278" s="1"/>
      <c r="X278" s="1"/>
      <c r="Y278" s="1"/>
      <c r="Z278" s="1">
        <v>1</v>
      </c>
      <c r="AA278" s="1" t="b">
        <f>M278&gt;L278</f>
        <v>0</v>
      </c>
      <c r="AB278" s="1"/>
      <c r="AC278" s="1"/>
      <c r="AD278" s="1" t="s">
        <v>42</v>
      </c>
      <c r="AE278" s="1">
        <f>P278-Q278</f>
        <v>12.299999999999997</v>
      </c>
      <c r="AF278" s="1">
        <f>R278-Q278</f>
        <v>19</v>
      </c>
      <c r="AG278" s="1"/>
      <c r="AH278" s="1"/>
      <c r="AI278" s="1"/>
      <c r="AJ278" s="1">
        <f>N278-M278</f>
        <v>1</v>
      </c>
      <c r="AK278" s="1"/>
      <c r="AL278" s="1"/>
      <c r="AM278" s="1"/>
      <c r="AN278" s="1"/>
    </row>
    <row r="279" spans="1:40" x14ac:dyDescent="0.2">
      <c r="A279" s="1" t="s">
        <v>100</v>
      </c>
      <c r="B279" s="1" t="str">
        <f>INDEX([2]SUMMARY!$B$2:$B$29,MATCH($A279,[2]SUMMARY!$A$2:$A$29,0))</f>
        <v>Rosenberg</v>
      </c>
      <c r="C279" s="1" t="s">
        <v>106</v>
      </c>
      <c r="D279" s="1"/>
      <c r="E279" s="1" t="s">
        <v>101</v>
      </c>
      <c r="F279" s="1" t="s">
        <v>46</v>
      </c>
      <c r="G279" s="22" t="s">
        <v>43</v>
      </c>
      <c r="H279" s="1" t="s">
        <v>43</v>
      </c>
      <c r="I279" s="22" t="s">
        <v>118</v>
      </c>
      <c r="J279" s="1" t="s">
        <v>119</v>
      </c>
      <c r="K279" s="1"/>
      <c r="L279" s="26">
        <f>IF(N279&gt;20,M279+1,AVERAGE(M279:N279))</f>
        <v>2.75</v>
      </c>
      <c r="M279" s="26">
        <v>2.25</v>
      </c>
      <c r="N279" s="26">
        <v>3.25</v>
      </c>
      <c r="O279" s="26"/>
      <c r="P279" s="26">
        <v>53.7</v>
      </c>
      <c r="Q279" s="26">
        <v>0</v>
      </c>
      <c r="R279" s="26">
        <v>83.1</v>
      </c>
      <c r="S279" s="1" t="b">
        <v>1</v>
      </c>
      <c r="T279" s="1"/>
      <c r="U279" s="1" t="s">
        <v>39</v>
      </c>
      <c r="V279" s="1"/>
      <c r="W279" s="1"/>
      <c r="X279" s="1"/>
      <c r="Y279" s="1"/>
      <c r="Z279" s="1">
        <v>1</v>
      </c>
      <c r="AA279" s="1" t="b">
        <f>M279&gt;L279</f>
        <v>0</v>
      </c>
      <c r="AB279" s="1"/>
      <c r="AC279" s="1"/>
      <c r="AD279" s="1" t="s">
        <v>42</v>
      </c>
      <c r="AE279" s="1">
        <f>P279-Q279</f>
        <v>53.7</v>
      </c>
      <c r="AF279" s="1">
        <f>R279-Q279</f>
        <v>83.1</v>
      </c>
      <c r="AG279" s="1"/>
      <c r="AH279" s="1"/>
      <c r="AI279" s="1"/>
      <c r="AJ279" s="1">
        <f>N279-M279</f>
        <v>1</v>
      </c>
      <c r="AK279" s="1"/>
      <c r="AL279" s="1"/>
      <c r="AM279" s="1"/>
      <c r="AN279" s="1"/>
    </row>
    <row r="280" spans="1:40" x14ac:dyDescent="0.2">
      <c r="A280" s="1" t="s">
        <v>100</v>
      </c>
      <c r="B280" s="1" t="str">
        <f>INDEX([2]SUMMARY!$B$2:$B$29,MATCH($A280,[2]SUMMARY!$A$2:$A$29,0))</f>
        <v>Rosenberg</v>
      </c>
      <c r="C280" s="1" t="s">
        <v>106</v>
      </c>
      <c r="D280" s="1"/>
      <c r="E280" s="1" t="s">
        <v>101</v>
      </c>
      <c r="F280" s="1" t="s">
        <v>46</v>
      </c>
      <c r="G280" s="22" t="s">
        <v>43</v>
      </c>
      <c r="H280" s="1" t="s">
        <v>43</v>
      </c>
      <c r="I280" s="22" t="s">
        <v>118</v>
      </c>
      <c r="J280" s="1" t="s">
        <v>119</v>
      </c>
      <c r="K280" s="1"/>
      <c r="L280" s="26">
        <f>IF(N280&gt;20,M280+1,AVERAGE(M280:N280))</f>
        <v>5.5</v>
      </c>
      <c r="M280" s="26">
        <v>5</v>
      </c>
      <c r="N280" s="26">
        <v>6</v>
      </c>
      <c r="O280" s="26"/>
      <c r="P280" s="26">
        <v>94.8</v>
      </c>
      <c r="Q280" s="26">
        <v>87.7</v>
      </c>
      <c r="R280" s="26">
        <v>98.3</v>
      </c>
      <c r="S280" s="1" t="b">
        <v>1</v>
      </c>
      <c r="T280" s="1"/>
      <c r="U280" s="1" t="s">
        <v>39</v>
      </c>
      <c r="V280" s="1"/>
      <c r="W280" s="1"/>
      <c r="X280" s="1"/>
      <c r="Y280" s="1"/>
      <c r="Z280" s="1">
        <v>1</v>
      </c>
      <c r="AA280" s="1" t="b">
        <f>M280&gt;L280</f>
        <v>0</v>
      </c>
      <c r="AB280" s="1"/>
      <c r="AC280" s="1"/>
      <c r="AD280" s="1" t="s">
        <v>42</v>
      </c>
      <c r="AE280" s="1">
        <f>P280-Q280</f>
        <v>7.0999999999999943</v>
      </c>
      <c r="AF280" s="1">
        <f>R280-Q280</f>
        <v>10.599999999999994</v>
      </c>
      <c r="AG280" s="1"/>
      <c r="AH280" s="1"/>
      <c r="AI280" s="1"/>
      <c r="AJ280" s="1">
        <f>N280-M280</f>
        <v>1</v>
      </c>
      <c r="AK280" s="1"/>
      <c r="AL280" s="1"/>
      <c r="AM280" s="1"/>
      <c r="AN280" s="1"/>
    </row>
    <row r="281" spans="1:40" x14ac:dyDescent="0.2">
      <c r="A281" s="1" t="s">
        <v>100</v>
      </c>
      <c r="B281" s="1" t="str">
        <f>INDEX([2]SUMMARY!$B$2:$B$29,MATCH($A281,[2]SUMMARY!$A$2:$A$29,0))</f>
        <v>Rosenberg</v>
      </c>
      <c r="C281" s="1" t="s">
        <v>106</v>
      </c>
      <c r="D281" s="1"/>
      <c r="E281" s="1" t="s">
        <v>101</v>
      </c>
      <c r="F281" s="1" t="s">
        <v>46</v>
      </c>
      <c r="G281" s="22" t="s">
        <v>43</v>
      </c>
      <c r="H281" s="1" t="s">
        <v>43</v>
      </c>
      <c r="I281" s="22" t="s">
        <v>118</v>
      </c>
      <c r="J281" s="1" t="s">
        <v>119</v>
      </c>
      <c r="K281" s="1"/>
      <c r="L281" s="26">
        <f>IF(N281&gt;20,M281+1,AVERAGE(M281:N281))</f>
        <v>4.5</v>
      </c>
      <c r="M281" s="26">
        <v>4</v>
      </c>
      <c r="N281" s="26">
        <v>5</v>
      </c>
      <c r="O281" s="26"/>
      <c r="P281" s="26">
        <v>94.4</v>
      </c>
      <c r="Q281" s="26">
        <v>69</v>
      </c>
      <c r="R281" s="26">
        <v>99.9</v>
      </c>
      <c r="S281" s="1" t="b">
        <v>1</v>
      </c>
      <c r="T281" s="1"/>
      <c r="U281" s="1" t="s">
        <v>39</v>
      </c>
      <c r="V281" s="1"/>
      <c r="W281" s="1"/>
      <c r="X281" s="1"/>
      <c r="Y281" s="1"/>
      <c r="Z281" s="1">
        <v>1</v>
      </c>
      <c r="AA281" s="1" t="b">
        <f>M281&gt;L281</f>
        <v>0</v>
      </c>
      <c r="AB281" s="1"/>
      <c r="AC281" s="1"/>
      <c r="AD281" s="1" t="s">
        <v>42</v>
      </c>
      <c r="AE281" s="1">
        <f>P281-Q281</f>
        <v>25.400000000000006</v>
      </c>
      <c r="AF281" s="1">
        <f>R281-Q281</f>
        <v>30.900000000000006</v>
      </c>
      <c r="AG281" s="1"/>
      <c r="AH281" s="1"/>
      <c r="AI281" s="1"/>
      <c r="AJ281" s="1">
        <f>N281-M281</f>
        <v>1</v>
      </c>
      <c r="AK281" s="1"/>
      <c r="AL281" s="1"/>
      <c r="AM281" s="1"/>
      <c r="AN281" s="1"/>
    </row>
    <row r="282" spans="1:40" x14ac:dyDescent="0.2">
      <c r="A282" s="1" t="s">
        <v>100</v>
      </c>
      <c r="B282" s="1" t="str">
        <f>INDEX([2]SUMMARY!$B$2:$B$29,MATCH($A282,[2]SUMMARY!$A$2:$A$29,0))</f>
        <v>Rosenberg</v>
      </c>
      <c r="C282" s="1" t="s">
        <v>33</v>
      </c>
      <c r="D282" s="1"/>
      <c r="E282" s="1" t="s">
        <v>107</v>
      </c>
      <c r="F282" s="1" t="s">
        <v>49</v>
      </c>
      <c r="G282" s="22" t="s">
        <v>93</v>
      </c>
      <c r="H282" s="1" t="s">
        <v>35</v>
      </c>
      <c r="I282" s="22" t="s">
        <v>118</v>
      </c>
      <c r="J282" s="1" t="s">
        <v>119</v>
      </c>
      <c r="K282" s="1"/>
      <c r="L282" s="26">
        <f>IF(N282&gt;20,M282+1,AVERAGE(M282:N282))</f>
        <v>3</v>
      </c>
      <c r="M282" s="26">
        <v>2</v>
      </c>
      <c r="N282" s="26">
        <v>4</v>
      </c>
      <c r="O282" s="26"/>
      <c r="P282" s="26">
        <v>95.8</v>
      </c>
      <c r="Q282" s="26">
        <v>94.5</v>
      </c>
      <c r="R282" s="26">
        <v>96.9</v>
      </c>
      <c r="S282" s="1" t="b">
        <v>1</v>
      </c>
      <c r="T282" s="1"/>
      <c r="U282" s="1" t="s">
        <v>39</v>
      </c>
      <c r="V282" s="1"/>
      <c r="W282" s="1"/>
      <c r="X282" s="1"/>
      <c r="Y282" s="1"/>
      <c r="Z282" s="1">
        <v>1</v>
      </c>
      <c r="AA282" s="1" t="b">
        <f>M282&gt;L282</f>
        <v>0</v>
      </c>
      <c r="AB282" s="1"/>
      <c r="AC282" s="1"/>
      <c r="AD282" s="1" t="s">
        <v>42</v>
      </c>
      <c r="AE282" s="1">
        <f>P282-Q282</f>
        <v>1.2999999999999972</v>
      </c>
      <c r="AF282" s="1">
        <f>R282-Q282</f>
        <v>2.4000000000000057</v>
      </c>
      <c r="AG282" s="1"/>
      <c r="AH282" s="1"/>
      <c r="AI282" s="1"/>
      <c r="AJ282" s="1">
        <f>N282-M282</f>
        <v>2</v>
      </c>
      <c r="AK282" s="1"/>
      <c r="AL282" s="1"/>
      <c r="AM282" s="1"/>
      <c r="AN282" s="1"/>
    </row>
    <row r="283" spans="1:40" x14ac:dyDescent="0.2">
      <c r="A283" s="1" t="s">
        <v>100</v>
      </c>
      <c r="B283" s="1" t="str">
        <f>INDEX([2]SUMMARY!$B$2:$B$29,MATCH($A283,[2]SUMMARY!$A$2:$A$29,0))</f>
        <v>Rosenberg</v>
      </c>
      <c r="C283" s="1" t="s">
        <v>33</v>
      </c>
      <c r="D283" s="1"/>
      <c r="E283" s="1" t="s">
        <v>107</v>
      </c>
      <c r="F283" s="1" t="s">
        <v>49</v>
      </c>
      <c r="G283" s="22" t="s">
        <v>93</v>
      </c>
      <c r="H283" s="1" t="s">
        <v>35</v>
      </c>
      <c r="I283" s="22" t="s">
        <v>118</v>
      </c>
      <c r="J283" s="1" t="s">
        <v>119</v>
      </c>
      <c r="K283" s="1"/>
      <c r="L283" s="26">
        <f>IF(N283&gt;20,M283+1,AVERAGE(M283:N283))</f>
        <v>1.5</v>
      </c>
      <c r="M283" s="26">
        <v>1</v>
      </c>
      <c r="N283" s="26">
        <v>2</v>
      </c>
      <c r="O283" s="26"/>
      <c r="P283" s="26">
        <v>93.1</v>
      </c>
      <c r="Q283" s="26">
        <v>88.5</v>
      </c>
      <c r="R283" s="26">
        <v>96.1</v>
      </c>
      <c r="S283" s="1" t="b">
        <v>1</v>
      </c>
      <c r="T283" s="1"/>
      <c r="U283" s="1" t="s">
        <v>39</v>
      </c>
      <c r="V283" s="1"/>
      <c r="W283" s="1"/>
      <c r="X283" s="1"/>
      <c r="Y283" s="1"/>
      <c r="Z283" s="1">
        <v>1</v>
      </c>
      <c r="AA283" s="1" t="b">
        <f>M283&gt;L283</f>
        <v>0</v>
      </c>
      <c r="AB283" s="1"/>
      <c r="AC283" s="1"/>
      <c r="AD283" s="1" t="s">
        <v>42</v>
      </c>
      <c r="AE283" s="1">
        <f>P283-Q283</f>
        <v>4.5999999999999943</v>
      </c>
      <c r="AF283" s="1">
        <f>R283-Q283</f>
        <v>7.5999999999999943</v>
      </c>
      <c r="AG283" s="1"/>
      <c r="AH283" s="1"/>
      <c r="AI283" s="1"/>
      <c r="AJ283" s="1">
        <f>N283-M283</f>
        <v>1</v>
      </c>
      <c r="AK283" s="1"/>
      <c r="AL283" s="1"/>
      <c r="AM283" s="1"/>
      <c r="AN283" s="1"/>
    </row>
    <row r="284" spans="1:40" x14ac:dyDescent="0.2">
      <c r="A284" s="1" t="s">
        <v>100</v>
      </c>
      <c r="B284" s="1" t="str">
        <f>INDEX([2]SUMMARY!$B$2:$B$29,MATCH($A284,[2]SUMMARY!$A$2:$A$29,0))</f>
        <v>Rosenberg</v>
      </c>
      <c r="C284" s="1" t="s">
        <v>33</v>
      </c>
      <c r="D284" s="1"/>
      <c r="E284" s="1" t="s">
        <v>107</v>
      </c>
      <c r="F284" s="1" t="s">
        <v>49</v>
      </c>
      <c r="G284" s="22" t="s">
        <v>93</v>
      </c>
      <c r="H284" s="1" t="s">
        <v>35</v>
      </c>
      <c r="I284" s="22" t="s">
        <v>118</v>
      </c>
      <c r="J284" s="1" t="s">
        <v>119</v>
      </c>
      <c r="K284" s="1"/>
      <c r="L284" s="26">
        <f>IF(N284&gt;20,M284+1,AVERAGE(M284:N284))</f>
        <v>0.5</v>
      </c>
      <c r="M284" s="26">
        <v>0</v>
      </c>
      <c r="N284" s="26">
        <v>1</v>
      </c>
      <c r="O284" s="26"/>
      <c r="P284" s="26">
        <v>94</v>
      </c>
      <c r="Q284" s="26">
        <v>89.7</v>
      </c>
      <c r="R284" s="26">
        <v>96.8</v>
      </c>
      <c r="S284" s="1" t="b">
        <v>1</v>
      </c>
      <c r="T284" s="1"/>
      <c r="U284" s="1" t="s">
        <v>39</v>
      </c>
      <c r="V284" s="1"/>
      <c r="W284" s="1"/>
      <c r="X284" s="1"/>
      <c r="Y284" s="1"/>
      <c r="Z284" s="1">
        <v>1</v>
      </c>
      <c r="AA284" s="1" t="b">
        <f>M284&gt;L284</f>
        <v>0</v>
      </c>
      <c r="AB284" s="1"/>
      <c r="AC284" s="1"/>
      <c r="AD284" s="1" t="s">
        <v>42</v>
      </c>
      <c r="AE284" s="1">
        <f>P284-Q284</f>
        <v>4.2999999999999972</v>
      </c>
      <c r="AF284" s="1">
        <f>R284-Q284</f>
        <v>7.0999999999999943</v>
      </c>
      <c r="AG284" s="1"/>
      <c r="AH284" s="1"/>
      <c r="AI284" s="1"/>
      <c r="AJ284" s="1">
        <f>N284-M284</f>
        <v>1</v>
      </c>
      <c r="AK284" s="1"/>
      <c r="AL284" s="1"/>
      <c r="AM284" s="1"/>
      <c r="AN284" s="1"/>
    </row>
    <row r="285" spans="1:40" x14ac:dyDescent="0.2">
      <c r="A285" s="1" t="s">
        <v>100</v>
      </c>
      <c r="B285" s="1" t="str">
        <f>INDEX([2]SUMMARY!$B$2:$B$29,MATCH($A285,[2]SUMMARY!$A$2:$A$29,0))</f>
        <v>Rosenberg</v>
      </c>
      <c r="C285" s="1" t="s">
        <v>33</v>
      </c>
      <c r="D285" s="1"/>
      <c r="E285" s="1" t="s">
        <v>107</v>
      </c>
      <c r="F285" s="1" t="s">
        <v>49</v>
      </c>
      <c r="G285" s="22" t="s">
        <v>43</v>
      </c>
      <c r="H285" s="1" t="s">
        <v>43</v>
      </c>
      <c r="I285" s="22" t="s">
        <v>118</v>
      </c>
      <c r="J285" s="1" t="s">
        <v>119</v>
      </c>
      <c r="K285" s="1"/>
      <c r="L285" s="26">
        <f>IF(N285&gt;20,M285+1,AVERAGE(M285:N285))</f>
        <v>5.25</v>
      </c>
      <c r="M285" s="26">
        <v>4.25</v>
      </c>
      <c r="N285" s="26">
        <v>6.25</v>
      </c>
      <c r="O285" s="26"/>
      <c r="P285" s="26">
        <v>95.2</v>
      </c>
      <c r="Q285" s="26">
        <v>92.6</v>
      </c>
      <c r="R285" s="26">
        <v>97</v>
      </c>
      <c r="S285" s="1" t="b">
        <v>1</v>
      </c>
      <c r="T285" s="1"/>
      <c r="U285" s="1" t="s">
        <v>39</v>
      </c>
      <c r="V285" s="1"/>
      <c r="W285" s="1"/>
      <c r="X285" s="1"/>
      <c r="Y285" s="1"/>
      <c r="Z285" s="1">
        <v>1</v>
      </c>
      <c r="AA285" s="1" t="b">
        <f>M285&gt;L285</f>
        <v>0</v>
      </c>
      <c r="AB285" s="1"/>
      <c r="AC285" s="1"/>
      <c r="AD285" s="1" t="s">
        <v>42</v>
      </c>
      <c r="AE285" s="1">
        <f>P285-Q285</f>
        <v>2.6000000000000085</v>
      </c>
      <c r="AF285" s="1">
        <f>R285-Q285</f>
        <v>4.4000000000000057</v>
      </c>
      <c r="AG285" s="1"/>
      <c r="AH285" s="1"/>
      <c r="AI285" s="1"/>
      <c r="AJ285" s="1">
        <f>N285-M285</f>
        <v>2</v>
      </c>
      <c r="AK285" s="1"/>
      <c r="AL285" s="1"/>
      <c r="AM285" s="1"/>
      <c r="AN285" s="1"/>
    </row>
    <row r="286" spans="1:40" x14ac:dyDescent="0.2">
      <c r="A286" s="1" t="s">
        <v>100</v>
      </c>
      <c r="B286" s="1" t="str">
        <f>INDEX([2]SUMMARY!$B$2:$B$29,MATCH($A286,[2]SUMMARY!$A$2:$A$29,0))</f>
        <v>Rosenberg</v>
      </c>
      <c r="C286" s="1" t="s">
        <v>33</v>
      </c>
      <c r="D286" s="1"/>
      <c r="E286" s="1" t="s">
        <v>107</v>
      </c>
      <c r="F286" s="1" t="s">
        <v>49</v>
      </c>
      <c r="G286" s="22" t="s">
        <v>43</v>
      </c>
      <c r="H286" s="1" t="s">
        <v>43</v>
      </c>
      <c r="I286" s="22" t="s">
        <v>118</v>
      </c>
      <c r="J286" s="1" t="s">
        <v>119</v>
      </c>
      <c r="K286" s="1"/>
      <c r="L286" s="26">
        <f>IF(N286&gt;20,M286+1,AVERAGE(M286:N286))</f>
        <v>3.75</v>
      </c>
      <c r="M286" s="26">
        <v>3.25</v>
      </c>
      <c r="N286" s="26">
        <v>4.25</v>
      </c>
      <c r="O286" s="26"/>
      <c r="P286" s="26">
        <v>93.4</v>
      </c>
      <c r="Q286" s="26">
        <v>84.3</v>
      </c>
      <c r="R286" s="26">
        <v>97.9</v>
      </c>
      <c r="S286" s="1" t="b">
        <v>1</v>
      </c>
      <c r="T286" s="1"/>
      <c r="U286" s="1" t="s">
        <v>39</v>
      </c>
      <c r="V286" s="1"/>
      <c r="W286" s="1"/>
      <c r="X286" s="1"/>
      <c r="Y286" s="1"/>
      <c r="Z286" s="1">
        <v>1</v>
      </c>
      <c r="AA286" s="1" t="b">
        <f>M286&gt;L286</f>
        <v>0</v>
      </c>
      <c r="AB286" s="1"/>
      <c r="AC286" s="1"/>
      <c r="AD286" s="1" t="s">
        <v>42</v>
      </c>
      <c r="AE286" s="1">
        <f>P286-Q286</f>
        <v>9.1000000000000085</v>
      </c>
      <c r="AF286" s="1">
        <f>R286-Q286</f>
        <v>13.600000000000009</v>
      </c>
      <c r="AG286" s="1"/>
      <c r="AH286" s="1"/>
      <c r="AI286" s="1"/>
      <c r="AJ286" s="1">
        <f>N286-M286</f>
        <v>1</v>
      </c>
      <c r="AK286" s="1"/>
      <c r="AL286" s="1"/>
      <c r="AM286" s="1"/>
      <c r="AN286" s="1"/>
    </row>
    <row r="287" spans="1:40" x14ac:dyDescent="0.2">
      <c r="A287" s="1" t="s">
        <v>100</v>
      </c>
      <c r="B287" s="1" t="str">
        <f>INDEX([2]SUMMARY!$B$2:$B$29,MATCH($A287,[2]SUMMARY!$A$2:$A$29,0))</f>
        <v>Rosenberg</v>
      </c>
      <c r="C287" s="1" t="s">
        <v>33</v>
      </c>
      <c r="D287" s="1"/>
      <c r="E287" s="1" t="s">
        <v>107</v>
      </c>
      <c r="F287" s="1" t="s">
        <v>49</v>
      </c>
      <c r="G287" s="22" t="s">
        <v>43</v>
      </c>
      <c r="H287" s="1" t="s">
        <v>43</v>
      </c>
      <c r="I287" s="22" t="s">
        <v>118</v>
      </c>
      <c r="J287" s="1" t="s">
        <v>119</v>
      </c>
      <c r="K287" s="1"/>
      <c r="L287" s="26">
        <f>IF(N287&gt;20,M287+1,AVERAGE(M287:N287))</f>
        <v>2.75</v>
      </c>
      <c r="M287" s="26">
        <v>2.25</v>
      </c>
      <c r="N287" s="26">
        <v>3.25</v>
      </c>
      <c r="O287" s="26"/>
      <c r="P287" s="26">
        <v>96</v>
      </c>
      <c r="Q287" s="26">
        <v>88.2</v>
      </c>
      <c r="R287" s="26">
        <v>99.2</v>
      </c>
      <c r="S287" s="1" t="b">
        <v>1</v>
      </c>
      <c r="T287" s="1"/>
      <c r="U287" s="1" t="s">
        <v>39</v>
      </c>
      <c r="V287" s="1"/>
      <c r="W287" s="1"/>
      <c r="X287" s="1"/>
      <c r="Y287" s="1"/>
      <c r="Z287" s="1">
        <v>1</v>
      </c>
      <c r="AA287" s="1" t="b">
        <f>M287&gt;L287</f>
        <v>0</v>
      </c>
      <c r="AB287" s="1"/>
      <c r="AC287" s="1"/>
      <c r="AD287" s="1" t="s">
        <v>42</v>
      </c>
      <c r="AE287" s="1">
        <f>P287-Q287</f>
        <v>7.7999999999999972</v>
      </c>
      <c r="AF287" s="1">
        <f>R287-Q287</f>
        <v>11</v>
      </c>
      <c r="AG287" s="1"/>
      <c r="AH287" s="1"/>
      <c r="AI287" s="1"/>
      <c r="AJ287" s="1">
        <f>N287-M287</f>
        <v>1</v>
      </c>
      <c r="AK287" s="1"/>
      <c r="AL287" s="1"/>
      <c r="AM287" s="1"/>
      <c r="AN287" s="1"/>
    </row>
    <row r="288" spans="1:40" x14ac:dyDescent="0.2">
      <c r="A288" s="1" t="s">
        <v>100</v>
      </c>
      <c r="B288" s="1" t="str">
        <f>INDEX([2]SUMMARY!$B$2:$B$29,MATCH($A288,[2]SUMMARY!$A$2:$A$29,0))</f>
        <v>Rosenberg</v>
      </c>
      <c r="C288" s="1" t="s">
        <v>33</v>
      </c>
      <c r="D288" s="1"/>
      <c r="E288" s="1" t="s">
        <v>107</v>
      </c>
      <c r="F288" s="1" t="s">
        <v>49</v>
      </c>
      <c r="G288" s="22" t="s">
        <v>43</v>
      </c>
      <c r="H288" s="1" t="s">
        <v>43</v>
      </c>
      <c r="I288" s="22" t="s">
        <v>118</v>
      </c>
      <c r="J288" s="1" t="s">
        <v>119</v>
      </c>
      <c r="K288" s="1"/>
      <c r="L288" s="26">
        <f>IF(N288&gt;20,M288+1,AVERAGE(M288:N288))</f>
        <v>7</v>
      </c>
      <c r="M288" s="26">
        <v>6</v>
      </c>
      <c r="N288" s="26">
        <v>8</v>
      </c>
      <c r="O288" s="26"/>
      <c r="P288" s="26">
        <v>93.9</v>
      </c>
      <c r="Q288" s="26">
        <v>91.4</v>
      </c>
      <c r="R288" s="26">
        <v>95.8</v>
      </c>
      <c r="S288" s="1" t="b">
        <v>1</v>
      </c>
      <c r="T288" s="1"/>
      <c r="U288" s="1" t="s">
        <v>39</v>
      </c>
      <c r="V288" s="1"/>
      <c r="W288" s="1"/>
      <c r="X288" s="1"/>
      <c r="Y288" s="1"/>
      <c r="Z288" s="1">
        <v>1</v>
      </c>
      <c r="AA288" s="1" t="b">
        <f>M288&gt;L288</f>
        <v>0</v>
      </c>
      <c r="AB288" s="1"/>
      <c r="AC288" s="1"/>
      <c r="AD288" s="1" t="s">
        <v>42</v>
      </c>
      <c r="AE288" s="1">
        <f>P288-Q288</f>
        <v>2.5</v>
      </c>
      <c r="AF288" s="1">
        <f>R288-Q288</f>
        <v>4.3999999999999915</v>
      </c>
      <c r="AG288" s="1"/>
      <c r="AH288" s="1"/>
      <c r="AI288" s="1"/>
      <c r="AJ288" s="1">
        <f>N288-M288</f>
        <v>2</v>
      </c>
      <c r="AK288" s="1"/>
      <c r="AL288" s="1"/>
      <c r="AM288" s="1"/>
      <c r="AN288" s="1"/>
    </row>
    <row r="289" spans="1:40" x14ac:dyDescent="0.2">
      <c r="A289" s="1" t="s">
        <v>100</v>
      </c>
      <c r="B289" s="1" t="str">
        <f>INDEX([2]SUMMARY!$B$2:$B$29,MATCH($A289,[2]SUMMARY!$A$2:$A$29,0))</f>
        <v>Rosenberg</v>
      </c>
      <c r="C289" s="1" t="s">
        <v>33</v>
      </c>
      <c r="D289" s="1"/>
      <c r="E289" s="1" t="s">
        <v>107</v>
      </c>
      <c r="F289" s="1" t="s">
        <v>49</v>
      </c>
      <c r="G289" s="22" t="s">
        <v>43</v>
      </c>
      <c r="H289" s="1" t="s">
        <v>43</v>
      </c>
      <c r="I289" s="22" t="s">
        <v>118</v>
      </c>
      <c r="J289" s="1" t="s">
        <v>119</v>
      </c>
      <c r="K289" s="1"/>
      <c r="L289" s="26">
        <f>IF(N289&gt;20,M289+1,AVERAGE(M289:N289))</f>
        <v>5.5</v>
      </c>
      <c r="M289" s="26">
        <v>5</v>
      </c>
      <c r="N289" s="26">
        <v>6</v>
      </c>
      <c r="O289" s="26"/>
      <c r="P289" s="26">
        <v>96.8</v>
      </c>
      <c r="Q289" s="26">
        <v>90.6</v>
      </c>
      <c r="R289" s="26">
        <v>99.3</v>
      </c>
      <c r="S289" s="1" t="b">
        <v>1</v>
      </c>
      <c r="T289" s="1"/>
      <c r="U289" s="1" t="s">
        <v>39</v>
      </c>
      <c r="V289" s="1"/>
      <c r="W289" s="1"/>
      <c r="X289" s="1"/>
      <c r="Y289" s="1"/>
      <c r="Z289" s="1">
        <v>1</v>
      </c>
      <c r="AA289" s="1" t="b">
        <f>M289&gt;L289</f>
        <v>0</v>
      </c>
      <c r="AB289" s="1"/>
      <c r="AC289" s="1"/>
      <c r="AD289" s="1" t="s">
        <v>42</v>
      </c>
      <c r="AE289" s="1">
        <f>P289-Q289</f>
        <v>6.2000000000000028</v>
      </c>
      <c r="AF289" s="1">
        <f>R289-Q289</f>
        <v>8.7000000000000028</v>
      </c>
      <c r="AG289" s="1"/>
      <c r="AH289" s="1"/>
      <c r="AI289" s="1"/>
      <c r="AJ289" s="1">
        <f>N289-M289</f>
        <v>1</v>
      </c>
      <c r="AK289" s="1"/>
      <c r="AL289" s="1"/>
      <c r="AM289" s="1"/>
      <c r="AN289" s="1"/>
    </row>
    <row r="290" spans="1:40" x14ac:dyDescent="0.2">
      <c r="A290" s="1" t="s">
        <v>100</v>
      </c>
      <c r="B290" s="1" t="str">
        <f>INDEX([2]SUMMARY!$B$2:$B$29,MATCH($A290,[2]SUMMARY!$A$2:$A$29,0))</f>
        <v>Rosenberg</v>
      </c>
      <c r="C290" s="1" t="s">
        <v>33</v>
      </c>
      <c r="D290" s="1"/>
      <c r="E290" s="1" t="s">
        <v>107</v>
      </c>
      <c r="F290" s="1" t="s">
        <v>49</v>
      </c>
      <c r="G290" s="22" t="s">
        <v>43</v>
      </c>
      <c r="H290" s="1" t="s">
        <v>43</v>
      </c>
      <c r="I290" s="22" t="s">
        <v>118</v>
      </c>
      <c r="J290" s="1" t="s">
        <v>119</v>
      </c>
      <c r="K290" s="1"/>
      <c r="L290" s="26">
        <f>IF(N290&gt;20,M290+1,AVERAGE(M290:N290))</f>
        <v>4.5</v>
      </c>
      <c r="M290" s="26">
        <v>4</v>
      </c>
      <c r="N290" s="26">
        <v>5</v>
      </c>
      <c r="O290" s="26"/>
      <c r="P290" s="26">
        <v>91.5</v>
      </c>
      <c r="Q290" s="26">
        <v>83.1</v>
      </c>
      <c r="R290" s="26">
        <v>96.4</v>
      </c>
      <c r="S290" s="1" t="b">
        <v>1</v>
      </c>
      <c r="T290" s="1"/>
      <c r="U290" s="1" t="s">
        <v>39</v>
      </c>
      <c r="V290" s="1"/>
      <c r="W290" s="1"/>
      <c r="X290" s="1"/>
      <c r="Y290" s="1"/>
      <c r="Z290" s="1">
        <v>1</v>
      </c>
      <c r="AA290" s="1" t="b">
        <f>M290&gt;L290</f>
        <v>0</v>
      </c>
      <c r="AB290" s="1"/>
      <c r="AC290" s="1"/>
      <c r="AD290" s="1" t="s">
        <v>42</v>
      </c>
      <c r="AE290" s="1">
        <f>P290-Q290</f>
        <v>8.4000000000000057</v>
      </c>
      <c r="AF290" s="1">
        <f>R290-Q290</f>
        <v>13.300000000000011</v>
      </c>
      <c r="AG290" s="1"/>
      <c r="AH290" s="1"/>
      <c r="AI290" s="1"/>
      <c r="AJ290" s="1">
        <f>N290-M290</f>
        <v>1</v>
      </c>
      <c r="AK290" s="1"/>
      <c r="AL290" s="1"/>
      <c r="AM290" s="1"/>
      <c r="AN290" s="1"/>
    </row>
    <row r="291" spans="1:40" x14ac:dyDescent="0.2">
      <c r="A291" s="1" t="s">
        <v>100</v>
      </c>
      <c r="B291" s="1" t="str">
        <f>INDEX([2]SUMMARY!$B$2:$B$29,MATCH($A291,[2]SUMMARY!$A$2:$A$29,0))</f>
        <v>Rosenberg</v>
      </c>
      <c r="C291" s="1" t="s">
        <v>91</v>
      </c>
      <c r="D291" s="1"/>
      <c r="E291" s="1" t="s">
        <v>107</v>
      </c>
      <c r="F291" s="1" t="s">
        <v>49</v>
      </c>
      <c r="G291" s="22" t="s">
        <v>93</v>
      </c>
      <c r="H291" s="1" t="s">
        <v>35</v>
      </c>
      <c r="I291" s="22" t="s">
        <v>118</v>
      </c>
      <c r="J291" s="1" t="s">
        <v>119</v>
      </c>
      <c r="K291" s="1"/>
      <c r="L291" s="26">
        <f>IF(N291&gt;20,M291+1,AVERAGE(M291:N291))</f>
        <v>3</v>
      </c>
      <c r="M291" s="26">
        <v>2</v>
      </c>
      <c r="N291" s="26">
        <v>4</v>
      </c>
      <c r="O291" s="26"/>
      <c r="P291" s="26">
        <v>97.3</v>
      </c>
      <c r="Q291" s="26">
        <v>96.1</v>
      </c>
      <c r="R291" s="26">
        <v>98.3</v>
      </c>
      <c r="S291" s="1" t="b">
        <v>1</v>
      </c>
      <c r="T291" s="1"/>
      <c r="U291" s="1" t="s">
        <v>39</v>
      </c>
      <c r="V291" s="1"/>
      <c r="W291" s="1"/>
      <c r="X291" s="1"/>
      <c r="Y291" s="1"/>
      <c r="Z291" s="1">
        <v>1</v>
      </c>
      <c r="AA291" s="1" t="b">
        <f>M291&gt;L291</f>
        <v>0</v>
      </c>
      <c r="AB291" s="1"/>
      <c r="AC291" s="1"/>
      <c r="AD291" s="1" t="s">
        <v>42</v>
      </c>
      <c r="AE291" s="1">
        <f>P291-Q291</f>
        <v>1.2000000000000028</v>
      </c>
      <c r="AF291" s="1">
        <f>R291-Q291</f>
        <v>2.2000000000000028</v>
      </c>
      <c r="AG291" s="1"/>
      <c r="AH291" s="1"/>
      <c r="AI291" s="1"/>
      <c r="AJ291" s="1">
        <f>N291-M291</f>
        <v>2</v>
      </c>
      <c r="AK291" s="1"/>
      <c r="AL291" s="1"/>
      <c r="AM291" s="1"/>
      <c r="AN291" s="1"/>
    </row>
    <row r="292" spans="1:40" x14ac:dyDescent="0.2">
      <c r="A292" s="1" t="s">
        <v>100</v>
      </c>
      <c r="B292" s="1" t="str">
        <f>INDEX([2]SUMMARY!$B$2:$B$29,MATCH($A292,[2]SUMMARY!$A$2:$A$29,0))</f>
        <v>Rosenberg</v>
      </c>
      <c r="C292" s="1" t="s">
        <v>91</v>
      </c>
      <c r="D292" s="1"/>
      <c r="E292" s="1" t="s">
        <v>107</v>
      </c>
      <c r="F292" s="1" t="s">
        <v>49</v>
      </c>
      <c r="G292" s="22" t="s">
        <v>93</v>
      </c>
      <c r="H292" s="1" t="s">
        <v>35</v>
      </c>
      <c r="I292" s="22" t="s">
        <v>118</v>
      </c>
      <c r="J292" s="1" t="s">
        <v>119</v>
      </c>
      <c r="K292" s="1"/>
      <c r="L292" s="26">
        <f>IF(N292&gt;20,M292+1,AVERAGE(M292:N292))</f>
        <v>1.5</v>
      </c>
      <c r="M292" s="26">
        <v>1</v>
      </c>
      <c r="N292" s="26">
        <v>2</v>
      </c>
      <c r="O292" s="26"/>
      <c r="P292" s="26">
        <v>98.3</v>
      </c>
      <c r="Q292" s="26">
        <v>95.7</v>
      </c>
      <c r="R292" s="26">
        <v>99.5</v>
      </c>
      <c r="S292" s="1" t="b">
        <v>1</v>
      </c>
      <c r="T292" s="1"/>
      <c r="U292" s="1" t="s">
        <v>39</v>
      </c>
      <c r="V292" s="1"/>
      <c r="W292" s="1"/>
      <c r="X292" s="1"/>
      <c r="Y292" s="1"/>
      <c r="Z292" s="1">
        <v>1</v>
      </c>
      <c r="AA292" s="1" t="b">
        <f>M292&gt;L292</f>
        <v>0</v>
      </c>
      <c r="AB292" s="1"/>
      <c r="AC292" s="1"/>
      <c r="AD292" s="1" t="s">
        <v>42</v>
      </c>
      <c r="AE292" s="1">
        <f>P292-Q292</f>
        <v>2.5999999999999943</v>
      </c>
      <c r="AF292" s="1">
        <f>R292-Q292</f>
        <v>3.7999999999999972</v>
      </c>
      <c r="AG292" s="1"/>
      <c r="AH292" s="1"/>
      <c r="AI292" s="1"/>
      <c r="AJ292" s="1">
        <f>N292-M292</f>
        <v>1</v>
      </c>
      <c r="AK292" s="1"/>
      <c r="AL292" s="1"/>
      <c r="AM292" s="1"/>
      <c r="AN292" s="1"/>
    </row>
    <row r="293" spans="1:40" x14ac:dyDescent="0.2">
      <c r="A293" s="1" t="s">
        <v>100</v>
      </c>
      <c r="B293" s="1" t="str">
        <f>INDEX([2]SUMMARY!$B$2:$B$29,MATCH($A293,[2]SUMMARY!$A$2:$A$29,0))</f>
        <v>Rosenberg</v>
      </c>
      <c r="C293" s="1" t="s">
        <v>91</v>
      </c>
      <c r="D293" s="1"/>
      <c r="E293" s="1" t="s">
        <v>107</v>
      </c>
      <c r="F293" s="1" t="s">
        <v>49</v>
      </c>
      <c r="G293" s="22" t="s">
        <v>93</v>
      </c>
      <c r="H293" s="1" t="s">
        <v>35</v>
      </c>
      <c r="I293" s="22" t="s">
        <v>118</v>
      </c>
      <c r="J293" s="1" t="s">
        <v>119</v>
      </c>
      <c r="K293" s="1"/>
      <c r="L293" s="26">
        <f>IF(N293&gt;20,M293+1,AVERAGE(M293:N293))</f>
        <v>0.5</v>
      </c>
      <c r="M293" s="26">
        <v>0</v>
      </c>
      <c r="N293" s="26">
        <v>1</v>
      </c>
      <c r="O293" s="26"/>
      <c r="P293" s="26">
        <v>100</v>
      </c>
      <c r="Q293" s="26">
        <v>98.1</v>
      </c>
      <c r="R293" s="26">
        <v>100</v>
      </c>
      <c r="S293" s="1" t="b">
        <v>1</v>
      </c>
      <c r="T293" s="1"/>
      <c r="U293" s="1" t="s">
        <v>39</v>
      </c>
      <c r="V293" s="1"/>
      <c r="W293" s="1"/>
      <c r="X293" s="1"/>
      <c r="Y293" s="1"/>
      <c r="Z293" s="1">
        <v>1</v>
      </c>
      <c r="AA293" s="1" t="b">
        <f>M293&gt;L293</f>
        <v>0</v>
      </c>
      <c r="AB293" s="1"/>
      <c r="AC293" s="1"/>
      <c r="AD293" s="1" t="s">
        <v>42</v>
      </c>
      <c r="AE293" s="1">
        <f>P293-Q293</f>
        <v>1.9000000000000057</v>
      </c>
      <c r="AF293" s="1">
        <f>R293-Q293</f>
        <v>1.9000000000000057</v>
      </c>
      <c r="AG293" s="1"/>
      <c r="AH293" s="1"/>
      <c r="AI293" s="1"/>
      <c r="AJ293" s="1">
        <f>N293-M293</f>
        <v>1</v>
      </c>
      <c r="AK293" s="1"/>
      <c r="AL293" s="1"/>
      <c r="AM293" s="1"/>
      <c r="AN293" s="1"/>
    </row>
    <row r="294" spans="1:40" x14ac:dyDescent="0.2">
      <c r="A294" s="1" t="s">
        <v>100</v>
      </c>
      <c r="B294" s="1" t="str">
        <f>INDEX([2]SUMMARY!$B$2:$B$29,MATCH($A294,[2]SUMMARY!$A$2:$A$29,0))</f>
        <v>Rosenberg</v>
      </c>
      <c r="C294" s="1" t="s">
        <v>91</v>
      </c>
      <c r="D294" s="1"/>
      <c r="E294" s="1" t="s">
        <v>107</v>
      </c>
      <c r="F294" s="1" t="s">
        <v>49</v>
      </c>
      <c r="G294" s="22" t="s">
        <v>43</v>
      </c>
      <c r="H294" s="1" t="s">
        <v>43</v>
      </c>
      <c r="I294" s="22" t="s">
        <v>118</v>
      </c>
      <c r="J294" s="1" t="s">
        <v>119</v>
      </c>
      <c r="K294" s="1"/>
      <c r="L294" s="26">
        <f>IF(N294&gt;20,M294+1,AVERAGE(M294:N294))</f>
        <v>5.25</v>
      </c>
      <c r="M294" s="26">
        <v>4.25</v>
      </c>
      <c r="N294" s="26">
        <v>6.25</v>
      </c>
      <c r="O294" s="26"/>
      <c r="P294" s="26">
        <v>97</v>
      </c>
      <c r="Q294" s="26">
        <v>94.5</v>
      </c>
      <c r="R294" s="26">
        <v>98.6</v>
      </c>
      <c r="S294" s="1" t="b">
        <v>1</v>
      </c>
      <c r="T294" s="1"/>
      <c r="U294" s="1" t="s">
        <v>39</v>
      </c>
      <c r="V294" s="1"/>
      <c r="W294" s="1"/>
      <c r="X294" s="1"/>
      <c r="Y294" s="1"/>
      <c r="Z294" s="1">
        <v>1</v>
      </c>
      <c r="AA294" s="1" t="b">
        <f>M294&gt;L294</f>
        <v>0</v>
      </c>
      <c r="AB294" s="1"/>
      <c r="AC294" s="1"/>
      <c r="AD294" s="1" t="s">
        <v>42</v>
      </c>
      <c r="AE294" s="1">
        <f>P294-Q294</f>
        <v>2.5</v>
      </c>
      <c r="AF294" s="1">
        <f>R294-Q294</f>
        <v>4.0999999999999943</v>
      </c>
      <c r="AG294" s="1"/>
      <c r="AH294" s="1"/>
      <c r="AI294" s="1"/>
      <c r="AJ294" s="1">
        <f>N294-M294</f>
        <v>2</v>
      </c>
      <c r="AK294" s="1"/>
      <c r="AL294" s="1"/>
      <c r="AM294" s="1"/>
      <c r="AN294" s="1"/>
    </row>
    <row r="295" spans="1:40" x14ac:dyDescent="0.2">
      <c r="A295" s="1" t="s">
        <v>100</v>
      </c>
      <c r="B295" s="1" t="str">
        <f>INDEX([2]SUMMARY!$B$2:$B$29,MATCH($A295,[2]SUMMARY!$A$2:$A$29,0))</f>
        <v>Rosenberg</v>
      </c>
      <c r="C295" s="1" t="s">
        <v>91</v>
      </c>
      <c r="D295" s="1"/>
      <c r="E295" s="1" t="s">
        <v>107</v>
      </c>
      <c r="F295" s="1" t="s">
        <v>49</v>
      </c>
      <c r="G295" s="22" t="s">
        <v>43</v>
      </c>
      <c r="H295" s="1" t="s">
        <v>43</v>
      </c>
      <c r="I295" s="22" t="s">
        <v>118</v>
      </c>
      <c r="J295" s="1" t="s">
        <v>119</v>
      </c>
      <c r="K295" s="1"/>
      <c r="L295" s="26">
        <f>IF(N295&gt;20,M295+1,AVERAGE(M295:N295))</f>
        <v>3.75</v>
      </c>
      <c r="M295" s="26">
        <v>3.25</v>
      </c>
      <c r="N295" s="26">
        <v>4.25</v>
      </c>
      <c r="O295" s="26"/>
      <c r="P295" s="26">
        <v>100</v>
      </c>
      <c r="Q295" s="26">
        <v>95.5</v>
      </c>
      <c r="R295" s="26">
        <v>100</v>
      </c>
      <c r="S295" s="1" t="b">
        <v>1</v>
      </c>
      <c r="T295" s="1"/>
      <c r="U295" s="1" t="s">
        <v>39</v>
      </c>
      <c r="V295" s="1"/>
      <c r="W295" s="1"/>
      <c r="X295" s="1"/>
      <c r="Y295" s="1"/>
      <c r="Z295" s="1">
        <v>1</v>
      </c>
      <c r="AA295" s="1" t="b">
        <f>M295&gt;L295</f>
        <v>0</v>
      </c>
      <c r="AB295" s="1"/>
      <c r="AC295" s="1"/>
      <c r="AD295" s="1" t="s">
        <v>42</v>
      </c>
      <c r="AE295" s="1">
        <f>P295-Q295</f>
        <v>4.5</v>
      </c>
      <c r="AF295" s="1">
        <f>R295-Q295</f>
        <v>4.5</v>
      </c>
      <c r="AG295" s="1"/>
      <c r="AH295" s="1"/>
      <c r="AI295" s="1"/>
      <c r="AJ295" s="1">
        <f>N295-M295</f>
        <v>1</v>
      </c>
      <c r="AK295" s="1"/>
      <c r="AL295" s="1"/>
      <c r="AM295" s="1"/>
      <c r="AN295" s="1"/>
    </row>
    <row r="296" spans="1:40" x14ac:dyDescent="0.2">
      <c r="A296" s="1" t="s">
        <v>100</v>
      </c>
      <c r="B296" s="1" t="str">
        <f>INDEX([2]SUMMARY!$B$2:$B$29,MATCH($A296,[2]SUMMARY!$A$2:$A$29,0))</f>
        <v>Rosenberg</v>
      </c>
      <c r="C296" s="1" t="s">
        <v>91</v>
      </c>
      <c r="D296" s="1"/>
      <c r="E296" s="1" t="s">
        <v>107</v>
      </c>
      <c r="F296" s="1" t="s">
        <v>49</v>
      </c>
      <c r="G296" s="22" t="s">
        <v>43</v>
      </c>
      <c r="H296" s="1" t="s">
        <v>43</v>
      </c>
      <c r="I296" s="22" t="s">
        <v>118</v>
      </c>
      <c r="J296" s="1" t="s">
        <v>119</v>
      </c>
      <c r="K296" s="1"/>
      <c r="L296" s="26">
        <f>IF(N296&gt;20,M296+1,AVERAGE(M296:N296))</f>
        <v>2.75</v>
      </c>
      <c r="M296" s="26">
        <v>2.25</v>
      </c>
      <c r="N296" s="26">
        <v>3.25</v>
      </c>
      <c r="O296" s="26"/>
      <c r="P296" s="26">
        <v>98.5</v>
      </c>
      <c r="Q296" s="26">
        <v>91.7</v>
      </c>
      <c r="R296" s="26">
        <v>100</v>
      </c>
      <c r="S296" s="1" t="b">
        <v>1</v>
      </c>
      <c r="T296" s="1"/>
      <c r="U296" s="1" t="s">
        <v>39</v>
      </c>
      <c r="V296" s="1"/>
      <c r="W296" s="1"/>
      <c r="X296" s="1"/>
      <c r="Y296" s="1"/>
      <c r="Z296" s="1">
        <v>1</v>
      </c>
      <c r="AA296" s="1" t="b">
        <f>M296&gt;L296</f>
        <v>0</v>
      </c>
      <c r="AB296" s="1"/>
      <c r="AC296" s="1"/>
      <c r="AD296" s="1" t="s">
        <v>42</v>
      </c>
      <c r="AE296" s="1">
        <f>P296-Q296</f>
        <v>6.7999999999999972</v>
      </c>
      <c r="AF296" s="1">
        <f>R296-Q296</f>
        <v>8.2999999999999972</v>
      </c>
      <c r="AG296" s="1"/>
      <c r="AH296" s="1"/>
      <c r="AI296" s="1"/>
      <c r="AJ296" s="1">
        <f>N296-M296</f>
        <v>1</v>
      </c>
      <c r="AK296" s="1"/>
      <c r="AL296" s="1"/>
      <c r="AM296" s="1"/>
      <c r="AN296" s="1"/>
    </row>
    <row r="297" spans="1:40" x14ac:dyDescent="0.2">
      <c r="A297" s="1" t="s">
        <v>100</v>
      </c>
      <c r="B297" s="1" t="str">
        <f>INDEX([2]SUMMARY!$B$2:$B$29,MATCH($A297,[2]SUMMARY!$A$2:$A$29,0))</f>
        <v>Rosenberg</v>
      </c>
      <c r="C297" s="1" t="s">
        <v>91</v>
      </c>
      <c r="D297" s="1"/>
      <c r="E297" s="1" t="s">
        <v>107</v>
      </c>
      <c r="F297" s="1" t="s">
        <v>49</v>
      </c>
      <c r="G297" s="22" t="s">
        <v>43</v>
      </c>
      <c r="H297" s="1" t="s">
        <v>43</v>
      </c>
      <c r="I297" s="22" t="s">
        <v>118</v>
      </c>
      <c r="J297" s="1" t="s">
        <v>119</v>
      </c>
      <c r="K297" s="1"/>
      <c r="L297" s="26">
        <f>IF(N297&gt;20,M297+1,AVERAGE(M297:N297))</f>
        <v>7</v>
      </c>
      <c r="M297" s="26">
        <v>6</v>
      </c>
      <c r="N297" s="26">
        <v>8</v>
      </c>
      <c r="O297" s="26"/>
      <c r="P297" s="26">
        <v>96.7</v>
      </c>
      <c r="Q297" s="26">
        <v>94.4</v>
      </c>
      <c r="R297" s="26">
        <v>98.2</v>
      </c>
      <c r="S297" s="1" t="b">
        <v>1</v>
      </c>
      <c r="T297" s="1"/>
      <c r="U297" s="1" t="s">
        <v>39</v>
      </c>
      <c r="V297" s="1"/>
      <c r="W297" s="1"/>
      <c r="X297" s="1"/>
      <c r="Y297" s="1"/>
      <c r="Z297" s="1">
        <v>1</v>
      </c>
      <c r="AA297" s="1" t="b">
        <f>M297&gt;L297</f>
        <v>0</v>
      </c>
      <c r="AB297" s="1"/>
      <c r="AC297" s="1"/>
      <c r="AD297" s="1" t="s">
        <v>42</v>
      </c>
      <c r="AE297" s="1">
        <f>P297-Q297</f>
        <v>2.2999999999999972</v>
      </c>
      <c r="AF297" s="1">
        <f>R297-Q297</f>
        <v>3.7999999999999972</v>
      </c>
      <c r="AG297" s="1"/>
      <c r="AH297" s="1"/>
      <c r="AI297" s="1"/>
      <c r="AJ297" s="1">
        <f>N297-M297</f>
        <v>2</v>
      </c>
      <c r="AK297" s="1"/>
      <c r="AL297" s="1"/>
      <c r="AM297" s="1"/>
      <c r="AN297" s="1"/>
    </row>
    <row r="298" spans="1:40" x14ac:dyDescent="0.2">
      <c r="A298" s="1" t="s">
        <v>100</v>
      </c>
      <c r="B298" s="1" t="str">
        <f>INDEX([2]SUMMARY!$B$2:$B$29,MATCH($A298,[2]SUMMARY!$A$2:$A$29,0))</f>
        <v>Rosenberg</v>
      </c>
      <c r="C298" s="1" t="s">
        <v>91</v>
      </c>
      <c r="D298" s="1"/>
      <c r="E298" s="1" t="s">
        <v>107</v>
      </c>
      <c r="F298" s="1" t="s">
        <v>49</v>
      </c>
      <c r="G298" s="22" t="s">
        <v>43</v>
      </c>
      <c r="H298" s="1" t="s">
        <v>43</v>
      </c>
      <c r="I298" s="22" t="s">
        <v>118</v>
      </c>
      <c r="J298" s="1" t="s">
        <v>119</v>
      </c>
      <c r="K298" s="1"/>
      <c r="L298" s="26">
        <f>IF(N298&gt;20,M298+1,AVERAGE(M298:N298))</f>
        <v>5.5</v>
      </c>
      <c r="M298" s="26">
        <v>5</v>
      </c>
      <c r="N298" s="26">
        <v>6</v>
      </c>
      <c r="O298" s="26"/>
      <c r="P298" s="26">
        <v>98.1</v>
      </c>
      <c r="Q298" s="26">
        <v>93</v>
      </c>
      <c r="R298" s="26">
        <v>99.8</v>
      </c>
      <c r="S298" s="1" t="b">
        <v>1</v>
      </c>
      <c r="T298" s="1"/>
      <c r="U298" s="1" t="s">
        <v>39</v>
      </c>
      <c r="V298" s="1"/>
      <c r="W298" s="1"/>
      <c r="X298" s="1"/>
      <c r="Y298" s="1"/>
      <c r="Z298" s="1">
        <v>1</v>
      </c>
      <c r="AA298" s="1" t="b">
        <f>M298&gt;L298</f>
        <v>0</v>
      </c>
      <c r="AB298" s="1"/>
      <c r="AC298" s="1"/>
      <c r="AD298" s="1" t="s">
        <v>42</v>
      </c>
      <c r="AE298" s="1">
        <f>P298-Q298</f>
        <v>5.0999999999999943</v>
      </c>
      <c r="AF298" s="1">
        <f>R298-Q298</f>
        <v>6.7999999999999972</v>
      </c>
      <c r="AG298" s="1"/>
      <c r="AH298" s="1"/>
      <c r="AI298" s="1"/>
      <c r="AJ298" s="1">
        <f>N298-M298</f>
        <v>1</v>
      </c>
      <c r="AK298" s="1"/>
      <c r="AL298" s="1"/>
      <c r="AM298" s="1"/>
      <c r="AN298" s="1"/>
    </row>
    <row r="299" spans="1:40" x14ac:dyDescent="0.2">
      <c r="A299" s="1" t="s">
        <v>100</v>
      </c>
      <c r="B299" s="1" t="str">
        <f>INDEX([2]SUMMARY!$B$2:$B$29,MATCH($A299,[2]SUMMARY!$A$2:$A$29,0))</f>
        <v>Rosenberg</v>
      </c>
      <c r="C299" s="1" t="s">
        <v>91</v>
      </c>
      <c r="D299" s="1"/>
      <c r="E299" s="1" t="s">
        <v>107</v>
      </c>
      <c r="F299" s="1" t="s">
        <v>49</v>
      </c>
      <c r="G299" s="22" t="s">
        <v>43</v>
      </c>
      <c r="H299" s="1" t="s">
        <v>43</v>
      </c>
      <c r="I299" s="22" t="s">
        <v>118</v>
      </c>
      <c r="J299" s="1" t="s">
        <v>119</v>
      </c>
      <c r="K299" s="1"/>
      <c r="L299" s="26">
        <f>IF(N299&gt;20,M299+1,AVERAGE(M299:N299))</f>
        <v>4.5</v>
      </c>
      <c r="M299" s="26">
        <v>4</v>
      </c>
      <c r="N299" s="26">
        <v>5</v>
      </c>
      <c r="O299" s="26"/>
      <c r="P299" s="26">
        <v>97.6</v>
      </c>
      <c r="Q299" s="26">
        <v>91.4</v>
      </c>
      <c r="R299" s="26">
        <v>99.7</v>
      </c>
      <c r="S299" s="1" t="b">
        <v>1</v>
      </c>
      <c r="T299" s="1"/>
      <c r="U299" s="1" t="s">
        <v>39</v>
      </c>
      <c r="V299" s="1"/>
      <c r="W299" s="1"/>
      <c r="X299" s="1"/>
      <c r="Y299" s="1"/>
      <c r="Z299" s="1">
        <v>1</v>
      </c>
      <c r="AA299" s="1" t="b">
        <f>M299&gt;L299</f>
        <v>0</v>
      </c>
      <c r="AB299" s="1"/>
      <c r="AC299" s="1"/>
      <c r="AD299" s="1" t="s">
        <v>42</v>
      </c>
      <c r="AE299" s="1">
        <f>P299-Q299</f>
        <v>6.1999999999999886</v>
      </c>
      <c r="AF299" s="1">
        <f>R299-Q299</f>
        <v>8.2999999999999972</v>
      </c>
      <c r="AG299" s="1"/>
      <c r="AH299" s="1"/>
      <c r="AI299" s="1"/>
      <c r="AJ299" s="1">
        <f>N299-M299</f>
        <v>1</v>
      </c>
      <c r="AK299" s="1"/>
      <c r="AL299" s="1"/>
      <c r="AM299" s="1"/>
      <c r="AN299" s="1"/>
    </row>
    <row r="300" spans="1:40" x14ac:dyDescent="0.2">
      <c r="A300" s="1" t="s">
        <v>100</v>
      </c>
      <c r="B300" s="1" t="str">
        <f>INDEX([2]SUMMARY!$B$2:$B$29,MATCH($A300,[2]SUMMARY!$A$2:$A$29,0))</f>
        <v>Rosenberg</v>
      </c>
      <c r="C300" s="1" t="s">
        <v>106</v>
      </c>
      <c r="D300" s="1"/>
      <c r="E300" s="1" t="s">
        <v>107</v>
      </c>
      <c r="F300" s="1" t="s">
        <v>49</v>
      </c>
      <c r="G300" s="22" t="s">
        <v>93</v>
      </c>
      <c r="H300" s="1" t="s">
        <v>35</v>
      </c>
      <c r="I300" s="22" t="s">
        <v>118</v>
      </c>
      <c r="J300" s="1" t="s">
        <v>119</v>
      </c>
      <c r="K300" s="1"/>
      <c r="L300" s="26">
        <f>IF(N300&gt;20,M300+1,AVERAGE(M300:N300))</f>
        <v>1.5</v>
      </c>
      <c r="M300" s="26">
        <v>1</v>
      </c>
      <c r="N300" s="26">
        <v>2</v>
      </c>
      <c r="O300" s="26"/>
      <c r="P300" s="26">
        <v>88.2</v>
      </c>
      <c r="Q300" s="26">
        <v>83.3</v>
      </c>
      <c r="R300" s="26">
        <v>91.8</v>
      </c>
      <c r="S300" s="1" t="b">
        <v>1</v>
      </c>
      <c r="T300" s="1"/>
      <c r="U300" s="1" t="s">
        <v>39</v>
      </c>
      <c r="V300" s="1"/>
      <c r="W300" s="1"/>
      <c r="X300" s="1"/>
      <c r="Y300" s="1"/>
      <c r="Z300" s="1">
        <v>1</v>
      </c>
      <c r="AA300" s="1" t="b">
        <f>M300&gt;L300</f>
        <v>0</v>
      </c>
      <c r="AB300" s="1"/>
      <c r="AC300" s="1"/>
      <c r="AD300" s="1" t="s">
        <v>42</v>
      </c>
      <c r="AE300" s="1">
        <f>P300-Q300</f>
        <v>4.9000000000000057</v>
      </c>
      <c r="AF300" s="1">
        <f>R300-Q300</f>
        <v>8.5</v>
      </c>
      <c r="AG300" s="1"/>
      <c r="AH300" s="1"/>
      <c r="AI300" s="1"/>
      <c r="AJ300" s="1">
        <f>N300-M300</f>
        <v>1</v>
      </c>
      <c r="AK300" s="1"/>
      <c r="AL300" s="1"/>
      <c r="AM300" s="1"/>
      <c r="AN300" s="1"/>
    </row>
    <row r="301" spans="1:40" x14ac:dyDescent="0.2">
      <c r="A301" s="1" t="s">
        <v>100</v>
      </c>
      <c r="B301" s="1" t="str">
        <f>INDEX([2]SUMMARY!$B$2:$B$29,MATCH($A301,[2]SUMMARY!$A$2:$A$29,0))</f>
        <v>Rosenberg</v>
      </c>
      <c r="C301" s="1" t="s">
        <v>106</v>
      </c>
      <c r="D301" s="1"/>
      <c r="E301" s="1" t="s">
        <v>107</v>
      </c>
      <c r="F301" s="1" t="s">
        <v>49</v>
      </c>
      <c r="G301" s="22" t="s">
        <v>93</v>
      </c>
      <c r="H301" s="1" t="s">
        <v>35</v>
      </c>
      <c r="I301" s="22" t="s">
        <v>118</v>
      </c>
      <c r="J301" s="1" t="s">
        <v>119</v>
      </c>
      <c r="K301" s="1"/>
      <c r="L301" s="26">
        <f>IF(N301&gt;20,M301+1,AVERAGE(M301:N301))</f>
        <v>0.5</v>
      </c>
      <c r="M301" s="26">
        <v>0</v>
      </c>
      <c r="N301" s="26">
        <v>1</v>
      </c>
      <c r="O301" s="26"/>
      <c r="P301" s="26">
        <v>90.7</v>
      </c>
      <c r="Q301" s="26">
        <v>81.599999999999994</v>
      </c>
      <c r="R301" s="26">
        <v>96</v>
      </c>
      <c r="S301" s="1" t="b">
        <v>1</v>
      </c>
      <c r="T301" s="1"/>
      <c r="U301" s="1" t="s">
        <v>39</v>
      </c>
      <c r="V301" s="1"/>
      <c r="W301" s="1"/>
      <c r="X301" s="1"/>
      <c r="Y301" s="1"/>
      <c r="Z301" s="1">
        <v>1</v>
      </c>
      <c r="AA301" s="1" t="b">
        <f>M301&gt;L301</f>
        <v>0</v>
      </c>
      <c r="AB301" s="1"/>
      <c r="AC301" s="1"/>
      <c r="AD301" s="1" t="s">
        <v>42</v>
      </c>
      <c r="AE301" s="1">
        <f>P301-Q301</f>
        <v>9.1000000000000085</v>
      </c>
      <c r="AF301" s="1">
        <f>R301-Q301</f>
        <v>14.400000000000006</v>
      </c>
      <c r="AG301" s="1"/>
      <c r="AH301" s="1"/>
      <c r="AI301" s="1"/>
      <c r="AJ301" s="1">
        <f>N301-M301</f>
        <v>1</v>
      </c>
      <c r="AK301" s="1"/>
      <c r="AL301" s="1"/>
      <c r="AM301" s="1"/>
      <c r="AN301" s="1"/>
    </row>
    <row r="302" spans="1:40" x14ac:dyDescent="0.2">
      <c r="A302" s="1" t="s">
        <v>100</v>
      </c>
      <c r="B302" s="1" t="str">
        <f>INDEX([2]SUMMARY!$B$2:$B$29,MATCH($A302,[2]SUMMARY!$A$2:$A$29,0))</f>
        <v>Rosenberg</v>
      </c>
      <c r="C302" s="1" t="s">
        <v>106</v>
      </c>
      <c r="D302" s="1"/>
      <c r="E302" s="1" t="s">
        <v>107</v>
      </c>
      <c r="F302" s="1" t="s">
        <v>49</v>
      </c>
      <c r="G302" s="22" t="s">
        <v>43</v>
      </c>
      <c r="H302" s="1" t="s">
        <v>43</v>
      </c>
      <c r="I302" s="22" t="s">
        <v>118</v>
      </c>
      <c r="J302" s="1" t="s">
        <v>119</v>
      </c>
      <c r="K302" s="1"/>
      <c r="L302" s="26">
        <f>IF(N302&gt;20,M302+1,AVERAGE(M302:N302))</f>
        <v>3.75</v>
      </c>
      <c r="M302" s="26">
        <v>3.25</v>
      </c>
      <c r="N302" s="26">
        <v>4.25</v>
      </c>
      <c r="O302" s="26"/>
      <c r="P302" s="26">
        <v>91</v>
      </c>
      <c r="Q302" s="26">
        <v>82</v>
      </c>
      <c r="R302" s="26">
        <v>95</v>
      </c>
      <c r="S302" s="1" t="b">
        <v>1</v>
      </c>
      <c r="T302" s="1"/>
      <c r="U302" s="1" t="s">
        <v>39</v>
      </c>
      <c r="V302" s="1"/>
      <c r="W302" s="1"/>
      <c r="X302" s="1"/>
      <c r="Y302" s="1"/>
      <c r="Z302" s="1">
        <v>1</v>
      </c>
      <c r="AA302" s="1" t="b">
        <f>M302&gt;L302</f>
        <v>0</v>
      </c>
      <c r="AB302" s="1"/>
      <c r="AC302" s="1"/>
      <c r="AD302" s="1" t="s">
        <v>42</v>
      </c>
      <c r="AE302" s="1">
        <f>P302-Q302</f>
        <v>9</v>
      </c>
      <c r="AF302" s="1">
        <f>R302-Q302</f>
        <v>13</v>
      </c>
      <c r="AG302" s="1"/>
      <c r="AH302" s="1"/>
      <c r="AI302" s="1"/>
      <c r="AJ302" s="1">
        <f>N302-M302</f>
        <v>1</v>
      </c>
      <c r="AK302" s="1"/>
      <c r="AL302" s="1"/>
      <c r="AM302" s="1"/>
      <c r="AN302" s="1"/>
    </row>
    <row r="303" spans="1:40" x14ac:dyDescent="0.2">
      <c r="A303" s="1" t="s">
        <v>100</v>
      </c>
      <c r="B303" s="1" t="str">
        <f>INDEX([2]SUMMARY!$B$2:$B$29,MATCH($A303,[2]SUMMARY!$A$2:$A$29,0))</f>
        <v>Rosenberg</v>
      </c>
      <c r="C303" s="1" t="s">
        <v>106</v>
      </c>
      <c r="D303" s="1"/>
      <c r="E303" s="1" t="s">
        <v>107</v>
      </c>
      <c r="F303" s="1" t="s">
        <v>49</v>
      </c>
      <c r="G303" s="22" t="s">
        <v>43</v>
      </c>
      <c r="H303" s="1" t="s">
        <v>43</v>
      </c>
      <c r="I303" s="22" t="s">
        <v>118</v>
      </c>
      <c r="J303" s="1" t="s">
        <v>119</v>
      </c>
      <c r="K303" s="1"/>
      <c r="L303" s="26">
        <f>IF(N303&gt;20,M303+1,AVERAGE(M303:N303))</f>
        <v>2.75</v>
      </c>
      <c r="M303" s="26">
        <v>2.25</v>
      </c>
      <c r="N303" s="26">
        <v>3.25</v>
      </c>
      <c r="O303" s="26"/>
      <c r="P303" s="26">
        <v>93.3</v>
      </c>
      <c r="Q303" s="26">
        <v>75.599999999999994</v>
      </c>
      <c r="R303" s="26">
        <v>99.2</v>
      </c>
      <c r="S303" s="1" t="b">
        <v>1</v>
      </c>
      <c r="T303" s="1"/>
      <c r="U303" s="1" t="s">
        <v>39</v>
      </c>
      <c r="V303" s="1"/>
      <c r="W303" s="1"/>
      <c r="X303" s="1"/>
      <c r="Y303" s="1"/>
      <c r="Z303" s="1">
        <v>1</v>
      </c>
      <c r="AA303" s="1" t="b">
        <f>M303&gt;L303</f>
        <v>0</v>
      </c>
      <c r="AB303" s="1"/>
      <c r="AC303" s="1"/>
      <c r="AD303" s="1" t="s">
        <v>42</v>
      </c>
      <c r="AE303" s="1">
        <f>P303-Q303</f>
        <v>17.700000000000003</v>
      </c>
      <c r="AF303" s="1">
        <f>R303-Q303</f>
        <v>23.600000000000009</v>
      </c>
      <c r="AG303" s="1"/>
      <c r="AH303" s="1"/>
      <c r="AI303" s="1"/>
      <c r="AJ303" s="1">
        <f>N303-M303</f>
        <v>1</v>
      </c>
      <c r="AK303" s="1"/>
      <c r="AL303" s="1"/>
      <c r="AM303" s="1"/>
      <c r="AN303" s="1"/>
    </row>
    <row r="304" spans="1:40" x14ac:dyDescent="0.2">
      <c r="A304" s="1" t="s">
        <v>100</v>
      </c>
      <c r="B304" s="1" t="str">
        <f>INDEX([2]SUMMARY!$B$2:$B$29,MATCH($A304,[2]SUMMARY!$A$2:$A$29,0))</f>
        <v>Rosenberg</v>
      </c>
      <c r="C304" s="1" t="s">
        <v>106</v>
      </c>
      <c r="D304" s="1"/>
      <c r="E304" s="1" t="s">
        <v>107</v>
      </c>
      <c r="F304" s="1" t="s">
        <v>49</v>
      </c>
      <c r="G304" s="22" t="s">
        <v>43</v>
      </c>
      <c r="H304" s="1" t="s">
        <v>43</v>
      </c>
      <c r="I304" s="22" t="s">
        <v>118</v>
      </c>
      <c r="J304" s="1" t="s">
        <v>119</v>
      </c>
      <c r="K304" s="1"/>
      <c r="L304" s="26">
        <f>IF(N304&gt;20,M304+1,AVERAGE(M304:N304))</f>
        <v>5.5</v>
      </c>
      <c r="M304" s="26">
        <v>5</v>
      </c>
      <c r="N304" s="26">
        <v>6</v>
      </c>
      <c r="O304" s="26"/>
      <c r="P304" s="26">
        <v>90.4</v>
      </c>
      <c r="Q304" s="26">
        <v>83</v>
      </c>
      <c r="R304" s="26">
        <v>95.1</v>
      </c>
      <c r="S304" s="1" t="b">
        <v>1</v>
      </c>
      <c r="T304" s="1"/>
      <c r="U304" s="1" t="s">
        <v>39</v>
      </c>
      <c r="V304" s="1"/>
      <c r="W304" s="1"/>
      <c r="X304" s="1"/>
      <c r="Y304" s="1"/>
      <c r="Z304" s="1">
        <v>1</v>
      </c>
      <c r="AA304" s="1" t="b">
        <f>M304&gt;L304</f>
        <v>0</v>
      </c>
      <c r="AB304" s="1"/>
      <c r="AC304" s="1"/>
      <c r="AD304" s="1" t="s">
        <v>42</v>
      </c>
      <c r="AE304" s="1">
        <f>P304-Q304</f>
        <v>7.4000000000000057</v>
      </c>
      <c r="AF304" s="1">
        <f>R304-Q304</f>
        <v>12.099999999999994</v>
      </c>
      <c r="AG304" s="1"/>
      <c r="AH304" s="1"/>
      <c r="AI304" s="1"/>
      <c r="AJ304" s="1">
        <f>N304-M304</f>
        <v>1</v>
      </c>
      <c r="AK304" s="1"/>
      <c r="AL304" s="1"/>
      <c r="AM304" s="1"/>
      <c r="AN304" s="1"/>
    </row>
    <row r="305" spans="1:40" x14ac:dyDescent="0.2">
      <c r="A305" s="1" t="s">
        <v>100</v>
      </c>
      <c r="B305" s="1" t="str">
        <f>INDEX([2]SUMMARY!$B$2:$B$29,MATCH($A305,[2]SUMMARY!$A$2:$A$29,0))</f>
        <v>Rosenberg</v>
      </c>
      <c r="C305" s="1" t="s">
        <v>106</v>
      </c>
      <c r="D305" s="1"/>
      <c r="E305" s="1" t="s">
        <v>107</v>
      </c>
      <c r="F305" s="1" t="s">
        <v>49</v>
      </c>
      <c r="G305" s="22" t="s">
        <v>43</v>
      </c>
      <c r="H305" s="1" t="s">
        <v>43</v>
      </c>
      <c r="I305" s="22" t="s">
        <v>118</v>
      </c>
      <c r="J305" s="1" t="s">
        <v>119</v>
      </c>
      <c r="K305" s="1"/>
      <c r="L305" s="26">
        <f>IF(N305&gt;20,M305+1,AVERAGE(M305:N305))</f>
        <v>4.5</v>
      </c>
      <c r="M305" s="26">
        <v>4</v>
      </c>
      <c r="N305" s="26">
        <v>5</v>
      </c>
      <c r="O305" s="26"/>
      <c r="P305" s="26">
        <v>86.6</v>
      </c>
      <c r="Q305" s="26">
        <v>68.5</v>
      </c>
      <c r="R305" s="26">
        <v>95.7</v>
      </c>
      <c r="S305" s="1" t="b">
        <v>1</v>
      </c>
      <c r="T305" s="1"/>
      <c r="U305" s="1" t="s">
        <v>39</v>
      </c>
      <c r="V305" s="1"/>
      <c r="W305" s="1"/>
      <c r="X305" s="1"/>
      <c r="Y305" s="1"/>
      <c r="Z305" s="1">
        <v>1</v>
      </c>
      <c r="AA305" s="1" t="b">
        <f>M305&gt;L305</f>
        <v>0</v>
      </c>
      <c r="AB305" s="1"/>
      <c r="AC305" s="1"/>
      <c r="AD305" s="1" t="s">
        <v>42</v>
      </c>
      <c r="AE305" s="1">
        <f>P305-Q305</f>
        <v>18.099999999999994</v>
      </c>
      <c r="AF305" s="1">
        <f>R305-Q305</f>
        <v>27.200000000000003</v>
      </c>
      <c r="AG305" s="1"/>
      <c r="AH305" s="1"/>
      <c r="AI305" s="1"/>
      <c r="AJ305" s="1">
        <f>N305-M305</f>
        <v>1</v>
      </c>
      <c r="AK305" s="1"/>
      <c r="AL305" s="1"/>
      <c r="AM305" s="1"/>
      <c r="AN305" s="1"/>
    </row>
    <row r="306" spans="1:40" ht="17" x14ac:dyDescent="0.2">
      <c r="A306" s="1" t="s">
        <v>100</v>
      </c>
      <c r="B306" s="1" t="str">
        <f>INDEX([2]SUMMARY!$B$2:$B$29,MATCH($A306,[2]SUMMARY!$A$2:$A$29,0))</f>
        <v>Rosenberg</v>
      </c>
      <c r="C306" s="1" t="s">
        <v>33</v>
      </c>
      <c r="D306" s="1"/>
      <c r="E306" s="5" t="s">
        <v>108</v>
      </c>
      <c r="F306" s="1" t="s">
        <v>51</v>
      </c>
      <c r="G306" s="22" t="s">
        <v>93</v>
      </c>
      <c r="H306" s="1" t="s">
        <v>35</v>
      </c>
      <c r="I306" s="22" t="s">
        <v>118</v>
      </c>
      <c r="J306" s="1" t="s">
        <v>119</v>
      </c>
      <c r="K306" s="1"/>
      <c r="L306" s="26">
        <f>IF(N306&gt;20,M306+1,AVERAGE(M306:N306))</f>
        <v>3</v>
      </c>
      <c r="M306" s="26">
        <v>2</v>
      </c>
      <c r="N306" s="26">
        <v>4</v>
      </c>
      <c r="O306" s="26"/>
      <c r="P306" s="26">
        <v>95</v>
      </c>
      <c r="Q306" s="26">
        <v>94.2</v>
      </c>
      <c r="R306" s="26">
        <v>95.7</v>
      </c>
      <c r="S306" s="1" t="b">
        <v>1</v>
      </c>
      <c r="T306" s="1"/>
      <c r="U306" s="1" t="s">
        <v>39</v>
      </c>
      <c r="V306" s="1"/>
      <c r="W306" s="1"/>
      <c r="X306" s="1"/>
      <c r="Y306" s="1"/>
      <c r="Z306" s="1">
        <v>1</v>
      </c>
      <c r="AA306" s="1" t="b">
        <f>M306&gt;L306</f>
        <v>0</v>
      </c>
      <c r="AB306" s="1"/>
      <c r="AC306" s="1"/>
      <c r="AD306" s="1" t="s">
        <v>42</v>
      </c>
      <c r="AE306" s="1">
        <f>P306-Q306</f>
        <v>0.79999999999999716</v>
      </c>
      <c r="AF306" s="1">
        <f>R306-Q306</f>
        <v>1.5</v>
      </c>
      <c r="AG306" s="1"/>
      <c r="AH306" s="1"/>
      <c r="AI306" s="1"/>
      <c r="AJ306" s="1">
        <f>N306-M306</f>
        <v>2</v>
      </c>
      <c r="AK306" s="1"/>
      <c r="AL306" s="1"/>
      <c r="AM306" s="1"/>
      <c r="AN306" s="1"/>
    </row>
    <row r="307" spans="1:40" ht="17" x14ac:dyDescent="0.2">
      <c r="A307" s="1" t="s">
        <v>100</v>
      </c>
      <c r="B307" s="1" t="str">
        <f>INDEX([2]SUMMARY!$B$2:$B$29,MATCH($A307,[2]SUMMARY!$A$2:$A$29,0))</f>
        <v>Rosenberg</v>
      </c>
      <c r="C307" s="1" t="s">
        <v>33</v>
      </c>
      <c r="D307" s="1"/>
      <c r="E307" s="5" t="s">
        <v>108</v>
      </c>
      <c r="F307" s="1" t="s">
        <v>51</v>
      </c>
      <c r="G307" s="22" t="s">
        <v>93</v>
      </c>
      <c r="H307" s="1" t="s">
        <v>35</v>
      </c>
      <c r="I307" s="22" t="s">
        <v>118</v>
      </c>
      <c r="J307" s="1" t="s">
        <v>119</v>
      </c>
      <c r="K307" s="1"/>
      <c r="L307" s="26">
        <f>IF(N307&gt;20,M307+1,AVERAGE(M307:N307))</f>
        <v>1.5</v>
      </c>
      <c r="M307" s="26">
        <v>1</v>
      </c>
      <c r="N307" s="26">
        <v>2</v>
      </c>
      <c r="O307" s="26"/>
      <c r="P307" s="26">
        <v>93.2</v>
      </c>
      <c r="Q307" s="26">
        <v>91.1</v>
      </c>
      <c r="R307" s="26">
        <v>94.9</v>
      </c>
      <c r="S307" s="1" t="b">
        <v>1</v>
      </c>
      <c r="T307" s="1"/>
      <c r="U307" s="1" t="s">
        <v>39</v>
      </c>
      <c r="V307" s="1"/>
      <c r="W307" s="1"/>
      <c r="X307" s="1"/>
      <c r="Y307" s="1"/>
      <c r="Z307" s="1">
        <v>1</v>
      </c>
      <c r="AA307" s="1" t="b">
        <f>M307&gt;L307</f>
        <v>0</v>
      </c>
      <c r="AB307" s="1"/>
      <c r="AC307" s="1"/>
      <c r="AD307" s="1" t="s">
        <v>42</v>
      </c>
      <c r="AE307" s="1">
        <f>P307-Q307</f>
        <v>2.1000000000000085</v>
      </c>
      <c r="AF307" s="1">
        <f>R307-Q307</f>
        <v>3.8000000000000114</v>
      </c>
      <c r="AG307" s="1"/>
      <c r="AH307" s="1"/>
      <c r="AI307" s="1"/>
      <c r="AJ307" s="1">
        <f>N307-M307</f>
        <v>1</v>
      </c>
      <c r="AK307" s="1"/>
      <c r="AL307" s="1"/>
      <c r="AM307" s="1"/>
      <c r="AN307" s="1"/>
    </row>
    <row r="308" spans="1:40" ht="17" x14ac:dyDescent="0.2">
      <c r="A308" s="1" t="s">
        <v>100</v>
      </c>
      <c r="B308" s="1" t="str">
        <f>INDEX([2]SUMMARY!$B$2:$B$29,MATCH($A308,[2]SUMMARY!$A$2:$A$29,0))</f>
        <v>Rosenberg</v>
      </c>
      <c r="C308" s="1" t="s">
        <v>33</v>
      </c>
      <c r="D308" s="1"/>
      <c r="E308" s="5" t="s">
        <v>108</v>
      </c>
      <c r="F308" s="1" t="s">
        <v>51</v>
      </c>
      <c r="G308" s="22" t="s">
        <v>93</v>
      </c>
      <c r="H308" s="1" t="s">
        <v>35</v>
      </c>
      <c r="I308" s="22" t="s">
        <v>118</v>
      </c>
      <c r="J308" s="1" t="s">
        <v>119</v>
      </c>
      <c r="K308" s="1"/>
      <c r="L308" s="26">
        <f>IF(N308&gt;20,M308+1,AVERAGE(M308:N308))</f>
        <v>0.5</v>
      </c>
      <c r="M308" s="26">
        <v>0</v>
      </c>
      <c r="N308" s="26">
        <v>1</v>
      </c>
      <c r="O308" s="26"/>
      <c r="P308" s="26">
        <v>95.8</v>
      </c>
      <c r="Q308" s="26">
        <v>94.5</v>
      </c>
      <c r="R308" s="26">
        <v>96.8</v>
      </c>
      <c r="S308" s="1" t="b">
        <v>1</v>
      </c>
      <c r="T308" s="1"/>
      <c r="U308" s="1" t="s">
        <v>39</v>
      </c>
      <c r="V308" s="1"/>
      <c r="W308" s="1"/>
      <c r="X308" s="1"/>
      <c r="Y308" s="1"/>
      <c r="Z308" s="1">
        <v>1</v>
      </c>
      <c r="AA308" s="1" t="b">
        <f>M308&gt;L308</f>
        <v>0</v>
      </c>
      <c r="AB308" s="1"/>
      <c r="AC308" s="1"/>
      <c r="AD308" s="1" t="s">
        <v>42</v>
      </c>
      <c r="AE308" s="1">
        <f>P308-Q308</f>
        <v>1.2999999999999972</v>
      </c>
      <c r="AF308" s="1">
        <f>R308-Q308</f>
        <v>2.2999999999999972</v>
      </c>
      <c r="AG308" s="1"/>
      <c r="AH308" s="1"/>
      <c r="AI308" s="1"/>
      <c r="AJ308" s="1">
        <f>N308-M308</f>
        <v>1</v>
      </c>
      <c r="AK308" s="1"/>
      <c r="AL308" s="1"/>
      <c r="AM308" s="1"/>
      <c r="AN308" s="1"/>
    </row>
    <row r="309" spans="1:40" ht="17" x14ac:dyDescent="0.2">
      <c r="A309" s="1" t="s">
        <v>100</v>
      </c>
      <c r="B309" s="1" t="str">
        <f>INDEX([2]SUMMARY!$B$2:$B$29,MATCH($A309,[2]SUMMARY!$A$2:$A$29,0))</f>
        <v>Rosenberg</v>
      </c>
      <c r="C309" s="1" t="s">
        <v>33</v>
      </c>
      <c r="D309" s="1"/>
      <c r="E309" s="5" t="s">
        <v>108</v>
      </c>
      <c r="F309" s="1" t="s">
        <v>51</v>
      </c>
      <c r="G309" s="22" t="s">
        <v>43</v>
      </c>
      <c r="H309" s="1" t="s">
        <v>43</v>
      </c>
      <c r="I309" s="22" t="s">
        <v>118</v>
      </c>
      <c r="J309" s="1" t="s">
        <v>119</v>
      </c>
      <c r="K309" s="1"/>
      <c r="L309" s="26">
        <f>IF(N309&gt;20,M309+1,AVERAGE(M309:N309))</f>
        <v>5.25</v>
      </c>
      <c r="M309" s="26">
        <v>4.25</v>
      </c>
      <c r="N309" s="26">
        <v>6.25</v>
      </c>
      <c r="O309" s="26"/>
      <c r="P309" s="26">
        <v>93.8</v>
      </c>
      <c r="Q309" s="26">
        <v>92.3</v>
      </c>
      <c r="R309" s="26">
        <v>95.1</v>
      </c>
      <c r="S309" s="1" t="b">
        <v>1</v>
      </c>
      <c r="T309" s="1"/>
      <c r="U309" s="1" t="s">
        <v>39</v>
      </c>
      <c r="V309" s="1"/>
      <c r="W309" s="1"/>
      <c r="X309" s="1"/>
      <c r="Y309" s="1"/>
      <c r="Z309" s="1">
        <v>1</v>
      </c>
      <c r="AA309" s="1" t="b">
        <f>M309&gt;L309</f>
        <v>0</v>
      </c>
      <c r="AB309" s="1"/>
      <c r="AC309" s="1"/>
      <c r="AD309" s="1" t="s">
        <v>42</v>
      </c>
      <c r="AE309" s="1">
        <f>P309-Q309</f>
        <v>1.5</v>
      </c>
      <c r="AF309" s="1">
        <f>R309-Q309</f>
        <v>2.7999999999999972</v>
      </c>
      <c r="AG309" s="1"/>
      <c r="AH309" s="1"/>
      <c r="AI309" s="1"/>
      <c r="AJ309" s="1">
        <f>N309-M309</f>
        <v>2</v>
      </c>
      <c r="AK309" s="1"/>
      <c r="AL309" s="1"/>
      <c r="AM309" s="1"/>
      <c r="AN309" s="1"/>
    </row>
    <row r="310" spans="1:40" ht="17" x14ac:dyDescent="0.2">
      <c r="A310" s="1" t="s">
        <v>100</v>
      </c>
      <c r="B310" s="1" t="str">
        <f>INDEX([2]SUMMARY!$B$2:$B$29,MATCH($A310,[2]SUMMARY!$A$2:$A$29,0))</f>
        <v>Rosenberg</v>
      </c>
      <c r="C310" s="1" t="s">
        <v>33</v>
      </c>
      <c r="D310" s="1"/>
      <c r="E310" s="5" t="s">
        <v>108</v>
      </c>
      <c r="F310" s="1" t="s">
        <v>51</v>
      </c>
      <c r="G310" s="22" t="s">
        <v>43</v>
      </c>
      <c r="H310" s="1" t="s">
        <v>43</v>
      </c>
      <c r="I310" s="22" t="s">
        <v>118</v>
      </c>
      <c r="J310" s="1" t="s">
        <v>119</v>
      </c>
      <c r="K310" s="1"/>
      <c r="L310" s="26">
        <f>IF(N310&gt;20,M310+1,AVERAGE(M310:N310))</f>
        <v>3.75</v>
      </c>
      <c r="M310" s="26">
        <v>3.25</v>
      </c>
      <c r="N310" s="26">
        <v>4.25</v>
      </c>
      <c r="O310" s="26"/>
      <c r="P310" s="26">
        <v>92.8</v>
      </c>
      <c r="Q310" s="26">
        <v>89</v>
      </c>
      <c r="R310" s="26">
        <v>95.6</v>
      </c>
      <c r="S310" s="1" t="b">
        <v>1</v>
      </c>
      <c r="T310" s="1"/>
      <c r="U310" s="1" t="s">
        <v>39</v>
      </c>
      <c r="V310" s="1"/>
      <c r="W310" s="1"/>
      <c r="X310" s="1"/>
      <c r="Y310" s="1"/>
      <c r="Z310" s="1">
        <v>1</v>
      </c>
      <c r="AA310" s="1" t="b">
        <f>M310&gt;L310</f>
        <v>0</v>
      </c>
      <c r="AB310" s="1"/>
      <c r="AC310" s="1"/>
      <c r="AD310" s="1" t="s">
        <v>42</v>
      </c>
      <c r="AE310" s="1">
        <f>P310-Q310</f>
        <v>3.7999999999999972</v>
      </c>
      <c r="AF310" s="1">
        <f>R310-Q310</f>
        <v>6.5999999999999943</v>
      </c>
      <c r="AG310" s="1"/>
      <c r="AH310" s="1"/>
      <c r="AI310" s="1"/>
      <c r="AJ310" s="1">
        <f>N310-M310</f>
        <v>1</v>
      </c>
      <c r="AK310" s="1"/>
      <c r="AL310" s="1"/>
      <c r="AM310" s="1"/>
      <c r="AN310" s="1"/>
    </row>
    <row r="311" spans="1:40" ht="17" x14ac:dyDescent="0.2">
      <c r="A311" s="1" t="s">
        <v>100</v>
      </c>
      <c r="B311" s="1" t="str">
        <f>INDEX([2]SUMMARY!$B$2:$B$29,MATCH($A311,[2]SUMMARY!$A$2:$A$29,0))</f>
        <v>Rosenberg</v>
      </c>
      <c r="C311" s="1" t="s">
        <v>33</v>
      </c>
      <c r="D311" s="1"/>
      <c r="E311" s="5" t="s">
        <v>108</v>
      </c>
      <c r="F311" s="1" t="s">
        <v>51</v>
      </c>
      <c r="G311" s="22" t="s">
        <v>43</v>
      </c>
      <c r="H311" s="1" t="s">
        <v>43</v>
      </c>
      <c r="I311" s="22" t="s">
        <v>118</v>
      </c>
      <c r="J311" s="1" t="s">
        <v>119</v>
      </c>
      <c r="K311" s="1"/>
      <c r="L311" s="26">
        <f>IF(N311&gt;20,M311+1,AVERAGE(M311:N311))</f>
        <v>2.75</v>
      </c>
      <c r="M311" s="26">
        <v>2.25</v>
      </c>
      <c r="N311" s="26">
        <v>3.25</v>
      </c>
      <c r="O311" s="26"/>
      <c r="P311" s="26">
        <v>94.1</v>
      </c>
      <c r="Q311" s="26">
        <v>91.5</v>
      </c>
      <c r="R311" s="26">
        <v>96.1</v>
      </c>
      <c r="S311" s="1" t="b">
        <v>1</v>
      </c>
      <c r="T311" s="1"/>
      <c r="U311" s="1" t="s">
        <v>39</v>
      </c>
      <c r="V311" s="1"/>
      <c r="W311" s="1"/>
      <c r="X311" s="1"/>
      <c r="Y311" s="1"/>
      <c r="Z311" s="1">
        <v>1</v>
      </c>
      <c r="AA311" s="1" t="b">
        <f>M311&gt;L311</f>
        <v>0</v>
      </c>
      <c r="AB311" s="1"/>
      <c r="AC311" s="1"/>
      <c r="AD311" s="1" t="s">
        <v>42</v>
      </c>
      <c r="AE311" s="1">
        <f>P311-Q311</f>
        <v>2.5999999999999943</v>
      </c>
      <c r="AF311" s="1">
        <f>R311-Q311</f>
        <v>4.5999999999999943</v>
      </c>
      <c r="AG311" s="1"/>
      <c r="AH311" s="1"/>
      <c r="AI311" s="1"/>
      <c r="AJ311" s="1">
        <f>N311-M311</f>
        <v>1</v>
      </c>
      <c r="AK311" s="1"/>
      <c r="AL311" s="1"/>
      <c r="AM311" s="1"/>
      <c r="AN311" s="1"/>
    </row>
    <row r="312" spans="1:40" ht="17" x14ac:dyDescent="0.2">
      <c r="A312" s="1" t="s">
        <v>100</v>
      </c>
      <c r="B312" s="1" t="str">
        <f>INDEX([2]SUMMARY!$B$2:$B$29,MATCH($A312,[2]SUMMARY!$A$2:$A$29,0))</f>
        <v>Rosenberg</v>
      </c>
      <c r="C312" s="1" t="s">
        <v>33</v>
      </c>
      <c r="D312" s="1"/>
      <c r="E312" s="5" t="s">
        <v>108</v>
      </c>
      <c r="F312" s="1" t="s">
        <v>51</v>
      </c>
      <c r="G312" s="22" t="s">
        <v>43</v>
      </c>
      <c r="H312" s="1" t="s">
        <v>43</v>
      </c>
      <c r="I312" s="22" t="s">
        <v>118</v>
      </c>
      <c r="J312" s="1" t="s">
        <v>119</v>
      </c>
      <c r="K312" s="1"/>
      <c r="L312" s="26">
        <f>IF(N312&gt;20,M312+1,AVERAGE(M312:N312))</f>
        <v>7</v>
      </c>
      <c r="M312" s="26">
        <v>6</v>
      </c>
      <c r="N312" s="26">
        <v>8</v>
      </c>
      <c r="O312" s="26"/>
      <c r="P312" s="26">
        <v>89.6</v>
      </c>
      <c r="Q312" s="26">
        <v>87.4</v>
      </c>
      <c r="R312" s="26">
        <v>91.4</v>
      </c>
      <c r="S312" s="1" t="b">
        <v>1</v>
      </c>
      <c r="T312" s="1"/>
      <c r="U312" s="1" t="s">
        <v>39</v>
      </c>
      <c r="V312" s="1"/>
      <c r="W312" s="1"/>
      <c r="X312" s="1"/>
      <c r="Y312" s="1"/>
      <c r="Z312" s="1">
        <v>1</v>
      </c>
      <c r="AA312" s="1" t="b">
        <f>M312&gt;L312</f>
        <v>0</v>
      </c>
      <c r="AB312" s="1"/>
      <c r="AC312" s="1"/>
      <c r="AD312" s="1" t="s">
        <v>42</v>
      </c>
      <c r="AE312" s="1">
        <f>P312-Q312</f>
        <v>2.1999999999999886</v>
      </c>
      <c r="AF312" s="1">
        <f>R312-Q312</f>
        <v>4</v>
      </c>
      <c r="AG312" s="1"/>
      <c r="AH312" s="1"/>
      <c r="AI312" s="1"/>
      <c r="AJ312" s="1">
        <f>N312-M312</f>
        <v>2</v>
      </c>
      <c r="AK312" s="1"/>
      <c r="AL312" s="1"/>
      <c r="AM312" s="1"/>
      <c r="AN312" s="1"/>
    </row>
    <row r="313" spans="1:40" ht="17" x14ac:dyDescent="0.2">
      <c r="A313" s="1" t="s">
        <v>100</v>
      </c>
      <c r="B313" s="1" t="str">
        <f>INDEX([2]SUMMARY!$B$2:$B$29,MATCH($A313,[2]SUMMARY!$A$2:$A$29,0))</f>
        <v>Rosenberg</v>
      </c>
      <c r="C313" s="1" t="s">
        <v>33</v>
      </c>
      <c r="D313" s="1"/>
      <c r="E313" s="5" t="s">
        <v>108</v>
      </c>
      <c r="F313" s="1" t="s">
        <v>51</v>
      </c>
      <c r="G313" s="22" t="s">
        <v>43</v>
      </c>
      <c r="H313" s="1" t="s">
        <v>43</v>
      </c>
      <c r="I313" s="22" t="s">
        <v>118</v>
      </c>
      <c r="J313" s="1" t="s">
        <v>119</v>
      </c>
      <c r="K313" s="1"/>
      <c r="L313" s="26">
        <f>IF(N313&gt;20,M313+1,AVERAGE(M313:N313))</f>
        <v>5.5</v>
      </c>
      <c r="M313" s="26">
        <v>5</v>
      </c>
      <c r="N313" s="26">
        <v>6</v>
      </c>
      <c r="O313" s="26"/>
      <c r="P313" s="26">
        <v>89.3</v>
      </c>
      <c r="Q313" s="26">
        <v>84.6</v>
      </c>
      <c r="R313" s="26">
        <v>92.8</v>
      </c>
      <c r="S313" s="1" t="b">
        <v>1</v>
      </c>
      <c r="T313" s="1"/>
      <c r="U313" s="1" t="s">
        <v>39</v>
      </c>
      <c r="V313" s="1"/>
      <c r="W313" s="1"/>
      <c r="X313" s="1"/>
      <c r="Y313" s="1"/>
      <c r="Z313" s="1">
        <v>1</v>
      </c>
      <c r="AA313" s="1" t="b">
        <f>M313&gt;L313</f>
        <v>0</v>
      </c>
      <c r="AB313" s="1"/>
      <c r="AC313" s="1"/>
      <c r="AD313" s="1" t="s">
        <v>42</v>
      </c>
      <c r="AE313" s="1">
        <f>P313-Q313</f>
        <v>4.7000000000000028</v>
      </c>
      <c r="AF313" s="1">
        <f>R313-Q313</f>
        <v>8.2000000000000028</v>
      </c>
      <c r="AG313" s="1"/>
      <c r="AH313" s="1"/>
      <c r="AI313" s="1"/>
      <c r="AJ313" s="1">
        <f>N313-M313</f>
        <v>1</v>
      </c>
      <c r="AK313" s="1"/>
      <c r="AL313" s="1"/>
      <c r="AM313" s="1"/>
      <c r="AN313" s="1"/>
    </row>
    <row r="314" spans="1:40" ht="17" x14ac:dyDescent="0.2">
      <c r="A314" s="1" t="s">
        <v>100</v>
      </c>
      <c r="B314" s="1" t="str">
        <f>INDEX([2]SUMMARY!$B$2:$B$29,MATCH($A314,[2]SUMMARY!$A$2:$A$29,0))</f>
        <v>Rosenberg</v>
      </c>
      <c r="C314" s="1" t="s">
        <v>33</v>
      </c>
      <c r="D314" s="1"/>
      <c r="E314" s="5" t="s">
        <v>108</v>
      </c>
      <c r="F314" s="1" t="s">
        <v>51</v>
      </c>
      <c r="G314" s="22" t="s">
        <v>43</v>
      </c>
      <c r="H314" s="1" t="s">
        <v>43</v>
      </c>
      <c r="I314" s="22" t="s">
        <v>118</v>
      </c>
      <c r="J314" s="1" t="s">
        <v>119</v>
      </c>
      <c r="K314" s="1"/>
      <c r="L314" s="26">
        <f>IF(N314&gt;20,M314+1,AVERAGE(M314:N314))</f>
        <v>4.5</v>
      </c>
      <c r="M314" s="26">
        <v>4</v>
      </c>
      <c r="N314" s="26">
        <v>5</v>
      </c>
      <c r="O314" s="26"/>
      <c r="P314" s="26">
        <v>89</v>
      </c>
      <c r="Q314" s="26">
        <v>85.5</v>
      </c>
      <c r="R314" s="26">
        <v>91.8</v>
      </c>
      <c r="S314" s="1" t="b">
        <v>1</v>
      </c>
      <c r="T314" s="1"/>
      <c r="U314" s="1" t="s">
        <v>39</v>
      </c>
      <c r="V314" s="1"/>
      <c r="W314" s="1"/>
      <c r="X314" s="1"/>
      <c r="Y314" s="1"/>
      <c r="Z314" s="1">
        <v>1</v>
      </c>
      <c r="AA314" s="1" t="b">
        <f>M314&gt;L314</f>
        <v>0</v>
      </c>
      <c r="AB314" s="1"/>
      <c r="AC314" s="1"/>
      <c r="AD314" s="1" t="s">
        <v>42</v>
      </c>
      <c r="AE314" s="1">
        <f>P314-Q314</f>
        <v>3.5</v>
      </c>
      <c r="AF314" s="1">
        <f>R314-Q314</f>
        <v>6.2999999999999972</v>
      </c>
      <c r="AG314" s="1"/>
      <c r="AH314" s="1"/>
      <c r="AI314" s="1"/>
      <c r="AJ314" s="1">
        <f>N314-M314</f>
        <v>1</v>
      </c>
      <c r="AK314" s="1"/>
      <c r="AL314" s="1"/>
      <c r="AM314" s="1"/>
      <c r="AN314" s="1"/>
    </row>
    <row r="315" spans="1:40" ht="17" x14ac:dyDescent="0.2">
      <c r="A315" s="1" t="s">
        <v>100</v>
      </c>
      <c r="B315" s="1" t="str">
        <f>INDEX([2]SUMMARY!$B$2:$B$29,MATCH($A315,[2]SUMMARY!$A$2:$A$29,0))</f>
        <v>Rosenberg</v>
      </c>
      <c r="C315" s="1" t="s">
        <v>91</v>
      </c>
      <c r="D315" s="1"/>
      <c r="E315" s="5" t="s">
        <v>108</v>
      </c>
      <c r="F315" s="1" t="s">
        <v>51</v>
      </c>
      <c r="G315" s="22" t="s">
        <v>93</v>
      </c>
      <c r="H315" s="1" t="s">
        <v>35</v>
      </c>
      <c r="I315" s="22" t="s">
        <v>118</v>
      </c>
      <c r="J315" s="1" t="s">
        <v>119</v>
      </c>
      <c r="K315" s="1"/>
      <c r="L315" s="26">
        <f>IF(N315&gt;20,M315+1,AVERAGE(M315:N315))</f>
        <v>3</v>
      </c>
      <c r="M315" s="26">
        <v>2</v>
      </c>
      <c r="N315" s="26">
        <v>4</v>
      </c>
      <c r="O315" s="26"/>
      <c r="P315" s="26">
        <v>97.2</v>
      </c>
      <c r="Q315" s="26">
        <v>96.7</v>
      </c>
      <c r="R315" s="26">
        <v>97.7</v>
      </c>
      <c r="S315" s="1" t="b">
        <v>1</v>
      </c>
      <c r="T315" s="1"/>
      <c r="U315" s="1" t="s">
        <v>39</v>
      </c>
      <c r="V315" s="1"/>
      <c r="W315" s="1"/>
      <c r="X315" s="1"/>
      <c r="Y315" s="1"/>
      <c r="Z315" s="1">
        <v>1</v>
      </c>
      <c r="AA315" s="1" t="b">
        <f>M315&gt;L315</f>
        <v>0</v>
      </c>
      <c r="AB315" s="1"/>
      <c r="AC315" s="1"/>
      <c r="AD315" s="1" t="s">
        <v>42</v>
      </c>
      <c r="AE315" s="1">
        <f>P315-Q315</f>
        <v>0.5</v>
      </c>
      <c r="AF315" s="1">
        <f>R315-Q315</f>
        <v>1</v>
      </c>
      <c r="AG315" s="1"/>
      <c r="AH315" s="1"/>
      <c r="AI315" s="1"/>
      <c r="AJ315" s="1">
        <f>N315-M315</f>
        <v>2</v>
      </c>
      <c r="AK315" s="1"/>
      <c r="AL315" s="1"/>
      <c r="AM315" s="1"/>
      <c r="AN315" s="1"/>
    </row>
    <row r="316" spans="1:40" ht="17" x14ac:dyDescent="0.2">
      <c r="A316" s="1" t="s">
        <v>100</v>
      </c>
      <c r="B316" s="1" t="str">
        <f>INDEX([2]SUMMARY!$B$2:$B$29,MATCH($A316,[2]SUMMARY!$A$2:$A$29,0))</f>
        <v>Rosenberg</v>
      </c>
      <c r="C316" s="1" t="s">
        <v>91</v>
      </c>
      <c r="D316" s="1"/>
      <c r="E316" s="5" t="s">
        <v>108</v>
      </c>
      <c r="F316" s="1" t="s">
        <v>51</v>
      </c>
      <c r="G316" s="22" t="s">
        <v>93</v>
      </c>
      <c r="H316" s="1" t="s">
        <v>35</v>
      </c>
      <c r="I316" s="22" t="s">
        <v>118</v>
      </c>
      <c r="J316" s="1" t="s">
        <v>119</v>
      </c>
      <c r="K316" s="1"/>
      <c r="L316" s="26">
        <f>IF(N316&gt;20,M316+1,AVERAGE(M316:N316))</f>
        <v>1.5</v>
      </c>
      <c r="M316" s="26">
        <v>1</v>
      </c>
      <c r="N316" s="26">
        <v>2</v>
      </c>
      <c r="O316" s="26"/>
      <c r="P316" s="26">
        <v>97.4</v>
      </c>
      <c r="Q316" s="26">
        <v>95.7</v>
      </c>
      <c r="R316" s="26">
        <v>98.6</v>
      </c>
      <c r="S316" s="1" t="b">
        <v>1</v>
      </c>
      <c r="T316" s="1"/>
      <c r="U316" s="1" t="s">
        <v>39</v>
      </c>
      <c r="V316" s="1"/>
      <c r="W316" s="1"/>
      <c r="X316" s="1"/>
      <c r="Y316" s="1"/>
      <c r="Z316" s="1">
        <v>1</v>
      </c>
      <c r="AA316" s="1" t="b">
        <f>M316&gt;L316</f>
        <v>0</v>
      </c>
      <c r="AB316" s="1"/>
      <c r="AC316" s="1"/>
      <c r="AD316" s="1" t="s">
        <v>42</v>
      </c>
      <c r="AE316" s="1">
        <f>P316-Q316</f>
        <v>1.7000000000000028</v>
      </c>
      <c r="AF316" s="1">
        <f>R316-Q316</f>
        <v>2.8999999999999915</v>
      </c>
      <c r="AG316" s="1"/>
      <c r="AH316" s="1"/>
      <c r="AI316" s="1"/>
      <c r="AJ316" s="1">
        <f>N316-M316</f>
        <v>1</v>
      </c>
      <c r="AK316" s="1"/>
      <c r="AL316" s="1"/>
      <c r="AM316" s="1"/>
      <c r="AN316" s="1"/>
    </row>
    <row r="317" spans="1:40" ht="17" x14ac:dyDescent="0.2">
      <c r="A317" s="1" t="s">
        <v>100</v>
      </c>
      <c r="B317" s="1" t="str">
        <f>INDEX([2]SUMMARY!$B$2:$B$29,MATCH($A317,[2]SUMMARY!$A$2:$A$29,0))</f>
        <v>Rosenberg</v>
      </c>
      <c r="C317" s="1" t="s">
        <v>91</v>
      </c>
      <c r="D317" s="1"/>
      <c r="E317" s="5" t="s">
        <v>108</v>
      </c>
      <c r="F317" s="1" t="s">
        <v>51</v>
      </c>
      <c r="G317" s="22" t="s">
        <v>93</v>
      </c>
      <c r="H317" s="1" t="s">
        <v>35</v>
      </c>
      <c r="I317" s="22" t="s">
        <v>118</v>
      </c>
      <c r="J317" s="1" t="s">
        <v>119</v>
      </c>
      <c r="K317" s="1"/>
      <c r="L317" s="26">
        <f>IF(N317&gt;20,M317+1,AVERAGE(M317:N317))</f>
        <v>0.5</v>
      </c>
      <c r="M317" s="26">
        <v>0</v>
      </c>
      <c r="N317" s="26">
        <v>1</v>
      </c>
      <c r="O317" s="26"/>
      <c r="P317" s="26">
        <v>97.5</v>
      </c>
      <c r="Q317" s="26">
        <v>96.6</v>
      </c>
      <c r="R317" s="26">
        <v>98.2</v>
      </c>
      <c r="S317" s="1" t="b">
        <v>1</v>
      </c>
      <c r="T317" s="1"/>
      <c r="U317" s="1" t="s">
        <v>39</v>
      </c>
      <c r="V317" s="1"/>
      <c r="W317" s="1"/>
      <c r="X317" s="1"/>
      <c r="Y317" s="1"/>
      <c r="Z317" s="1">
        <v>1</v>
      </c>
      <c r="AA317" s="1" t="b">
        <f>M317&gt;L317</f>
        <v>0</v>
      </c>
      <c r="AB317" s="1"/>
      <c r="AC317" s="1"/>
      <c r="AD317" s="1" t="s">
        <v>42</v>
      </c>
      <c r="AE317" s="1">
        <f>P317-Q317</f>
        <v>0.90000000000000568</v>
      </c>
      <c r="AF317" s="1">
        <f>R317-Q317</f>
        <v>1.6000000000000085</v>
      </c>
      <c r="AG317" s="1"/>
      <c r="AH317" s="1"/>
      <c r="AI317" s="1"/>
      <c r="AJ317" s="1">
        <f>N317-M317</f>
        <v>1</v>
      </c>
      <c r="AK317" s="1"/>
      <c r="AL317" s="1"/>
      <c r="AM317" s="1"/>
      <c r="AN317" s="1"/>
    </row>
    <row r="318" spans="1:40" ht="17" x14ac:dyDescent="0.2">
      <c r="A318" s="1" t="s">
        <v>100</v>
      </c>
      <c r="B318" s="1" t="str">
        <f>INDEX([2]SUMMARY!$B$2:$B$29,MATCH($A318,[2]SUMMARY!$A$2:$A$29,0))</f>
        <v>Rosenberg</v>
      </c>
      <c r="C318" s="1" t="s">
        <v>91</v>
      </c>
      <c r="D318" s="1"/>
      <c r="E318" s="5" t="s">
        <v>108</v>
      </c>
      <c r="F318" s="1" t="s">
        <v>51</v>
      </c>
      <c r="G318" s="22" t="s">
        <v>43</v>
      </c>
      <c r="H318" s="1" t="s">
        <v>43</v>
      </c>
      <c r="I318" s="22" t="s">
        <v>118</v>
      </c>
      <c r="J318" s="1" t="s">
        <v>119</v>
      </c>
      <c r="K318" s="1"/>
      <c r="L318" s="26">
        <f>IF(N318&gt;20,M318+1,AVERAGE(M318:N318))</f>
        <v>5.25</v>
      </c>
      <c r="M318" s="26">
        <v>4.25</v>
      </c>
      <c r="N318" s="26">
        <v>6.25</v>
      </c>
      <c r="O318" s="26"/>
      <c r="P318" s="26">
        <v>96.4</v>
      </c>
      <c r="Q318" s="26">
        <v>95.3</v>
      </c>
      <c r="R318" s="26">
        <v>97.4</v>
      </c>
      <c r="S318" s="1" t="b">
        <v>1</v>
      </c>
      <c r="T318" s="1"/>
      <c r="U318" s="1" t="s">
        <v>39</v>
      </c>
      <c r="V318" s="1"/>
      <c r="W318" s="1"/>
      <c r="X318" s="1"/>
      <c r="Y318" s="1"/>
      <c r="Z318" s="1">
        <v>1</v>
      </c>
      <c r="AA318" s="1" t="b">
        <f>M318&gt;L318</f>
        <v>0</v>
      </c>
      <c r="AB318" s="1"/>
      <c r="AC318" s="1"/>
      <c r="AD318" s="1" t="s">
        <v>42</v>
      </c>
      <c r="AE318" s="1">
        <f>P318-Q318</f>
        <v>1.1000000000000085</v>
      </c>
      <c r="AF318" s="1">
        <f>R318-Q318</f>
        <v>2.1000000000000085</v>
      </c>
      <c r="AG318" s="1"/>
      <c r="AH318" s="1"/>
      <c r="AI318" s="1"/>
      <c r="AJ318" s="1">
        <f>N318-M318</f>
        <v>2</v>
      </c>
      <c r="AK318" s="1"/>
      <c r="AL318" s="1"/>
      <c r="AM318" s="1"/>
      <c r="AN318" s="1"/>
    </row>
    <row r="319" spans="1:40" ht="17" x14ac:dyDescent="0.2">
      <c r="A319" s="1" t="s">
        <v>100</v>
      </c>
      <c r="B319" s="1" t="str">
        <f>INDEX([2]SUMMARY!$B$2:$B$29,MATCH($A319,[2]SUMMARY!$A$2:$A$29,0))</f>
        <v>Rosenberg</v>
      </c>
      <c r="C319" s="1" t="s">
        <v>91</v>
      </c>
      <c r="D319" s="1"/>
      <c r="E319" s="5" t="s">
        <v>108</v>
      </c>
      <c r="F319" s="1" t="s">
        <v>51</v>
      </c>
      <c r="G319" s="22" t="s">
        <v>43</v>
      </c>
      <c r="H319" s="1" t="s">
        <v>43</v>
      </c>
      <c r="I319" s="22" t="s">
        <v>118</v>
      </c>
      <c r="J319" s="1" t="s">
        <v>119</v>
      </c>
      <c r="K319" s="1"/>
      <c r="L319" s="26">
        <f>IF(N319&gt;20,M319+1,AVERAGE(M319:N319))</f>
        <v>3.75</v>
      </c>
      <c r="M319" s="26">
        <v>3.25</v>
      </c>
      <c r="N319" s="26">
        <v>4.25</v>
      </c>
      <c r="O319" s="26"/>
      <c r="P319" s="26">
        <v>96.2</v>
      </c>
      <c r="Q319" s="26">
        <v>92.5</v>
      </c>
      <c r="R319" s="26">
        <v>98.4</v>
      </c>
      <c r="S319" s="1" t="b">
        <v>1</v>
      </c>
      <c r="T319" s="1"/>
      <c r="U319" s="1" t="s">
        <v>39</v>
      </c>
      <c r="V319" s="1"/>
      <c r="W319" s="1"/>
      <c r="X319" s="1"/>
      <c r="Y319" s="1"/>
      <c r="Z319" s="1">
        <v>1</v>
      </c>
      <c r="AA319" s="1" t="b">
        <f>M319&gt;L319</f>
        <v>0</v>
      </c>
      <c r="AB319" s="1"/>
      <c r="AC319" s="1"/>
      <c r="AD319" s="1" t="s">
        <v>42</v>
      </c>
      <c r="AE319" s="1">
        <f>P319-Q319</f>
        <v>3.7000000000000028</v>
      </c>
      <c r="AF319" s="1">
        <f>R319-Q319</f>
        <v>5.9000000000000057</v>
      </c>
      <c r="AG319" s="1"/>
      <c r="AH319" s="1"/>
      <c r="AI319" s="1"/>
      <c r="AJ319" s="1">
        <f>N319-M319</f>
        <v>1</v>
      </c>
      <c r="AK319" s="1"/>
      <c r="AL319" s="1"/>
      <c r="AM319" s="1"/>
      <c r="AN319" s="1"/>
    </row>
    <row r="320" spans="1:40" ht="17" x14ac:dyDescent="0.2">
      <c r="A320" s="1" t="s">
        <v>100</v>
      </c>
      <c r="B320" s="1" t="str">
        <f>INDEX([2]SUMMARY!$B$2:$B$29,MATCH($A320,[2]SUMMARY!$A$2:$A$29,0))</f>
        <v>Rosenberg</v>
      </c>
      <c r="C320" s="1" t="s">
        <v>91</v>
      </c>
      <c r="D320" s="1"/>
      <c r="E320" s="5" t="s">
        <v>108</v>
      </c>
      <c r="F320" s="1" t="s">
        <v>51</v>
      </c>
      <c r="G320" s="22" t="s">
        <v>43</v>
      </c>
      <c r="H320" s="1" t="s">
        <v>43</v>
      </c>
      <c r="I320" s="22" t="s">
        <v>118</v>
      </c>
      <c r="J320" s="1" t="s">
        <v>119</v>
      </c>
      <c r="K320" s="1"/>
      <c r="L320" s="26">
        <f>IF(N320&gt;20,M320+1,AVERAGE(M320:N320))</f>
        <v>2.75</v>
      </c>
      <c r="M320" s="26">
        <v>2.25</v>
      </c>
      <c r="N320" s="26">
        <v>3.25</v>
      </c>
      <c r="O320" s="26"/>
      <c r="P320" s="26">
        <v>97.5</v>
      </c>
      <c r="Q320" s="26">
        <v>95.9</v>
      </c>
      <c r="R320" s="26">
        <v>98.6</v>
      </c>
      <c r="S320" s="1" t="b">
        <v>1</v>
      </c>
      <c r="T320" s="1"/>
      <c r="U320" s="1" t="s">
        <v>39</v>
      </c>
      <c r="V320" s="1"/>
      <c r="W320" s="1"/>
      <c r="X320" s="1"/>
      <c r="Y320" s="1"/>
      <c r="Z320" s="1">
        <v>1</v>
      </c>
      <c r="AA320" s="1" t="b">
        <f>M320&gt;L320</f>
        <v>0</v>
      </c>
      <c r="AB320" s="1"/>
      <c r="AC320" s="1"/>
      <c r="AD320" s="1" t="s">
        <v>42</v>
      </c>
      <c r="AE320" s="1">
        <f>P320-Q320</f>
        <v>1.5999999999999943</v>
      </c>
      <c r="AF320" s="1">
        <f>R320-Q320</f>
        <v>2.6999999999999886</v>
      </c>
      <c r="AG320" s="1"/>
      <c r="AH320" s="1"/>
      <c r="AI320" s="1"/>
      <c r="AJ320" s="1">
        <f>N320-M320</f>
        <v>1</v>
      </c>
      <c r="AK320" s="1"/>
      <c r="AL320" s="1"/>
      <c r="AM320" s="1"/>
      <c r="AN320" s="1"/>
    </row>
    <row r="321" spans="1:40" ht="17" x14ac:dyDescent="0.2">
      <c r="A321" s="1" t="s">
        <v>100</v>
      </c>
      <c r="B321" s="1" t="str">
        <f>INDEX([2]SUMMARY!$B$2:$B$29,MATCH($A321,[2]SUMMARY!$A$2:$A$29,0))</f>
        <v>Rosenberg</v>
      </c>
      <c r="C321" s="1" t="s">
        <v>91</v>
      </c>
      <c r="D321" s="1"/>
      <c r="E321" s="5" t="s">
        <v>108</v>
      </c>
      <c r="F321" s="1" t="s">
        <v>51</v>
      </c>
      <c r="G321" s="22" t="s">
        <v>43</v>
      </c>
      <c r="H321" s="1" t="s">
        <v>43</v>
      </c>
      <c r="I321" s="22" t="s">
        <v>118</v>
      </c>
      <c r="J321" s="1" t="s">
        <v>119</v>
      </c>
      <c r="K321" s="1"/>
      <c r="L321" s="26">
        <f>IF(N321&gt;20,M321+1,AVERAGE(M321:N321))</f>
        <v>7</v>
      </c>
      <c r="M321" s="26">
        <v>6</v>
      </c>
      <c r="N321" s="26">
        <v>8</v>
      </c>
      <c r="O321" s="26"/>
      <c r="P321" s="26">
        <v>95.2</v>
      </c>
      <c r="Q321" s="26">
        <v>93.9</v>
      </c>
      <c r="R321" s="26">
        <v>96.3</v>
      </c>
      <c r="S321" s="1" t="b">
        <v>1</v>
      </c>
      <c r="T321" s="1"/>
      <c r="U321" s="1" t="s">
        <v>39</v>
      </c>
      <c r="V321" s="1"/>
      <c r="W321" s="1"/>
      <c r="X321" s="1"/>
      <c r="Y321" s="1"/>
      <c r="Z321" s="1">
        <v>1</v>
      </c>
      <c r="AA321" s="1" t="b">
        <f>M321&gt;L321</f>
        <v>0</v>
      </c>
      <c r="AB321" s="1"/>
      <c r="AC321" s="1"/>
      <c r="AD321" s="1" t="s">
        <v>42</v>
      </c>
      <c r="AE321" s="1">
        <f>P321-Q321</f>
        <v>1.2999999999999972</v>
      </c>
      <c r="AF321" s="1">
        <f>R321-Q321</f>
        <v>2.3999999999999915</v>
      </c>
      <c r="AG321" s="1"/>
      <c r="AH321" s="1"/>
      <c r="AI321" s="1"/>
      <c r="AJ321" s="1">
        <f>N321-M321</f>
        <v>2</v>
      </c>
      <c r="AK321" s="1"/>
      <c r="AL321" s="1"/>
      <c r="AM321" s="1"/>
      <c r="AN321" s="1"/>
    </row>
    <row r="322" spans="1:40" ht="17" x14ac:dyDescent="0.2">
      <c r="A322" s="1" t="s">
        <v>100</v>
      </c>
      <c r="B322" s="1" t="str">
        <f>INDEX([2]SUMMARY!$B$2:$B$29,MATCH($A322,[2]SUMMARY!$A$2:$A$29,0))</f>
        <v>Rosenberg</v>
      </c>
      <c r="C322" s="1" t="s">
        <v>91</v>
      </c>
      <c r="D322" s="1"/>
      <c r="E322" s="5" t="s">
        <v>108</v>
      </c>
      <c r="F322" s="1" t="s">
        <v>51</v>
      </c>
      <c r="G322" s="22" t="s">
        <v>43</v>
      </c>
      <c r="H322" s="1" t="s">
        <v>43</v>
      </c>
      <c r="I322" s="22" t="s">
        <v>118</v>
      </c>
      <c r="J322" s="1" t="s">
        <v>119</v>
      </c>
      <c r="K322" s="1"/>
      <c r="L322" s="26">
        <f>IF(N322&gt;20,M322+1,AVERAGE(M322:N322))</f>
        <v>5.5</v>
      </c>
      <c r="M322" s="26">
        <v>5</v>
      </c>
      <c r="N322" s="26">
        <v>6</v>
      </c>
      <c r="O322" s="26"/>
      <c r="P322" s="26">
        <v>91.8</v>
      </c>
      <c r="Q322" s="26">
        <v>86.7</v>
      </c>
      <c r="R322" s="26">
        <v>95.3</v>
      </c>
      <c r="S322" s="1" t="b">
        <v>1</v>
      </c>
      <c r="T322" s="1"/>
      <c r="U322" s="1" t="s">
        <v>39</v>
      </c>
      <c r="V322" s="1"/>
      <c r="W322" s="1"/>
      <c r="X322" s="1"/>
      <c r="Y322" s="1"/>
      <c r="Z322" s="1">
        <v>1</v>
      </c>
      <c r="AA322" s="1" t="b">
        <f>M322&gt;L322</f>
        <v>0</v>
      </c>
      <c r="AB322" s="1"/>
      <c r="AC322" s="1"/>
      <c r="AD322" s="1" t="s">
        <v>42</v>
      </c>
      <c r="AE322" s="1">
        <f>P322-Q322</f>
        <v>5.0999999999999943</v>
      </c>
      <c r="AF322" s="1">
        <f>R322-Q322</f>
        <v>8.5999999999999943</v>
      </c>
      <c r="AG322" s="1"/>
      <c r="AH322" s="1"/>
      <c r="AI322" s="1"/>
      <c r="AJ322" s="1">
        <f>N322-M322</f>
        <v>1</v>
      </c>
      <c r="AK322" s="1"/>
      <c r="AL322" s="1"/>
      <c r="AM322" s="1"/>
      <c r="AN322" s="1"/>
    </row>
    <row r="323" spans="1:40" ht="17" x14ac:dyDescent="0.2">
      <c r="A323" s="1" t="s">
        <v>100</v>
      </c>
      <c r="B323" s="1" t="str">
        <f>INDEX([2]SUMMARY!$B$2:$B$29,MATCH($A323,[2]SUMMARY!$A$2:$A$29,0))</f>
        <v>Rosenberg</v>
      </c>
      <c r="C323" s="1" t="s">
        <v>91</v>
      </c>
      <c r="D323" s="1"/>
      <c r="E323" s="5" t="s">
        <v>108</v>
      </c>
      <c r="F323" s="1" t="s">
        <v>51</v>
      </c>
      <c r="G323" s="22" t="s">
        <v>43</v>
      </c>
      <c r="H323" s="1" t="s">
        <v>43</v>
      </c>
      <c r="I323" s="22" t="s">
        <v>118</v>
      </c>
      <c r="J323" s="1" t="s">
        <v>119</v>
      </c>
      <c r="K323" s="1"/>
      <c r="L323" s="26">
        <f>IF(N323&gt;20,M323+1,AVERAGE(M323:N323))</f>
        <v>4.5</v>
      </c>
      <c r="M323" s="26">
        <v>4</v>
      </c>
      <c r="N323" s="26">
        <v>5</v>
      </c>
      <c r="O323" s="26"/>
      <c r="P323" s="26">
        <v>95.8</v>
      </c>
      <c r="Q323" s="26">
        <v>93.8</v>
      </c>
      <c r="R323" s="26">
        <v>97.3</v>
      </c>
      <c r="S323" s="1" t="b">
        <v>1</v>
      </c>
      <c r="T323" s="1"/>
      <c r="U323" s="1" t="s">
        <v>39</v>
      </c>
      <c r="V323" s="1"/>
      <c r="W323" s="1"/>
      <c r="X323" s="1"/>
      <c r="Y323" s="1"/>
      <c r="Z323" s="1">
        <v>1</v>
      </c>
      <c r="AA323" s="1" t="b">
        <f>M323&gt;L323</f>
        <v>0</v>
      </c>
      <c r="AB323" s="1"/>
      <c r="AC323" s="1"/>
      <c r="AD323" s="1" t="s">
        <v>42</v>
      </c>
      <c r="AE323" s="1">
        <f>P323-Q323</f>
        <v>2</v>
      </c>
      <c r="AF323" s="1">
        <f>R323-Q323</f>
        <v>3.5</v>
      </c>
      <c r="AG323" s="1"/>
      <c r="AH323" s="1"/>
      <c r="AI323" s="1"/>
      <c r="AJ323" s="1">
        <f>N323-M323</f>
        <v>1</v>
      </c>
      <c r="AK323" s="1"/>
      <c r="AL323" s="1"/>
      <c r="AM323" s="1"/>
      <c r="AN323" s="1"/>
    </row>
    <row r="324" spans="1:40" ht="17" x14ac:dyDescent="0.2">
      <c r="A324" s="1" t="s">
        <v>100</v>
      </c>
      <c r="B324" s="1" t="str">
        <f>INDEX([2]SUMMARY!$B$2:$B$29,MATCH($A324,[2]SUMMARY!$A$2:$A$29,0))</f>
        <v>Rosenberg</v>
      </c>
      <c r="C324" s="1" t="s">
        <v>106</v>
      </c>
      <c r="D324" s="1"/>
      <c r="E324" s="5" t="s">
        <v>108</v>
      </c>
      <c r="F324" s="1" t="s">
        <v>51</v>
      </c>
      <c r="G324" s="22" t="s">
        <v>93</v>
      </c>
      <c r="H324" s="1" t="s">
        <v>35</v>
      </c>
      <c r="I324" s="22" t="s">
        <v>118</v>
      </c>
      <c r="J324" s="1" t="s">
        <v>119</v>
      </c>
      <c r="K324" s="1"/>
      <c r="L324" s="26">
        <f>IF(N324&gt;20,M324+1,AVERAGE(M324:N324))</f>
        <v>1.5</v>
      </c>
      <c r="M324" s="26">
        <v>1</v>
      </c>
      <c r="N324" s="26">
        <v>2</v>
      </c>
      <c r="O324" s="26"/>
      <c r="P324" s="26">
        <v>85.5</v>
      </c>
      <c r="Q324" s="26">
        <v>81.5</v>
      </c>
      <c r="R324" s="26">
        <v>88.8</v>
      </c>
      <c r="S324" s="1" t="b">
        <v>1</v>
      </c>
      <c r="T324" s="1"/>
      <c r="U324" s="1" t="s">
        <v>39</v>
      </c>
      <c r="V324" s="1"/>
      <c r="W324" s="1"/>
      <c r="X324" s="1"/>
      <c r="Y324" s="1"/>
      <c r="Z324" s="1">
        <v>1</v>
      </c>
      <c r="AA324" s="1" t="b">
        <f>M324&gt;L324</f>
        <v>0</v>
      </c>
      <c r="AB324" s="1"/>
      <c r="AC324" s="1"/>
      <c r="AD324" s="1" t="s">
        <v>42</v>
      </c>
      <c r="AE324" s="1">
        <f>P324-Q324</f>
        <v>4</v>
      </c>
      <c r="AF324" s="1">
        <f>R324-Q324</f>
        <v>7.2999999999999972</v>
      </c>
      <c r="AG324" s="1"/>
      <c r="AH324" s="1"/>
      <c r="AI324" s="1"/>
      <c r="AJ324" s="1">
        <f>N324-M324</f>
        <v>1</v>
      </c>
      <c r="AK324" s="1"/>
      <c r="AL324" s="1"/>
      <c r="AM324" s="1"/>
      <c r="AN324" s="1"/>
    </row>
    <row r="325" spans="1:40" ht="17" x14ac:dyDescent="0.2">
      <c r="A325" s="1" t="s">
        <v>100</v>
      </c>
      <c r="B325" s="1" t="str">
        <f>INDEX([2]SUMMARY!$B$2:$B$29,MATCH($A325,[2]SUMMARY!$A$2:$A$29,0))</f>
        <v>Rosenberg</v>
      </c>
      <c r="C325" s="1" t="s">
        <v>106</v>
      </c>
      <c r="D325" s="1"/>
      <c r="E325" s="5" t="s">
        <v>108</v>
      </c>
      <c r="F325" s="1" t="s">
        <v>51</v>
      </c>
      <c r="G325" s="22" t="s">
        <v>93</v>
      </c>
      <c r="H325" s="1" t="s">
        <v>35</v>
      </c>
      <c r="I325" s="22" t="s">
        <v>118</v>
      </c>
      <c r="J325" s="1" t="s">
        <v>119</v>
      </c>
      <c r="K325" s="1"/>
      <c r="L325" s="26">
        <f>IF(N325&gt;20,M325+1,AVERAGE(M325:N325))</f>
        <v>0.5</v>
      </c>
      <c r="M325" s="26">
        <v>0</v>
      </c>
      <c r="N325" s="26">
        <v>1</v>
      </c>
      <c r="O325" s="26"/>
      <c r="P325" s="26">
        <v>90.4</v>
      </c>
      <c r="Q325" s="26">
        <v>85</v>
      </c>
      <c r="R325" s="26">
        <v>94.2</v>
      </c>
      <c r="S325" s="1" t="b">
        <v>1</v>
      </c>
      <c r="T325" s="1"/>
      <c r="U325" s="1" t="s">
        <v>39</v>
      </c>
      <c r="V325" s="1"/>
      <c r="W325" s="1"/>
      <c r="X325" s="1"/>
      <c r="Y325" s="1"/>
      <c r="Z325" s="1">
        <v>1</v>
      </c>
      <c r="AA325" s="1" t="b">
        <f>M325&gt;L325</f>
        <v>0</v>
      </c>
      <c r="AB325" s="1"/>
      <c r="AC325" s="1"/>
      <c r="AD325" s="1" t="s">
        <v>42</v>
      </c>
      <c r="AE325" s="1">
        <f>P325-Q325</f>
        <v>5.4000000000000057</v>
      </c>
      <c r="AF325" s="1">
        <f>R325-Q325</f>
        <v>9.2000000000000028</v>
      </c>
      <c r="AG325" s="1"/>
      <c r="AH325" s="1"/>
      <c r="AI325" s="1"/>
      <c r="AJ325" s="1">
        <f>N325-M325</f>
        <v>1</v>
      </c>
      <c r="AK325" s="1"/>
      <c r="AL325" s="1"/>
      <c r="AM325" s="1"/>
      <c r="AN325" s="1"/>
    </row>
    <row r="326" spans="1:40" ht="17" x14ac:dyDescent="0.2">
      <c r="A326" s="1" t="s">
        <v>100</v>
      </c>
      <c r="B326" s="1" t="str">
        <f>INDEX([2]SUMMARY!$B$2:$B$29,MATCH($A326,[2]SUMMARY!$A$2:$A$29,0))</f>
        <v>Rosenberg</v>
      </c>
      <c r="C326" s="1" t="s">
        <v>106</v>
      </c>
      <c r="D326" s="1"/>
      <c r="E326" s="5" t="s">
        <v>108</v>
      </c>
      <c r="F326" s="1" t="s">
        <v>51</v>
      </c>
      <c r="G326" s="22" t="s">
        <v>43</v>
      </c>
      <c r="H326" s="1" t="s">
        <v>43</v>
      </c>
      <c r="I326" s="22" t="s">
        <v>118</v>
      </c>
      <c r="J326" s="1" t="s">
        <v>119</v>
      </c>
      <c r="K326" s="1"/>
      <c r="L326" s="26">
        <f>IF(N326&gt;20,M326+1,AVERAGE(M326:N326))</f>
        <v>3.75</v>
      </c>
      <c r="M326" s="26">
        <v>3.25</v>
      </c>
      <c r="N326" s="26">
        <v>4.25</v>
      </c>
      <c r="O326" s="26"/>
      <c r="P326" s="26">
        <v>80.900000000000006</v>
      </c>
      <c r="Q326" s="26">
        <v>72</v>
      </c>
      <c r="R326" s="26">
        <v>87</v>
      </c>
      <c r="S326" s="1" t="b">
        <v>1</v>
      </c>
      <c r="T326" s="1"/>
      <c r="U326" s="1" t="s">
        <v>39</v>
      </c>
      <c r="V326" s="1"/>
      <c r="W326" s="1"/>
      <c r="X326" s="1"/>
      <c r="Y326" s="1"/>
      <c r="Z326" s="1">
        <v>1</v>
      </c>
      <c r="AA326" s="1" t="b">
        <f>M326&gt;L326</f>
        <v>0</v>
      </c>
      <c r="AB326" s="1"/>
      <c r="AC326" s="1"/>
      <c r="AD326" s="1" t="s">
        <v>42</v>
      </c>
      <c r="AE326" s="1">
        <f>P326-Q326</f>
        <v>8.9000000000000057</v>
      </c>
      <c r="AF326" s="1">
        <f>R326-Q326</f>
        <v>15</v>
      </c>
      <c r="AG326" s="1"/>
      <c r="AH326" s="1"/>
      <c r="AI326" s="1"/>
      <c r="AJ326" s="1">
        <f>N326-M326</f>
        <v>1</v>
      </c>
      <c r="AK326" s="1"/>
      <c r="AL326" s="1"/>
      <c r="AM326" s="1"/>
      <c r="AN326" s="1"/>
    </row>
    <row r="327" spans="1:40" ht="17" x14ac:dyDescent="0.2">
      <c r="A327" s="1" t="s">
        <v>100</v>
      </c>
      <c r="B327" s="1" t="str">
        <f>INDEX([2]SUMMARY!$B$2:$B$29,MATCH($A327,[2]SUMMARY!$A$2:$A$29,0))</f>
        <v>Rosenberg</v>
      </c>
      <c r="C327" s="1" t="s">
        <v>106</v>
      </c>
      <c r="D327" s="1"/>
      <c r="E327" s="5" t="s">
        <v>108</v>
      </c>
      <c r="F327" s="1" t="s">
        <v>51</v>
      </c>
      <c r="G327" s="22" t="s">
        <v>43</v>
      </c>
      <c r="H327" s="1" t="s">
        <v>43</v>
      </c>
      <c r="I327" s="22" t="s">
        <v>118</v>
      </c>
      <c r="J327" s="1" t="s">
        <v>119</v>
      </c>
      <c r="K327" s="1"/>
      <c r="L327" s="26">
        <f>IF(N327&gt;20,M327+1,AVERAGE(M327:N327))</f>
        <v>2.75</v>
      </c>
      <c r="M327" s="26">
        <v>2.25</v>
      </c>
      <c r="N327" s="26">
        <v>3.25</v>
      </c>
      <c r="O327" s="26"/>
      <c r="P327" s="26">
        <v>80.5</v>
      </c>
      <c r="Q327" s="26">
        <v>67</v>
      </c>
      <c r="R327" s="26">
        <v>89.4</v>
      </c>
      <c r="S327" s="1" t="b">
        <v>1</v>
      </c>
      <c r="T327" s="1"/>
      <c r="U327" s="1" t="s">
        <v>39</v>
      </c>
      <c r="V327" s="1"/>
      <c r="W327" s="1"/>
      <c r="X327" s="1"/>
      <c r="Y327" s="1"/>
      <c r="Z327" s="1">
        <v>1</v>
      </c>
      <c r="AA327" s="1" t="b">
        <f>M327&gt;L327</f>
        <v>0</v>
      </c>
      <c r="AB327" s="1"/>
      <c r="AC327" s="1"/>
      <c r="AD327" s="1" t="s">
        <v>42</v>
      </c>
      <c r="AE327" s="1">
        <f>P327-Q327</f>
        <v>13.5</v>
      </c>
      <c r="AF327" s="1">
        <f>R327-Q327</f>
        <v>22.400000000000006</v>
      </c>
      <c r="AG327" s="1"/>
      <c r="AH327" s="1"/>
      <c r="AI327" s="1"/>
      <c r="AJ327" s="1">
        <f>N327-M327</f>
        <v>1</v>
      </c>
      <c r="AK327" s="1"/>
      <c r="AL327" s="1"/>
      <c r="AM327" s="1"/>
      <c r="AN327" s="1"/>
    </row>
    <row r="328" spans="1:40" ht="17" x14ac:dyDescent="0.2">
      <c r="A328" s="1" t="s">
        <v>100</v>
      </c>
      <c r="B328" s="1" t="str">
        <f>INDEX([2]SUMMARY!$B$2:$B$29,MATCH($A328,[2]SUMMARY!$A$2:$A$29,0))</f>
        <v>Rosenberg</v>
      </c>
      <c r="C328" s="1" t="s">
        <v>106</v>
      </c>
      <c r="D328" s="1"/>
      <c r="E328" s="5" t="s">
        <v>108</v>
      </c>
      <c r="F328" s="1" t="s">
        <v>51</v>
      </c>
      <c r="G328" s="22" t="s">
        <v>43</v>
      </c>
      <c r="H328" s="1" t="s">
        <v>43</v>
      </c>
      <c r="I328" s="22" t="s">
        <v>118</v>
      </c>
      <c r="J328" s="1" t="s">
        <v>119</v>
      </c>
      <c r="K328" s="1"/>
      <c r="L328" s="26">
        <f>IF(N328&gt;20,M328+1,AVERAGE(M328:N328))</f>
        <v>5.5</v>
      </c>
      <c r="M328" s="26">
        <v>5</v>
      </c>
      <c r="N328" s="26">
        <v>6</v>
      </c>
      <c r="O328" s="26"/>
      <c r="P328" s="26">
        <v>82.4</v>
      </c>
      <c r="Q328" s="26">
        <v>74.5</v>
      </c>
      <c r="R328" s="26">
        <v>88.4</v>
      </c>
      <c r="S328" s="1" t="b">
        <v>1</v>
      </c>
      <c r="T328" s="1"/>
      <c r="U328" s="1" t="s">
        <v>39</v>
      </c>
      <c r="V328" s="1"/>
      <c r="W328" s="1"/>
      <c r="X328" s="1"/>
      <c r="Y328" s="1"/>
      <c r="Z328" s="1">
        <v>1</v>
      </c>
      <c r="AA328" s="1" t="b">
        <f>M328&gt;L328</f>
        <v>0</v>
      </c>
      <c r="AB328" s="1"/>
      <c r="AC328" s="1"/>
      <c r="AD328" s="1" t="s">
        <v>42</v>
      </c>
      <c r="AE328" s="1">
        <f>P328-Q328</f>
        <v>7.9000000000000057</v>
      </c>
      <c r="AF328" s="1">
        <f>R328-Q328</f>
        <v>13.900000000000006</v>
      </c>
      <c r="AG328" s="1"/>
      <c r="AH328" s="1"/>
      <c r="AI328" s="1"/>
      <c r="AJ328" s="1">
        <f>N328-M328</f>
        <v>1</v>
      </c>
      <c r="AK328" s="1"/>
      <c r="AL328" s="1"/>
      <c r="AM328" s="1"/>
      <c r="AN328" s="1"/>
    </row>
    <row r="329" spans="1:40" ht="17" x14ac:dyDescent="0.2">
      <c r="A329" s="1" t="s">
        <v>100</v>
      </c>
      <c r="B329" s="1" t="str">
        <f>INDEX([2]SUMMARY!$B$2:$B$29,MATCH($A329,[2]SUMMARY!$A$2:$A$29,0))</f>
        <v>Rosenberg</v>
      </c>
      <c r="C329" s="1" t="s">
        <v>106</v>
      </c>
      <c r="D329" s="1"/>
      <c r="E329" s="5" t="s">
        <v>108</v>
      </c>
      <c r="F329" s="1" t="s">
        <v>51</v>
      </c>
      <c r="G329" s="22" t="s">
        <v>43</v>
      </c>
      <c r="H329" s="1" t="s">
        <v>43</v>
      </c>
      <c r="I329" s="22" t="s">
        <v>118</v>
      </c>
      <c r="J329" s="1" t="s">
        <v>119</v>
      </c>
      <c r="K329" s="1"/>
      <c r="L329" s="26">
        <f>IF(N329&gt;20,M329+1,AVERAGE(M329:N329))</f>
        <v>4.5</v>
      </c>
      <c r="M329" s="26">
        <v>4</v>
      </c>
      <c r="N329" s="26">
        <v>5</v>
      </c>
      <c r="O329" s="26"/>
      <c r="P329" s="26">
        <v>83</v>
      </c>
      <c r="Q329" s="26">
        <v>70.099999999999994</v>
      </c>
      <c r="R329" s="26">
        <v>91.3</v>
      </c>
      <c r="S329" s="1" t="b">
        <v>1</v>
      </c>
      <c r="T329" s="1"/>
      <c r="U329" s="1" t="s">
        <v>39</v>
      </c>
      <c r="V329" s="1"/>
      <c r="W329" s="1"/>
      <c r="X329" s="1"/>
      <c r="Y329" s="1"/>
      <c r="Z329" s="1">
        <v>1</v>
      </c>
      <c r="AA329" s="1" t="b">
        <f>M329&gt;L329</f>
        <v>0</v>
      </c>
      <c r="AB329" s="1"/>
      <c r="AC329" s="1"/>
      <c r="AD329" s="1" t="s">
        <v>42</v>
      </c>
      <c r="AE329" s="1">
        <f>P329-Q329</f>
        <v>12.900000000000006</v>
      </c>
      <c r="AF329" s="1">
        <f>R329-Q329</f>
        <v>21.200000000000003</v>
      </c>
      <c r="AG329" s="1"/>
      <c r="AH329" s="1"/>
      <c r="AI329" s="1"/>
      <c r="AJ329" s="1">
        <f>N329-M329</f>
        <v>1</v>
      </c>
      <c r="AK329" s="1"/>
      <c r="AL329" s="1"/>
      <c r="AM329" s="1"/>
      <c r="AN329" s="1"/>
    </row>
    <row r="330" spans="1:40" x14ac:dyDescent="0.2">
      <c r="A330" s="3" t="s">
        <v>88</v>
      </c>
      <c r="B330" s="1" t="str">
        <f>INDEX([1]SUMMARY!$B$2:$B$29,MATCH($A330,[1]SUMMARY!$A$2:$A$29,0))</f>
        <v>Andrews</v>
      </c>
      <c r="C330" s="1" t="s">
        <v>33</v>
      </c>
      <c r="D330" s="1"/>
      <c r="E330" s="1" t="s">
        <v>34</v>
      </c>
      <c r="F330" s="1" t="s">
        <v>34</v>
      </c>
      <c r="G330" s="1" t="s">
        <v>35</v>
      </c>
      <c r="H330" s="1" t="s">
        <v>35</v>
      </c>
      <c r="I330" s="1" t="s">
        <v>118</v>
      </c>
      <c r="J330" s="1" t="s">
        <v>119</v>
      </c>
      <c r="K330" s="1"/>
      <c r="L330" s="26">
        <f>IF(N330&gt;20,M330+1,AVERAGE(M330:N330))</f>
        <v>1.5</v>
      </c>
      <c r="M330" s="26">
        <v>0.5</v>
      </c>
      <c r="N330" s="26">
        <v>2.5</v>
      </c>
      <c r="O330" s="26"/>
      <c r="P330" s="28">
        <v>97.8</v>
      </c>
      <c r="Q330" s="27">
        <v>91</v>
      </c>
      <c r="R330" s="26">
        <v>99.5</v>
      </c>
      <c r="S330" s="1" t="b">
        <v>1</v>
      </c>
      <c r="T330" s="1"/>
      <c r="U330" s="1" t="s">
        <v>77</v>
      </c>
      <c r="V330" s="1">
        <v>97.7</v>
      </c>
      <c r="W330" s="1">
        <v>90.8</v>
      </c>
      <c r="X330" s="1">
        <v>99.4</v>
      </c>
      <c r="Y330" s="1"/>
      <c r="Z330" s="1">
        <v>1</v>
      </c>
      <c r="AA330" s="1" t="b">
        <f>M330&gt;L330</f>
        <v>0</v>
      </c>
      <c r="AB330" s="1"/>
      <c r="AC330" s="1"/>
      <c r="AD330" s="1" t="s">
        <v>42</v>
      </c>
      <c r="AE330" s="1">
        <f>P330-Q330</f>
        <v>6.7999999999999972</v>
      </c>
      <c r="AF330" s="1">
        <f>R330-Q330</f>
        <v>8.5</v>
      </c>
      <c r="AG330" s="1"/>
      <c r="AH330" s="1"/>
      <c r="AI330" s="1"/>
      <c r="AJ330" s="1">
        <f>N330-M330</f>
        <v>2</v>
      </c>
      <c r="AK330" s="1"/>
      <c r="AL330" s="1"/>
      <c r="AM330" s="1"/>
      <c r="AN330" s="1"/>
    </row>
    <row r="331" spans="1:40" x14ac:dyDescent="0.2">
      <c r="A331" s="1" t="s">
        <v>32</v>
      </c>
      <c r="B331" s="1" t="str">
        <f>INDEX([1]SUMMARY!$B$2:$B$29,MATCH($A331,[1]SUMMARY!$A$2:$A$29,0))</f>
        <v>Tartof</v>
      </c>
      <c r="C331" s="1" t="s">
        <v>33</v>
      </c>
      <c r="D331" s="1"/>
      <c r="E331" s="1" t="s">
        <v>34</v>
      </c>
      <c r="F331" s="1" t="s">
        <v>34</v>
      </c>
      <c r="G331" s="1" t="s">
        <v>43</v>
      </c>
      <c r="H331" s="1" t="s">
        <v>43</v>
      </c>
      <c r="I331" s="1" t="s">
        <v>36</v>
      </c>
      <c r="J331" s="1" t="s">
        <v>36</v>
      </c>
      <c r="K331" s="1" t="s">
        <v>124</v>
      </c>
      <c r="L331" s="26">
        <f>IF(N331&gt;20,M331+1,AVERAGE(M331:N331))</f>
        <v>0.5</v>
      </c>
      <c r="M331" s="26">
        <v>0</v>
      </c>
      <c r="N331" s="26">
        <v>1</v>
      </c>
      <c r="O331" s="26"/>
      <c r="P331" s="26">
        <v>93</v>
      </c>
      <c r="Q331" s="26">
        <v>85</v>
      </c>
      <c r="R331" s="26">
        <v>97</v>
      </c>
      <c r="S331" s="1" t="b">
        <v>1</v>
      </c>
      <c r="T331" s="1"/>
      <c r="U331" s="1" t="s">
        <v>39</v>
      </c>
      <c r="V331" s="1"/>
      <c r="W331" s="1"/>
      <c r="X331" s="1"/>
      <c r="Y331" s="1"/>
      <c r="Z331" s="1">
        <v>1</v>
      </c>
      <c r="AA331" s="1" t="b">
        <f>M331&gt;L331</f>
        <v>0</v>
      </c>
      <c r="AB331" s="1"/>
      <c r="AC331" s="1" t="s">
        <v>125</v>
      </c>
      <c r="AD331" s="1"/>
      <c r="AE331" s="1">
        <f>P331-Q331</f>
        <v>8</v>
      </c>
      <c r="AF331" s="1">
        <f>R331-Q331</f>
        <v>12</v>
      </c>
      <c r="AG331" s="1"/>
      <c r="AH331" s="1"/>
      <c r="AI331" s="1"/>
      <c r="AJ331" s="1">
        <f>N331-M331</f>
        <v>1</v>
      </c>
      <c r="AK331" s="1"/>
      <c r="AL331" s="1"/>
      <c r="AM331" s="1"/>
      <c r="AN331" s="1"/>
    </row>
    <row r="332" spans="1:40" x14ac:dyDescent="0.2">
      <c r="A332" s="1" t="s">
        <v>32</v>
      </c>
      <c r="B332" s="1" t="str">
        <f>INDEX([1]SUMMARY!$B$2:$B$29,MATCH($A332,[1]SUMMARY!$A$2:$A$29,0))</f>
        <v>Tartof</v>
      </c>
      <c r="C332" s="1" t="s">
        <v>33</v>
      </c>
      <c r="D332" s="1"/>
      <c r="E332" s="1" t="s">
        <v>34</v>
      </c>
      <c r="F332" s="1" t="s">
        <v>34</v>
      </c>
      <c r="G332" s="1" t="s">
        <v>43</v>
      </c>
      <c r="H332" s="1" t="s">
        <v>43</v>
      </c>
      <c r="I332" s="1" t="s">
        <v>36</v>
      </c>
      <c r="J332" s="1" t="s">
        <v>36</v>
      </c>
      <c r="K332" s="1" t="s">
        <v>124</v>
      </c>
      <c r="L332" s="26">
        <f>IF(N332&gt;20,M332+1,AVERAGE(M332:N332))</f>
        <v>1.5</v>
      </c>
      <c r="M332" s="26">
        <f>N331</f>
        <v>1</v>
      </c>
      <c r="N332" s="26">
        <v>2</v>
      </c>
      <c r="O332" s="26"/>
      <c r="P332" s="26">
        <v>88</v>
      </c>
      <c r="Q332" s="26">
        <v>81</v>
      </c>
      <c r="R332" s="26">
        <v>92</v>
      </c>
      <c r="S332" s="1" t="b">
        <v>1</v>
      </c>
      <c r="T332" s="1"/>
      <c r="U332" s="1" t="s">
        <v>39</v>
      </c>
      <c r="V332" s="1"/>
      <c r="W332" s="1"/>
      <c r="X332" s="1"/>
      <c r="Y332" s="1"/>
      <c r="Z332" s="1">
        <v>1</v>
      </c>
      <c r="AA332" s="1" t="b">
        <f>M332&gt;L332</f>
        <v>0</v>
      </c>
      <c r="AB332" s="1"/>
      <c r="AC332" s="1" t="s">
        <v>125</v>
      </c>
      <c r="AD332" s="1"/>
      <c r="AE332" s="1">
        <f>P332-Q332</f>
        <v>7</v>
      </c>
      <c r="AF332" s="1">
        <f>R332-Q332</f>
        <v>11</v>
      </c>
      <c r="AG332" s="1"/>
      <c r="AH332" s="1"/>
      <c r="AI332" s="1"/>
      <c r="AJ332" s="1">
        <f>N332-M332</f>
        <v>1</v>
      </c>
      <c r="AK332" s="1"/>
      <c r="AL332" s="1"/>
      <c r="AM332" s="1"/>
      <c r="AN332" s="1"/>
    </row>
    <row r="333" spans="1:40" x14ac:dyDescent="0.2">
      <c r="A333" s="1" t="s">
        <v>32</v>
      </c>
      <c r="B333" s="1" t="str">
        <f>INDEX([1]SUMMARY!$B$2:$B$29,MATCH($A333,[1]SUMMARY!$A$2:$A$29,0))</f>
        <v>Tartof</v>
      </c>
      <c r="C333" s="1" t="s">
        <v>33</v>
      </c>
      <c r="D333" s="1"/>
      <c r="E333" s="1" t="s">
        <v>34</v>
      </c>
      <c r="F333" s="1" t="s">
        <v>34</v>
      </c>
      <c r="G333" s="1" t="s">
        <v>43</v>
      </c>
      <c r="H333" s="1" t="s">
        <v>43</v>
      </c>
      <c r="I333" s="1" t="s">
        <v>36</v>
      </c>
      <c r="J333" s="1" t="s">
        <v>36</v>
      </c>
      <c r="K333" s="1" t="s">
        <v>124</v>
      </c>
      <c r="L333" s="26">
        <f>IF(N333&gt;20,M333+1,AVERAGE(M333:N333))</f>
        <v>2.5</v>
      </c>
      <c r="M333" s="26">
        <f>N332</f>
        <v>2</v>
      </c>
      <c r="N333" s="26">
        <v>3</v>
      </c>
      <c r="O333" s="26"/>
      <c r="P333" s="26">
        <v>78</v>
      </c>
      <c r="Q333" s="26">
        <v>70</v>
      </c>
      <c r="R333" s="26">
        <v>83</v>
      </c>
      <c r="S333" s="1" t="b">
        <v>1</v>
      </c>
      <c r="T333" s="1"/>
      <c r="U333" s="1" t="s">
        <v>39</v>
      </c>
      <c r="V333" s="1"/>
      <c r="W333" s="1"/>
      <c r="X333" s="1"/>
      <c r="Y333" s="1"/>
      <c r="Z333" s="1">
        <v>1</v>
      </c>
      <c r="AA333" s="1" t="b">
        <f>M333&gt;L333</f>
        <v>0</v>
      </c>
      <c r="AB333" s="1"/>
      <c r="AC333" s="1" t="s">
        <v>125</v>
      </c>
      <c r="AD333" s="1"/>
      <c r="AE333" s="1">
        <f>P333-Q333</f>
        <v>8</v>
      </c>
      <c r="AF333" s="1">
        <f>R333-Q333</f>
        <v>13</v>
      </c>
      <c r="AG333" s="1"/>
      <c r="AH333" s="1"/>
      <c r="AI333" s="1"/>
      <c r="AJ333" s="1">
        <f>N333-M333</f>
        <v>1</v>
      </c>
      <c r="AK333" s="1"/>
      <c r="AL333" s="1"/>
      <c r="AM333" s="1"/>
      <c r="AN333" s="1"/>
    </row>
    <row r="334" spans="1:40" x14ac:dyDescent="0.2">
      <c r="A334" s="1" t="s">
        <v>32</v>
      </c>
      <c r="B334" s="1" t="str">
        <f>INDEX([1]SUMMARY!$B$2:$B$29,MATCH($A334,[1]SUMMARY!$A$2:$A$29,0))</f>
        <v>Tartof</v>
      </c>
      <c r="C334" s="1" t="s">
        <v>33</v>
      </c>
      <c r="D334" s="1"/>
      <c r="E334" s="1" t="s">
        <v>34</v>
      </c>
      <c r="F334" s="1" t="s">
        <v>34</v>
      </c>
      <c r="G334" s="1" t="s">
        <v>43</v>
      </c>
      <c r="H334" s="1" t="s">
        <v>43</v>
      </c>
      <c r="I334" s="1" t="s">
        <v>36</v>
      </c>
      <c r="J334" s="1" t="s">
        <v>36</v>
      </c>
      <c r="K334" s="1" t="s">
        <v>124</v>
      </c>
      <c r="L334" s="26">
        <f>IF(N334&gt;20,M334+1,AVERAGE(M334:N334))</f>
        <v>3.5</v>
      </c>
      <c r="M334" s="26">
        <f>N333</f>
        <v>3</v>
      </c>
      <c r="N334" s="26">
        <v>4</v>
      </c>
      <c r="O334" s="26"/>
      <c r="P334" s="26">
        <v>60</v>
      </c>
      <c r="Q334" s="26">
        <v>48</v>
      </c>
      <c r="R334" s="26">
        <v>69</v>
      </c>
      <c r="S334" s="1" t="b">
        <v>1</v>
      </c>
      <c r="T334" s="1"/>
      <c r="U334" s="1" t="s">
        <v>39</v>
      </c>
      <c r="V334" s="1"/>
      <c r="W334" s="1"/>
      <c r="X334" s="1"/>
      <c r="Y334" s="1"/>
      <c r="Z334" s="1">
        <v>1</v>
      </c>
      <c r="AA334" s="1" t="b">
        <f>M334&gt;L334</f>
        <v>0</v>
      </c>
      <c r="AB334" s="1"/>
      <c r="AC334" s="1" t="s">
        <v>125</v>
      </c>
      <c r="AD334" s="1"/>
      <c r="AE334" s="1">
        <f>P334-Q334</f>
        <v>12</v>
      </c>
      <c r="AF334" s="1">
        <f>R334-Q334</f>
        <v>21</v>
      </c>
      <c r="AG334" s="1"/>
      <c r="AH334" s="1"/>
      <c r="AI334" s="1"/>
      <c r="AJ334" s="1">
        <f>N334-M334</f>
        <v>1</v>
      </c>
      <c r="AK334" s="1"/>
      <c r="AL334" s="1"/>
      <c r="AM334" s="1"/>
      <c r="AN334" s="1"/>
    </row>
    <row r="335" spans="1:40" x14ac:dyDescent="0.2">
      <c r="A335" s="1" t="s">
        <v>32</v>
      </c>
      <c r="B335" s="1" t="str">
        <f>INDEX([1]SUMMARY!$B$2:$B$29,MATCH($A335,[1]SUMMARY!$A$2:$A$29,0))</f>
        <v>Tartof</v>
      </c>
      <c r="C335" s="1" t="s">
        <v>33</v>
      </c>
      <c r="D335" s="1"/>
      <c r="E335" s="1" t="s">
        <v>34</v>
      </c>
      <c r="F335" s="1" t="s">
        <v>34</v>
      </c>
      <c r="G335" s="1" t="s">
        <v>43</v>
      </c>
      <c r="H335" s="1" t="s">
        <v>43</v>
      </c>
      <c r="I335" s="1" t="s">
        <v>36</v>
      </c>
      <c r="J335" s="1" t="s">
        <v>36</v>
      </c>
      <c r="K335" s="1" t="s">
        <v>124</v>
      </c>
      <c r="L335" s="26">
        <f>IF(N335&gt;20,M335+1,AVERAGE(M335:N335))</f>
        <v>5</v>
      </c>
      <c r="M335" s="26">
        <f>N334</f>
        <v>4</v>
      </c>
      <c r="N335" s="26">
        <v>100</v>
      </c>
      <c r="O335" s="26"/>
      <c r="P335" s="26">
        <v>53</v>
      </c>
      <c r="Q335" s="26">
        <v>39</v>
      </c>
      <c r="R335" s="26">
        <v>65</v>
      </c>
      <c r="S335" s="1" t="b">
        <v>1</v>
      </c>
      <c r="T335" s="1" t="s">
        <v>126</v>
      </c>
      <c r="U335" s="1" t="s">
        <v>39</v>
      </c>
      <c r="V335" s="1"/>
      <c r="W335" s="1"/>
      <c r="X335" s="1"/>
      <c r="Y335" s="1"/>
      <c r="Z335" s="1">
        <v>1</v>
      </c>
      <c r="AA335" s="1" t="b">
        <f>M335&gt;L335</f>
        <v>0</v>
      </c>
      <c r="AB335" s="1"/>
      <c r="AC335" s="1" t="s">
        <v>125</v>
      </c>
      <c r="AD335" s="1"/>
      <c r="AE335" s="1">
        <f>P335-Q335</f>
        <v>14</v>
      </c>
      <c r="AF335" s="1">
        <f>R335-Q335</f>
        <v>26</v>
      </c>
      <c r="AG335" s="1"/>
      <c r="AH335" s="1"/>
      <c r="AI335" s="1"/>
      <c r="AJ335" s="1">
        <f>N335-M335</f>
        <v>96</v>
      </c>
      <c r="AK335" s="1"/>
      <c r="AL335" s="1"/>
      <c r="AM335" s="1"/>
      <c r="AN335" s="1"/>
    </row>
    <row r="336" spans="1:40" x14ac:dyDescent="0.2">
      <c r="A336" s="1" t="s">
        <v>32</v>
      </c>
      <c r="B336" s="1" t="str">
        <f>INDEX([1]SUMMARY!$B$2:$B$29,MATCH($A336,[1]SUMMARY!$A$2:$A$29,0))</f>
        <v>Tartof</v>
      </c>
      <c r="C336" s="1" t="s">
        <v>33</v>
      </c>
      <c r="D336" s="1"/>
      <c r="E336" s="1" t="s">
        <v>34</v>
      </c>
      <c r="F336" s="1" t="s">
        <v>34</v>
      </c>
      <c r="G336" s="1" t="s">
        <v>35</v>
      </c>
      <c r="H336" s="1" t="s">
        <v>35</v>
      </c>
      <c r="I336" s="1" t="s">
        <v>36</v>
      </c>
      <c r="J336" s="1" t="s">
        <v>36</v>
      </c>
      <c r="K336" s="1" t="s">
        <v>124</v>
      </c>
      <c r="L336" s="26">
        <f>IF(N336&gt;20,M336+1,AVERAGE(M336:N336))</f>
        <v>0.5</v>
      </c>
      <c r="M336" s="26">
        <v>0</v>
      </c>
      <c r="N336" s="26">
        <v>1</v>
      </c>
      <c r="O336" s="26"/>
      <c r="P336" s="26">
        <v>97</v>
      </c>
      <c r="Q336" s="26">
        <v>95</v>
      </c>
      <c r="R336" s="26">
        <v>99</v>
      </c>
      <c r="S336" s="1" t="b">
        <v>1</v>
      </c>
      <c r="T336" s="1"/>
      <c r="U336" s="1" t="s">
        <v>39</v>
      </c>
      <c r="V336" s="1"/>
      <c r="W336" s="1"/>
      <c r="X336" s="1"/>
      <c r="Y336" s="1"/>
      <c r="Z336" s="1">
        <v>1</v>
      </c>
      <c r="AA336" s="1" t="b">
        <f>M336&gt;L336</f>
        <v>0</v>
      </c>
      <c r="AB336" s="1"/>
      <c r="AC336" s="1" t="s">
        <v>125</v>
      </c>
      <c r="AD336" s="1"/>
      <c r="AE336" s="1">
        <f>P336-Q336</f>
        <v>2</v>
      </c>
      <c r="AF336" s="1">
        <f>R336-Q336</f>
        <v>4</v>
      </c>
      <c r="AG336" s="1"/>
      <c r="AH336" s="1"/>
      <c r="AI336" s="1"/>
      <c r="AJ336" s="1">
        <f>N336-M336</f>
        <v>1</v>
      </c>
      <c r="AK336" s="1"/>
      <c r="AL336" s="1"/>
      <c r="AM336" s="1"/>
      <c r="AN336" s="1"/>
    </row>
    <row r="337" spans="1:40" x14ac:dyDescent="0.2">
      <c r="A337" s="1" t="s">
        <v>32</v>
      </c>
      <c r="B337" s="1" t="str">
        <f>INDEX([1]SUMMARY!$B$2:$B$29,MATCH($A337,[1]SUMMARY!$A$2:$A$29,0))</f>
        <v>Tartof</v>
      </c>
      <c r="C337" s="1" t="s">
        <v>33</v>
      </c>
      <c r="D337" s="1"/>
      <c r="E337" s="1" t="s">
        <v>34</v>
      </c>
      <c r="F337" s="1" t="s">
        <v>34</v>
      </c>
      <c r="G337" s="1" t="s">
        <v>35</v>
      </c>
      <c r="H337" s="1" t="s">
        <v>35</v>
      </c>
      <c r="I337" s="1" t="s">
        <v>36</v>
      </c>
      <c r="J337" s="1" t="s">
        <v>36</v>
      </c>
      <c r="K337" s="1" t="s">
        <v>124</v>
      </c>
      <c r="L337" s="26">
        <f>IF(N337&gt;20,M337+1,AVERAGE(M337:N337))</f>
        <v>1.5</v>
      </c>
      <c r="M337" s="26">
        <f>N336</f>
        <v>1</v>
      </c>
      <c r="N337" s="26">
        <v>2</v>
      </c>
      <c r="O337" s="26"/>
      <c r="P337" s="26">
        <v>91</v>
      </c>
      <c r="Q337" s="26">
        <v>87</v>
      </c>
      <c r="R337" s="26">
        <v>94</v>
      </c>
      <c r="S337" s="1" t="b">
        <v>1</v>
      </c>
      <c r="T337" s="1"/>
      <c r="U337" s="1" t="s">
        <v>39</v>
      </c>
      <c r="V337" s="1"/>
      <c r="W337" s="1"/>
      <c r="X337" s="1"/>
      <c r="Y337" s="1"/>
      <c r="Z337" s="1">
        <v>1</v>
      </c>
      <c r="AA337" s="1" t="b">
        <f>M337&gt;L337</f>
        <v>0</v>
      </c>
      <c r="AB337" s="1"/>
      <c r="AC337" s="1" t="s">
        <v>125</v>
      </c>
      <c r="AD337" s="1"/>
      <c r="AE337" s="1">
        <f>P337-Q337</f>
        <v>4</v>
      </c>
      <c r="AF337" s="1">
        <f>R337-Q337</f>
        <v>7</v>
      </c>
      <c r="AG337" s="1"/>
      <c r="AH337" s="1"/>
      <c r="AI337" s="1"/>
      <c r="AJ337" s="1">
        <f>N337-M337</f>
        <v>1</v>
      </c>
      <c r="AK337" s="1"/>
      <c r="AL337" s="1"/>
      <c r="AM337" s="1"/>
      <c r="AN337" s="1"/>
    </row>
    <row r="338" spans="1:40" x14ac:dyDescent="0.2">
      <c r="A338" s="1" t="s">
        <v>32</v>
      </c>
      <c r="B338" s="1" t="str">
        <f>INDEX([1]SUMMARY!$B$2:$B$29,MATCH($A338,[1]SUMMARY!$A$2:$A$29,0))</f>
        <v>Tartof</v>
      </c>
      <c r="C338" s="1" t="s">
        <v>33</v>
      </c>
      <c r="D338" s="1"/>
      <c r="E338" s="1" t="s">
        <v>34</v>
      </c>
      <c r="F338" s="1" t="s">
        <v>34</v>
      </c>
      <c r="G338" s="1" t="s">
        <v>35</v>
      </c>
      <c r="H338" s="1" t="s">
        <v>35</v>
      </c>
      <c r="I338" s="1" t="s">
        <v>36</v>
      </c>
      <c r="J338" s="1" t="s">
        <v>36</v>
      </c>
      <c r="K338" s="1" t="s">
        <v>124</v>
      </c>
      <c r="L338" s="26">
        <f>IF(N338&gt;20,M338+1,AVERAGE(M338:N338))</f>
        <v>2.5</v>
      </c>
      <c r="M338" s="26">
        <f>N337</f>
        <v>2</v>
      </c>
      <c r="N338" s="26">
        <v>3</v>
      </c>
      <c r="O338" s="26"/>
      <c r="P338" s="26">
        <v>88</v>
      </c>
      <c r="Q338" s="26">
        <v>81</v>
      </c>
      <c r="R338" s="26">
        <v>92</v>
      </c>
      <c r="S338" s="1" t="b">
        <v>1</v>
      </c>
      <c r="T338" s="1"/>
      <c r="U338" s="1" t="s">
        <v>39</v>
      </c>
      <c r="V338" s="1"/>
      <c r="W338" s="1"/>
      <c r="X338" s="1"/>
      <c r="Y338" s="1"/>
      <c r="Z338" s="1">
        <v>1</v>
      </c>
      <c r="AA338" s="1" t="b">
        <f>M338&gt;L338</f>
        <v>0</v>
      </c>
      <c r="AB338" s="1"/>
      <c r="AC338" s="1" t="s">
        <v>125</v>
      </c>
      <c r="AD338" s="1"/>
      <c r="AE338" s="1">
        <f>P338-Q338</f>
        <v>7</v>
      </c>
      <c r="AF338" s="1">
        <f>R338-Q338</f>
        <v>11</v>
      </c>
      <c r="AG338" s="1"/>
      <c r="AH338" s="1"/>
      <c r="AI338" s="1"/>
      <c r="AJ338" s="1">
        <f>N338-M338</f>
        <v>1</v>
      </c>
      <c r="AK338" s="1"/>
      <c r="AL338" s="1"/>
      <c r="AM338" s="1"/>
      <c r="AN338" s="1"/>
    </row>
    <row r="339" spans="1:40" x14ac:dyDescent="0.2">
      <c r="A339" s="1" t="s">
        <v>32</v>
      </c>
      <c r="B339" s="1" t="str">
        <f>INDEX([1]SUMMARY!$B$2:$B$29,MATCH($A339,[1]SUMMARY!$A$2:$A$29,0))</f>
        <v>Tartof</v>
      </c>
      <c r="C339" s="1" t="s">
        <v>33</v>
      </c>
      <c r="D339" s="1"/>
      <c r="E339" s="1" t="s">
        <v>34</v>
      </c>
      <c r="F339" s="1" t="s">
        <v>34</v>
      </c>
      <c r="G339" s="1" t="s">
        <v>35</v>
      </c>
      <c r="H339" s="1" t="s">
        <v>35</v>
      </c>
      <c r="I339" s="1" t="s">
        <v>36</v>
      </c>
      <c r="J339" s="1" t="s">
        <v>36</v>
      </c>
      <c r="K339" s="1" t="s">
        <v>124</v>
      </c>
      <c r="L339" s="26">
        <f>IF(N339&gt;20,M339+1,AVERAGE(M339:N339))</f>
        <v>3.5</v>
      </c>
      <c r="M339" s="26">
        <f>N338</f>
        <v>3</v>
      </c>
      <c r="N339" s="26">
        <v>4</v>
      </c>
      <c r="O339" s="26"/>
      <c r="P339" s="26">
        <v>80</v>
      </c>
      <c r="Q339" s="26">
        <v>69</v>
      </c>
      <c r="R339" s="26">
        <v>87</v>
      </c>
      <c r="S339" s="1" t="b">
        <v>1</v>
      </c>
      <c r="T339" s="1"/>
      <c r="U339" s="1" t="s">
        <v>39</v>
      </c>
      <c r="V339" s="1"/>
      <c r="W339" s="1"/>
      <c r="X339" s="1"/>
      <c r="Y339" s="1"/>
      <c r="Z339" s="1">
        <v>1</v>
      </c>
      <c r="AA339" s="1" t="b">
        <f>M339&gt;L339</f>
        <v>0</v>
      </c>
      <c r="AB339" s="1"/>
      <c r="AC339" s="1" t="s">
        <v>125</v>
      </c>
      <c r="AD339" s="1"/>
      <c r="AE339" s="1">
        <f>P339-Q339</f>
        <v>11</v>
      </c>
      <c r="AF339" s="1">
        <f>R339-Q339</f>
        <v>18</v>
      </c>
      <c r="AG339" s="1"/>
      <c r="AH339" s="1"/>
      <c r="AI339" s="1"/>
      <c r="AJ339" s="1">
        <f>N339-M339</f>
        <v>1</v>
      </c>
      <c r="AK339" s="1"/>
      <c r="AL339" s="1"/>
      <c r="AM339" s="1"/>
      <c r="AN339" s="1"/>
    </row>
    <row r="340" spans="1:40" x14ac:dyDescent="0.2">
      <c r="A340" s="1" t="s">
        <v>32</v>
      </c>
      <c r="B340" s="1" t="str">
        <f>INDEX([1]SUMMARY!$B$2:$B$29,MATCH($A340,[1]SUMMARY!$A$2:$A$29,0))</f>
        <v>Tartof</v>
      </c>
      <c r="C340" s="1" t="s">
        <v>33</v>
      </c>
      <c r="D340" s="1"/>
      <c r="E340" s="1" t="s">
        <v>34</v>
      </c>
      <c r="F340" s="1" t="s">
        <v>34</v>
      </c>
      <c r="G340" s="1" t="s">
        <v>35</v>
      </c>
      <c r="H340" s="1" t="s">
        <v>35</v>
      </c>
      <c r="I340" s="1" t="s">
        <v>36</v>
      </c>
      <c r="J340" s="1" t="s">
        <v>36</v>
      </c>
      <c r="K340" s="1" t="s">
        <v>124</v>
      </c>
      <c r="L340" s="26">
        <f>IF(N340&gt;20,M340+1,AVERAGE(M340:N340))</f>
        <v>5</v>
      </c>
      <c r="M340" s="26">
        <f>N339</f>
        <v>4</v>
      </c>
      <c r="N340" s="26">
        <v>100</v>
      </c>
      <c r="O340" s="26"/>
      <c r="P340" s="26">
        <v>67</v>
      </c>
      <c r="Q340" s="26">
        <v>45</v>
      </c>
      <c r="R340" s="26">
        <v>80</v>
      </c>
      <c r="S340" s="1" t="b">
        <v>1</v>
      </c>
      <c r="T340" s="1" t="s">
        <v>126</v>
      </c>
      <c r="U340" s="1" t="s">
        <v>39</v>
      </c>
      <c r="V340" s="1"/>
      <c r="W340" s="1"/>
      <c r="X340" s="1"/>
      <c r="Y340" s="1"/>
      <c r="Z340" s="1">
        <v>1</v>
      </c>
      <c r="AA340" s="1" t="b">
        <f>M340&gt;L340</f>
        <v>0</v>
      </c>
      <c r="AB340" s="1"/>
      <c r="AC340" s="1" t="s">
        <v>125</v>
      </c>
      <c r="AD340" s="1"/>
      <c r="AE340" s="1">
        <f>P340-Q340</f>
        <v>22</v>
      </c>
      <c r="AF340" s="1">
        <f>R340-Q340</f>
        <v>35</v>
      </c>
      <c r="AG340" s="1"/>
      <c r="AH340" s="1"/>
      <c r="AI340" s="1"/>
      <c r="AJ340" s="1">
        <f>N340-M340</f>
        <v>96</v>
      </c>
      <c r="AK340" s="1"/>
      <c r="AL340" s="1"/>
      <c r="AM340" s="1"/>
      <c r="AN340" s="1"/>
    </row>
    <row r="341" spans="1:40" x14ac:dyDescent="0.2">
      <c r="A341" s="1" t="s">
        <v>32</v>
      </c>
      <c r="B341" s="1" t="str">
        <f>INDEX([1]SUMMARY!$B$2:$B$29,MATCH($A341,[1]SUMMARY!$A$2:$A$29,0))</f>
        <v>Tartof</v>
      </c>
      <c r="C341" s="1" t="s">
        <v>33</v>
      </c>
      <c r="D341" s="1"/>
      <c r="E341" s="1" t="s">
        <v>34</v>
      </c>
      <c r="F341" s="1" t="s">
        <v>34</v>
      </c>
      <c r="G341" s="1" t="s">
        <v>43</v>
      </c>
      <c r="H341" s="1" t="s">
        <v>43</v>
      </c>
      <c r="I341" s="1" t="s">
        <v>118</v>
      </c>
      <c r="J341" s="1" t="s">
        <v>119</v>
      </c>
      <c r="K341" s="1" t="s">
        <v>127</v>
      </c>
      <c r="L341" s="26">
        <f>IF(N341&gt;20,M341+1,AVERAGE(M341:N341))</f>
        <v>1</v>
      </c>
      <c r="M341" s="26">
        <v>0</v>
      </c>
      <c r="N341" s="26">
        <v>100</v>
      </c>
      <c r="O341" s="26"/>
      <c r="P341" s="26">
        <v>93</v>
      </c>
      <c r="Q341" s="26">
        <v>84</v>
      </c>
      <c r="R341" s="26">
        <v>96</v>
      </c>
      <c r="S341" s="1" t="b">
        <v>0</v>
      </c>
      <c r="T341" s="1" t="s">
        <v>126</v>
      </c>
      <c r="U341" s="1" t="s">
        <v>39</v>
      </c>
      <c r="V341" s="1"/>
      <c r="W341" s="1"/>
      <c r="X341" s="1"/>
      <c r="Y341" s="1"/>
      <c r="Z341" s="1">
        <v>1</v>
      </c>
      <c r="AA341" s="1" t="b">
        <f>M341&gt;L341</f>
        <v>0</v>
      </c>
      <c r="AB341" s="1"/>
      <c r="AC341" s="1" t="s">
        <v>128</v>
      </c>
      <c r="AD341" s="1"/>
      <c r="AE341" s="1">
        <f>P341-Q341</f>
        <v>9</v>
      </c>
      <c r="AF341" s="1">
        <f>R341-Q341</f>
        <v>12</v>
      </c>
      <c r="AG341" s="1"/>
      <c r="AH341" s="1"/>
      <c r="AI341" s="1"/>
      <c r="AJ341" s="1">
        <f>N341-M341</f>
        <v>100</v>
      </c>
      <c r="AK341" s="1"/>
      <c r="AL341" s="1"/>
      <c r="AM341" s="1"/>
      <c r="AN341" s="1"/>
    </row>
    <row r="342" spans="1:40" x14ac:dyDescent="0.2">
      <c r="A342" s="1" t="s">
        <v>32</v>
      </c>
      <c r="B342" s="1" t="str">
        <f>INDEX([1]SUMMARY!$B$2:$B$29,MATCH($A342,[1]SUMMARY!$A$2:$A$29,0))</f>
        <v>Tartof</v>
      </c>
      <c r="C342" s="1" t="s">
        <v>33</v>
      </c>
      <c r="D342" s="1"/>
      <c r="E342" s="1" t="s">
        <v>34</v>
      </c>
      <c r="F342" s="1" t="s">
        <v>34</v>
      </c>
      <c r="G342" s="1" t="s">
        <v>43</v>
      </c>
      <c r="H342" s="1" t="s">
        <v>43</v>
      </c>
      <c r="I342" s="1" t="s">
        <v>36</v>
      </c>
      <c r="J342" s="1" t="s">
        <v>36</v>
      </c>
      <c r="K342" s="1" t="s">
        <v>127</v>
      </c>
      <c r="L342" s="26">
        <f>IF(N342&gt;20,M342+1,AVERAGE(M342:N342))</f>
        <v>1</v>
      </c>
      <c r="M342" s="26">
        <v>0</v>
      </c>
      <c r="N342" s="26">
        <v>100</v>
      </c>
      <c r="O342" s="26"/>
      <c r="P342" s="26">
        <v>75</v>
      </c>
      <c r="Q342" s="26">
        <v>71</v>
      </c>
      <c r="R342" s="26">
        <v>78</v>
      </c>
      <c r="S342" s="1" t="b">
        <v>0</v>
      </c>
      <c r="T342" s="1" t="s">
        <v>126</v>
      </c>
      <c r="U342" s="1" t="s">
        <v>39</v>
      </c>
      <c r="V342" s="1"/>
      <c r="W342" s="1"/>
      <c r="X342" s="1"/>
      <c r="Y342" s="1"/>
      <c r="Z342" s="1">
        <v>1</v>
      </c>
      <c r="AA342" s="1" t="b">
        <f>M342&gt;L342</f>
        <v>0</v>
      </c>
      <c r="AB342" s="1"/>
      <c r="AC342" s="1" t="s">
        <v>128</v>
      </c>
      <c r="AD342" s="1"/>
      <c r="AE342" s="1">
        <f>P342-Q342</f>
        <v>4</v>
      </c>
      <c r="AF342" s="1">
        <f>R342-Q342</f>
        <v>7</v>
      </c>
      <c r="AG342" s="1"/>
      <c r="AH342" s="1"/>
      <c r="AI342" s="1"/>
      <c r="AJ342" s="1">
        <f>N342-M342</f>
        <v>100</v>
      </c>
      <c r="AK342" s="1"/>
      <c r="AL342" s="1"/>
      <c r="AM342" s="1"/>
      <c r="AN342" s="1"/>
    </row>
    <row r="343" spans="1:40" ht="17" customHeight="1" x14ac:dyDescent="0.2">
      <c r="A343" s="1" t="s">
        <v>32</v>
      </c>
      <c r="B343" s="1" t="str">
        <f>INDEX([1]SUMMARY!$B$2:$B$29,MATCH($A343,[1]SUMMARY!$A$2:$A$29,0))</f>
        <v>Tartof</v>
      </c>
      <c r="C343" s="1" t="s">
        <v>33</v>
      </c>
      <c r="D343" s="1"/>
      <c r="E343" s="1" t="s">
        <v>34</v>
      </c>
      <c r="F343" s="1" t="s">
        <v>34</v>
      </c>
      <c r="G343" s="1" t="s">
        <v>35</v>
      </c>
      <c r="H343" s="1" t="s">
        <v>35</v>
      </c>
      <c r="I343" s="1" t="s">
        <v>118</v>
      </c>
      <c r="J343" s="1" t="s">
        <v>119</v>
      </c>
      <c r="K343" s="1" t="s">
        <v>129</v>
      </c>
      <c r="L343" s="26">
        <f>IF(N343&gt;20,M343+1,AVERAGE(M343:N343))</f>
        <v>1</v>
      </c>
      <c r="M343" s="26">
        <v>0</v>
      </c>
      <c r="N343" s="26">
        <v>100</v>
      </c>
      <c r="O343" s="26"/>
      <c r="P343" s="26">
        <v>95</v>
      </c>
      <c r="Q343" s="26">
        <v>90</v>
      </c>
      <c r="R343" s="26">
        <v>98</v>
      </c>
      <c r="S343" s="1" t="b">
        <v>0</v>
      </c>
      <c r="T343" s="1" t="s">
        <v>126</v>
      </c>
      <c r="U343" s="1" t="s">
        <v>39</v>
      </c>
      <c r="V343" s="1"/>
      <c r="W343" s="1"/>
      <c r="X343" s="1"/>
      <c r="Y343" s="1"/>
      <c r="Z343" s="1">
        <v>1</v>
      </c>
      <c r="AA343" s="1" t="b">
        <f>M343&gt;L343</f>
        <v>0</v>
      </c>
      <c r="AB343" s="1"/>
      <c r="AC343" s="1" t="s">
        <v>128</v>
      </c>
      <c r="AD343" s="1"/>
      <c r="AE343" s="1">
        <f>P343-Q343</f>
        <v>5</v>
      </c>
      <c r="AF343" s="1">
        <f>R343-Q343</f>
        <v>8</v>
      </c>
      <c r="AG343" s="1"/>
      <c r="AH343" s="1"/>
      <c r="AI343" s="1"/>
      <c r="AJ343" s="1">
        <f>N343-M343</f>
        <v>100</v>
      </c>
      <c r="AK343" s="1"/>
      <c r="AL343" s="1"/>
      <c r="AM343" s="1"/>
      <c r="AN343" s="1"/>
    </row>
    <row r="344" spans="1:40" ht="51" x14ac:dyDescent="0.2">
      <c r="A344" s="1" t="s">
        <v>32</v>
      </c>
      <c r="B344" s="1" t="str">
        <f>INDEX([1]SUMMARY!$B$2:$B$29,MATCH($A344,[1]SUMMARY!$A$2:$A$29,0))</f>
        <v>Tartof</v>
      </c>
      <c r="C344" s="1" t="s">
        <v>33</v>
      </c>
      <c r="D344" s="1"/>
      <c r="E344" s="1" t="s">
        <v>34</v>
      </c>
      <c r="F344" s="1" t="s">
        <v>34</v>
      </c>
      <c r="G344" s="1" t="s">
        <v>35</v>
      </c>
      <c r="H344" s="1" t="s">
        <v>35</v>
      </c>
      <c r="I344" s="1" t="s">
        <v>36</v>
      </c>
      <c r="J344" s="1" t="s">
        <v>36</v>
      </c>
      <c r="K344" s="1" t="s">
        <v>129</v>
      </c>
      <c r="L344" s="26">
        <f>IF(N344&gt;20,M344+1,AVERAGE(M344:N344))</f>
        <v>1</v>
      </c>
      <c r="M344" s="26">
        <v>0</v>
      </c>
      <c r="N344" s="26">
        <v>100</v>
      </c>
      <c r="O344" s="26"/>
      <c r="P344" s="26">
        <v>91</v>
      </c>
      <c r="Q344" s="26">
        <v>88</v>
      </c>
      <c r="R344" s="26">
        <v>92</v>
      </c>
      <c r="S344" s="1" t="b">
        <v>0</v>
      </c>
      <c r="T344" s="20" t="s">
        <v>130</v>
      </c>
      <c r="U344" s="1" t="s">
        <v>39</v>
      </c>
      <c r="V344" s="1"/>
      <c r="W344" s="1"/>
      <c r="X344" s="1"/>
      <c r="Y344" s="1"/>
      <c r="Z344" s="1">
        <v>1</v>
      </c>
      <c r="AA344" s="1" t="b">
        <f>M344&gt;L344</f>
        <v>0</v>
      </c>
      <c r="AB344" s="1"/>
      <c r="AC344" s="1" t="s">
        <v>128</v>
      </c>
      <c r="AD344" s="1"/>
      <c r="AE344" s="1">
        <f>P344-Q344</f>
        <v>3</v>
      </c>
      <c r="AF344" s="1">
        <f>R344-Q344</f>
        <v>4</v>
      </c>
      <c r="AG344" s="1"/>
      <c r="AH344" s="1"/>
      <c r="AI344" s="1"/>
      <c r="AJ344" s="1">
        <f>N344-M344</f>
        <v>100</v>
      </c>
      <c r="AK344" s="1"/>
      <c r="AL344" s="1"/>
      <c r="AM344" s="1"/>
      <c r="AN344" s="1"/>
    </row>
    <row r="345" spans="1:40" x14ac:dyDescent="0.2">
      <c r="A345" s="1" t="s">
        <v>32</v>
      </c>
      <c r="B345" s="1" t="str">
        <f>INDEX([1]SUMMARY!$B$2:$B$29,MATCH($A345,[1]SUMMARY!$A$2:$A$29,0))</f>
        <v>Tartof</v>
      </c>
      <c r="C345" s="1" t="s">
        <v>33</v>
      </c>
      <c r="D345" s="1"/>
      <c r="E345" s="1" t="s">
        <v>34</v>
      </c>
      <c r="F345" s="1" t="s">
        <v>34</v>
      </c>
      <c r="G345" s="22" t="s">
        <v>110</v>
      </c>
      <c r="H345" s="22" t="s">
        <v>111</v>
      </c>
      <c r="I345" s="1" t="s">
        <v>36</v>
      </c>
      <c r="J345" s="1" t="s">
        <v>36</v>
      </c>
      <c r="K345" s="1" t="s">
        <v>120</v>
      </c>
      <c r="L345" s="26">
        <v>0.5</v>
      </c>
      <c r="M345" s="26">
        <v>0</v>
      </c>
      <c r="N345" s="26">
        <v>1</v>
      </c>
      <c r="O345" s="26"/>
      <c r="P345" s="26">
        <v>87</v>
      </c>
      <c r="Q345" s="26">
        <v>85</v>
      </c>
      <c r="R345" s="26">
        <v>89</v>
      </c>
      <c r="S345" s="1" t="b">
        <v>1</v>
      </c>
      <c r="T345" s="1" t="s">
        <v>131</v>
      </c>
      <c r="U345" s="1" t="s">
        <v>39</v>
      </c>
      <c r="V345" s="1"/>
      <c r="W345" s="1"/>
      <c r="X345" s="1"/>
      <c r="Y345" s="1"/>
      <c r="Z345" s="1">
        <v>1</v>
      </c>
      <c r="AA345" s="1" t="b">
        <f>M345&gt;L345</f>
        <v>0</v>
      </c>
      <c r="AB345" s="1"/>
      <c r="AC345" s="1" t="s">
        <v>132</v>
      </c>
      <c r="AD345" s="1" t="s">
        <v>42</v>
      </c>
      <c r="AE345" s="1">
        <f>P345-Q345</f>
        <v>2</v>
      </c>
      <c r="AF345" s="1">
        <f>R345-Q345</f>
        <v>4</v>
      </c>
      <c r="AG345" s="1"/>
      <c r="AH345" s="1"/>
      <c r="AI345" s="1"/>
      <c r="AJ345" s="1">
        <f>N345-M345</f>
        <v>1</v>
      </c>
      <c r="AK345" s="1"/>
      <c r="AL345" s="1"/>
      <c r="AM345" s="1"/>
      <c r="AN345" s="1"/>
    </row>
    <row r="346" spans="1:40" x14ac:dyDescent="0.2">
      <c r="A346" s="1" t="s">
        <v>32</v>
      </c>
      <c r="B346" s="1" t="str">
        <f>INDEX([1]SUMMARY!$B$2:$B$29,MATCH($A346,[1]SUMMARY!$A$2:$A$29,0))</f>
        <v>Tartof</v>
      </c>
      <c r="C346" s="1" t="s">
        <v>33</v>
      </c>
      <c r="D346" s="1"/>
      <c r="E346" s="1" t="s">
        <v>34</v>
      </c>
      <c r="F346" s="1" t="s">
        <v>34</v>
      </c>
      <c r="G346" s="22" t="s">
        <v>110</v>
      </c>
      <c r="H346" s="22" t="s">
        <v>111</v>
      </c>
      <c r="I346" s="1" t="s">
        <v>36</v>
      </c>
      <c r="J346" s="1" t="s">
        <v>36</v>
      </c>
      <c r="K346" s="1" t="s">
        <v>120</v>
      </c>
      <c r="L346" s="26">
        <v>1.5</v>
      </c>
      <c r="M346" s="26">
        <v>1</v>
      </c>
      <c r="N346" s="26">
        <v>2</v>
      </c>
      <c r="O346" s="26"/>
      <c r="P346" s="26">
        <v>83</v>
      </c>
      <c r="Q346" s="26">
        <v>81</v>
      </c>
      <c r="R346" s="26">
        <v>85</v>
      </c>
      <c r="S346" s="1" t="b">
        <v>1</v>
      </c>
      <c r="T346" s="1" t="s">
        <v>131</v>
      </c>
      <c r="U346" s="1" t="s">
        <v>39</v>
      </c>
      <c r="V346" s="1"/>
      <c r="W346" s="1"/>
      <c r="X346" s="1"/>
      <c r="Y346" s="1"/>
      <c r="Z346" s="1">
        <v>1</v>
      </c>
      <c r="AA346" s="1" t="b">
        <f>M346&gt;L346</f>
        <v>0</v>
      </c>
      <c r="AB346" s="1"/>
      <c r="AC346" s="1" t="s">
        <v>132</v>
      </c>
      <c r="AD346" s="1" t="s">
        <v>42</v>
      </c>
      <c r="AE346" s="1">
        <f>P346-Q346</f>
        <v>2</v>
      </c>
      <c r="AF346" s="1">
        <f>R346-Q346</f>
        <v>4</v>
      </c>
      <c r="AG346" s="1"/>
      <c r="AH346" s="1"/>
      <c r="AI346" s="1"/>
      <c r="AJ346" s="1">
        <f>N346-M346</f>
        <v>1</v>
      </c>
      <c r="AK346" s="1"/>
      <c r="AL346" s="1"/>
      <c r="AM346" s="1"/>
      <c r="AN346" s="1"/>
    </row>
    <row r="347" spans="1:40" x14ac:dyDescent="0.2">
      <c r="A347" s="1" t="s">
        <v>32</v>
      </c>
      <c r="B347" s="1" t="str">
        <f>INDEX([1]SUMMARY!$B$2:$B$29,MATCH($A347,[1]SUMMARY!$A$2:$A$29,0))</f>
        <v>Tartof</v>
      </c>
      <c r="C347" s="1" t="s">
        <v>33</v>
      </c>
      <c r="D347" s="1"/>
      <c r="E347" s="1" t="s">
        <v>34</v>
      </c>
      <c r="F347" s="1" t="s">
        <v>34</v>
      </c>
      <c r="G347" s="22" t="s">
        <v>110</v>
      </c>
      <c r="H347" s="22" t="s">
        <v>111</v>
      </c>
      <c r="I347" s="1" t="s">
        <v>36</v>
      </c>
      <c r="J347" s="1" t="s">
        <v>36</v>
      </c>
      <c r="K347" s="1" t="s">
        <v>120</v>
      </c>
      <c r="L347" s="26">
        <v>2.5</v>
      </c>
      <c r="M347" s="26">
        <v>2</v>
      </c>
      <c r="N347" s="26">
        <v>3</v>
      </c>
      <c r="O347" s="26"/>
      <c r="P347" s="26">
        <v>77</v>
      </c>
      <c r="Q347" s="26">
        <v>76</v>
      </c>
      <c r="R347" s="26">
        <v>79</v>
      </c>
      <c r="S347" s="1" t="b">
        <v>1</v>
      </c>
      <c r="T347" s="1" t="s">
        <v>131</v>
      </c>
      <c r="U347" s="1" t="s">
        <v>39</v>
      </c>
      <c r="V347" s="1"/>
      <c r="W347" s="1"/>
      <c r="X347" s="1"/>
      <c r="Y347" s="1"/>
      <c r="Z347" s="1">
        <v>1</v>
      </c>
      <c r="AA347" s="1" t="b">
        <f>M347&gt;L347</f>
        <v>0</v>
      </c>
      <c r="AB347" s="1"/>
      <c r="AC347" s="1" t="s">
        <v>132</v>
      </c>
      <c r="AD347" s="1" t="s">
        <v>42</v>
      </c>
      <c r="AE347" s="1">
        <f>P347-Q347</f>
        <v>1</v>
      </c>
      <c r="AF347" s="1">
        <f>R347-Q347</f>
        <v>3</v>
      </c>
      <c r="AG347" s="1"/>
      <c r="AH347" s="1"/>
      <c r="AI347" s="1"/>
      <c r="AJ347" s="1">
        <f>N347-M347</f>
        <v>1</v>
      </c>
      <c r="AK347" s="1"/>
      <c r="AL347" s="1"/>
      <c r="AM347" s="1"/>
      <c r="AN347" s="1"/>
    </row>
    <row r="348" spans="1:40" x14ac:dyDescent="0.2">
      <c r="A348" s="1" t="s">
        <v>32</v>
      </c>
      <c r="B348" s="1" t="str">
        <f>INDEX([1]SUMMARY!$B$2:$B$29,MATCH($A348,[1]SUMMARY!$A$2:$A$29,0))</f>
        <v>Tartof</v>
      </c>
      <c r="C348" s="1" t="s">
        <v>33</v>
      </c>
      <c r="D348" s="1"/>
      <c r="E348" s="1" t="s">
        <v>34</v>
      </c>
      <c r="F348" s="1" t="s">
        <v>34</v>
      </c>
      <c r="G348" s="22" t="s">
        <v>110</v>
      </c>
      <c r="H348" s="22" t="s">
        <v>111</v>
      </c>
      <c r="I348" s="1" t="s">
        <v>36</v>
      </c>
      <c r="J348" s="1" t="s">
        <v>36</v>
      </c>
      <c r="K348" s="1" t="s">
        <v>120</v>
      </c>
      <c r="L348" s="26">
        <v>3.5</v>
      </c>
      <c r="M348" s="26">
        <v>3</v>
      </c>
      <c r="N348" s="26">
        <v>4</v>
      </c>
      <c r="O348" s="26"/>
      <c r="P348" s="26">
        <v>68</v>
      </c>
      <c r="Q348" s="26">
        <v>65</v>
      </c>
      <c r="R348" s="26">
        <v>70</v>
      </c>
      <c r="S348" s="1" t="b">
        <v>1</v>
      </c>
      <c r="T348" s="1" t="s">
        <v>131</v>
      </c>
      <c r="U348" s="1" t="s">
        <v>39</v>
      </c>
      <c r="V348" s="1"/>
      <c r="W348" s="1"/>
      <c r="X348" s="1"/>
      <c r="Y348" s="1"/>
      <c r="Z348" s="1">
        <v>1</v>
      </c>
      <c r="AA348" s="1" t="b">
        <f>M348&gt;L348</f>
        <v>0</v>
      </c>
      <c r="AB348" s="1"/>
      <c r="AC348" s="1" t="s">
        <v>132</v>
      </c>
      <c r="AD348" s="1" t="s">
        <v>42</v>
      </c>
      <c r="AE348" s="1">
        <f>P348-Q348</f>
        <v>3</v>
      </c>
      <c r="AF348" s="1">
        <f>R348-Q348</f>
        <v>5</v>
      </c>
      <c r="AG348" s="1"/>
      <c r="AH348" s="1"/>
      <c r="AI348" s="1"/>
      <c r="AJ348" s="1">
        <f>N348-M348</f>
        <v>1</v>
      </c>
      <c r="AK348" s="1"/>
      <c r="AL348" s="1"/>
      <c r="AM348" s="1"/>
      <c r="AN348" s="1"/>
    </row>
    <row r="349" spans="1:40" x14ac:dyDescent="0.2">
      <c r="A349" s="1" t="s">
        <v>32</v>
      </c>
      <c r="B349" s="1" t="str">
        <f>INDEX([1]SUMMARY!$B$2:$B$29,MATCH($A349,[1]SUMMARY!$A$2:$A$29,0))</f>
        <v>Tartof</v>
      </c>
      <c r="C349" s="1" t="s">
        <v>33</v>
      </c>
      <c r="D349" s="1"/>
      <c r="E349" s="1" t="s">
        <v>34</v>
      </c>
      <c r="F349" s="1" t="s">
        <v>34</v>
      </c>
      <c r="G349" s="22" t="s">
        <v>110</v>
      </c>
      <c r="H349" s="22" t="s">
        <v>111</v>
      </c>
      <c r="I349" s="1" t="s">
        <v>36</v>
      </c>
      <c r="J349" s="1" t="s">
        <v>36</v>
      </c>
      <c r="K349" s="1" t="s">
        <v>120</v>
      </c>
      <c r="L349" s="26">
        <v>4.5</v>
      </c>
      <c r="M349" s="26">
        <v>4</v>
      </c>
      <c r="N349" s="26">
        <v>5</v>
      </c>
      <c r="O349" s="26"/>
      <c r="P349" s="26">
        <v>61</v>
      </c>
      <c r="Q349" s="26">
        <v>58</v>
      </c>
      <c r="R349" s="26">
        <v>64</v>
      </c>
      <c r="S349" s="1" t="b">
        <v>1</v>
      </c>
      <c r="T349" s="1" t="s">
        <v>131</v>
      </c>
      <c r="U349" s="1" t="s">
        <v>39</v>
      </c>
      <c r="V349" s="1"/>
      <c r="W349" s="1"/>
      <c r="X349" s="1"/>
      <c r="Y349" s="1"/>
      <c r="Z349" s="1">
        <v>1</v>
      </c>
      <c r="AA349" s="1" t="b">
        <f>M349&gt;L349</f>
        <v>0</v>
      </c>
      <c r="AB349" s="1"/>
      <c r="AC349" s="1" t="s">
        <v>132</v>
      </c>
      <c r="AD349" s="1" t="s">
        <v>42</v>
      </c>
      <c r="AE349" s="1">
        <f>P349-Q349</f>
        <v>3</v>
      </c>
      <c r="AF349" s="1">
        <f>R349-Q349</f>
        <v>6</v>
      </c>
      <c r="AG349" s="1"/>
      <c r="AH349" s="1"/>
      <c r="AI349" s="1"/>
      <c r="AJ349" s="1">
        <f>N349-M349</f>
        <v>1</v>
      </c>
      <c r="AK349" s="1"/>
      <c r="AL349" s="1"/>
      <c r="AM349" s="1"/>
      <c r="AN349" s="1"/>
    </row>
    <row r="350" spans="1:40" x14ac:dyDescent="0.2">
      <c r="A350" s="1" t="s">
        <v>32</v>
      </c>
      <c r="B350" s="1" t="str">
        <f>INDEX([1]SUMMARY!$B$2:$B$29,MATCH($A350,[1]SUMMARY!$A$2:$A$29,0))</f>
        <v>Tartof</v>
      </c>
      <c r="C350" s="1" t="s">
        <v>33</v>
      </c>
      <c r="D350" s="1"/>
      <c r="E350" s="1" t="s">
        <v>34</v>
      </c>
      <c r="F350" s="1" t="s">
        <v>34</v>
      </c>
      <c r="G350" s="22" t="s">
        <v>110</v>
      </c>
      <c r="H350" s="22" t="s">
        <v>111</v>
      </c>
      <c r="I350" s="1" t="s">
        <v>36</v>
      </c>
      <c r="J350" s="1" t="s">
        <v>36</v>
      </c>
      <c r="K350" s="1" t="s">
        <v>120</v>
      </c>
      <c r="L350" s="26">
        <v>5.5</v>
      </c>
      <c r="M350" s="26">
        <v>5</v>
      </c>
      <c r="N350" s="26">
        <v>100</v>
      </c>
      <c r="O350" s="26"/>
      <c r="P350" s="26">
        <v>47</v>
      </c>
      <c r="Q350" s="26">
        <v>43</v>
      </c>
      <c r="R350" s="26">
        <v>51</v>
      </c>
      <c r="S350" s="1" t="b">
        <v>1</v>
      </c>
      <c r="T350" s="1" t="s">
        <v>131</v>
      </c>
      <c r="U350" s="1" t="s">
        <v>39</v>
      </c>
      <c r="V350" s="1"/>
      <c r="W350" s="1"/>
      <c r="X350" s="1"/>
      <c r="Y350" s="1"/>
      <c r="Z350" s="1">
        <v>1</v>
      </c>
      <c r="AA350" s="1" t="b">
        <f>M350&gt;L350</f>
        <v>0</v>
      </c>
      <c r="AB350" s="1"/>
      <c r="AC350" s="1" t="s">
        <v>132</v>
      </c>
      <c r="AD350" s="1" t="s">
        <v>42</v>
      </c>
      <c r="AE350" s="1">
        <f>P350-Q350</f>
        <v>4</v>
      </c>
      <c r="AF350" s="1">
        <f>R350-Q350</f>
        <v>8</v>
      </c>
      <c r="AG350" s="1"/>
      <c r="AH350" s="1"/>
      <c r="AI350" s="1"/>
      <c r="AJ350" s="1">
        <f>N350-M350</f>
        <v>95</v>
      </c>
      <c r="AK350" s="1"/>
      <c r="AL350" s="1"/>
      <c r="AM350" s="1"/>
      <c r="AN350" s="1"/>
    </row>
    <row r="351" spans="1:40" x14ac:dyDescent="0.2">
      <c r="A351" s="1" t="s">
        <v>133</v>
      </c>
      <c r="B351" s="1" t="s">
        <v>134</v>
      </c>
      <c r="C351" s="1" t="s">
        <v>89</v>
      </c>
      <c r="D351" s="1" t="s">
        <v>135</v>
      </c>
      <c r="E351" s="1" t="s">
        <v>34</v>
      </c>
      <c r="F351" s="1" t="s">
        <v>34</v>
      </c>
      <c r="G351" s="22" t="s">
        <v>43</v>
      </c>
      <c r="H351" s="22" t="s">
        <v>43</v>
      </c>
      <c r="I351" s="1" t="s">
        <v>118</v>
      </c>
      <c r="J351" s="1" t="s">
        <v>119</v>
      </c>
      <c r="K351" s="1"/>
      <c r="L351" s="26">
        <f>IF(N351=100,M351+1,AVERAGE(M351:N351))</f>
        <v>5.25</v>
      </c>
      <c r="M351" s="26">
        <v>4.5</v>
      </c>
      <c r="N351" s="26">
        <v>6</v>
      </c>
      <c r="O351" s="26"/>
      <c r="P351" s="26">
        <v>93.577160000000006</v>
      </c>
      <c r="Q351" s="26">
        <v>91.436220000000006</v>
      </c>
      <c r="R351" s="26">
        <v>95.004459999999995</v>
      </c>
      <c r="S351" s="1" t="b">
        <v>1</v>
      </c>
      <c r="T351" s="1"/>
      <c r="U351" s="1" t="s">
        <v>77</v>
      </c>
      <c r="V351" s="1"/>
      <c r="W351" s="1"/>
      <c r="X351" s="1"/>
      <c r="Y351" s="1"/>
      <c r="Z351" s="1">
        <v>1</v>
      </c>
      <c r="AA351" s="1" t="b">
        <f>M351&gt;L351</f>
        <v>0</v>
      </c>
      <c r="AB351" s="1"/>
      <c r="AC351" s="1"/>
      <c r="AD351" s="1"/>
      <c r="AE351" s="1">
        <f>P351-Q351</f>
        <v>2.1409400000000005</v>
      </c>
      <c r="AF351" s="1">
        <f>R351-Q351</f>
        <v>3.5682399999999888</v>
      </c>
      <c r="AG351" s="1"/>
      <c r="AH351" s="1"/>
      <c r="AI351" s="1"/>
      <c r="AJ351" s="1">
        <f>N351-M351</f>
        <v>1.5</v>
      </c>
      <c r="AK351" s="1"/>
      <c r="AL351" s="1"/>
      <c r="AM351" s="1"/>
      <c r="AN351" s="1"/>
    </row>
    <row r="352" spans="1:40" ht="102" x14ac:dyDescent="0.2">
      <c r="A352" s="1" t="s">
        <v>133</v>
      </c>
      <c r="B352" s="1" t="s">
        <v>134</v>
      </c>
      <c r="C352" s="1" t="s">
        <v>89</v>
      </c>
      <c r="D352" s="1" t="s">
        <v>135</v>
      </c>
      <c r="E352" s="1" t="s">
        <v>34</v>
      </c>
      <c r="F352" s="1" t="s">
        <v>34</v>
      </c>
      <c r="G352" s="22" t="s">
        <v>43</v>
      </c>
      <c r="H352" s="22" t="s">
        <v>43</v>
      </c>
      <c r="I352" s="1" t="s">
        <v>118</v>
      </c>
      <c r="J352" s="1" t="s">
        <v>119</v>
      </c>
      <c r="K352" s="1"/>
      <c r="L352" s="26">
        <f>IF(N352=100,M352+1,AVERAGE(M352:N352))</f>
        <v>7</v>
      </c>
      <c r="M352" s="26">
        <v>6</v>
      </c>
      <c r="N352" s="26">
        <v>100</v>
      </c>
      <c r="O352" s="26"/>
      <c r="P352" s="26">
        <v>91.079390000000004</v>
      </c>
      <c r="Q352" s="26">
        <v>90.008920000000003</v>
      </c>
      <c r="R352" s="26">
        <v>92.685100000000006</v>
      </c>
      <c r="S352" s="1" t="b">
        <v>1</v>
      </c>
      <c r="T352" s="20" t="s">
        <v>136</v>
      </c>
      <c r="U352" s="1" t="s">
        <v>77</v>
      </c>
      <c r="V352" s="1"/>
      <c r="W352" s="1"/>
      <c r="X352" s="1"/>
      <c r="Y352" s="1"/>
      <c r="Z352" s="1">
        <v>1</v>
      </c>
      <c r="AA352" s="1" t="b">
        <f>M352&gt;L352</f>
        <v>0</v>
      </c>
      <c r="AB352" s="1"/>
      <c r="AC352" s="1"/>
      <c r="AD352" s="1"/>
      <c r="AE352" s="1">
        <f>P352-Q352</f>
        <v>1.0704700000000003</v>
      </c>
      <c r="AF352" s="1">
        <f>R352-Q352</f>
        <v>2.6761800000000022</v>
      </c>
      <c r="AG352" s="1"/>
      <c r="AH352" s="1"/>
      <c r="AI352" s="1"/>
      <c r="AJ352" s="1">
        <f>N352-M352</f>
        <v>94</v>
      </c>
      <c r="AK352" s="1"/>
      <c r="AL352" s="1"/>
      <c r="AM352" s="1"/>
      <c r="AN352" s="1"/>
    </row>
    <row r="353" spans="1:40" x14ac:dyDescent="0.2">
      <c r="A353" s="1" t="s">
        <v>133</v>
      </c>
      <c r="B353" s="1" t="s">
        <v>134</v>
      </c>
      <c r="C353" s="1" t="s">
        <v>89</v>
      </c>
      <c r="D353" s="1" t="s">
        <v>33</v>
      </c>
      <c r="E353" s="1" t="s">
        <v>34</v>
      </c>
      <c r="F353" s="1" t="s">
        <v>34</v>
      </c>
      <c r="G353" s="22" t="s">
        <v>43</v>
      </c>
      <c r="H353" s="22" t="s">
        <v>43</v>
      </c>
      <c r="I353" s="1" t="s">
        <v>118</v>
      </c>
      <c r="J353" s="1" t="s">
        <v>119</v>
      </c>
      <c r="K353" s="1"/>
      <c r="L353" s="26">
        <v>0.25</v>
      </c>
      <c r="M353" s="26">
        <v>0</v>
      </c>
      <c r="N353" s="26">
        <v>0.5</v>
      </c>
      <c r="O353" s="26"/>
      <c r="P353" s="26">
        <v>99.643180000000001</v>
      </c>
      <c r="Q353" s="26">
        <v>98.037469999999999</v>
      </c>
      <c r="R353" s="26">
        <v>100</v>
      </c>
      <c r="S353" s="1" t="b">
        <v>0</v>
      </c>
      <c r="T353" s="1"/>
      <c r="U353" s="1" t="s">
        <v>77</v>
      </c>
      <c r="V353" s="1"/>
      <c r="W353" s="1"/>
      <c r="X353" s="1"/>
      <c r="Y353" s="1"/>
      <c r="Z353" s="1">
        <v>1</v>
      </c>
      <c r="AA353" s="1" t="b">
        <f>M353&gt;L353</f>
        <v>0</v>
      </c>
      <c r="AB353" s="1"/>
      <c r="AC353" s="1"/>
      <c r="AD353" s="1"/>
      <c r="AE353" s="1">
        <f>P353-Q353</f>
        <v>1.605710000000002</v>
      </c>
      <c r="AF353" s="1">
        <f>R353-Q353</f>
        <v>1.962530000000001</v>
      </c>
      <c r="AG353" s="1"/>
      <c r="AH353" s="1"/>
      <c r="AI353" s="1"/>
      <c r="AJ353" s="1">
        <f>N353-M353</f>
        <v>0.5</v>
      </c>
      <c r="AK353" s="1"/>
      <c r="AL353" s="1"/>
      <c r="AM353" s="1"/>
      <c r="AN353" s="1"/>
    </row>
    <row r="354" spans="1:40" x14ac:dyDescent="0.2">
      <c r="A354" s="1" t="s">
        <v>133</v>
      </c>
      <c r="B354" s="1" t="s">
        <v>134</v>
      </c>
      <c r="C354" s="1" t="s">
        <v>89</v>
      </c>
      <c r="D354" s="1" t="s">
        <v>33</v>
      </c>
      <c r="E354" s="1" t="s">
        <v>34</v>
      </c>
      <c r="F354" s="1" t="s">
        <v>34</v>
      </c>
      <c r="G354" s="22" t="s">
        <v>43</v>
      </c>
      <c r="H354" s="22" t="s">
        <v>43</v>
      </c>
      <c r="I354" s="1" t="s">
        <v>118</v>
      </c>
      <c r="J354" s="1" t="s">
        <v>119</v>
      </c>
      <c r="K354" s="1"/>
      <c r="L354" s="26">
        <v>0.75</v>
      </c>
      <c r="M354" s="26">
        <v>0.5</v>
      </c>
      <c r="N354" s="26">
        <v>1</v>
      </c>
      <c r="O354" s="26"/>
      <c r="P354" s="26">
        <v>100</v>
      </c>
      <c r="Q354" s="26">
        <v>98.394289999999998</v>
      </c>
      <c r="R354" s="26">
        <v>100</v>
      </c>
      <c r="S354" s="1" t="b">
        <v>1</v>
      </c>
      <c r="T354" s="1"/>
      <c r="U354" s="1" t="s">
        <v>77</v>
      </c>
      <c r="V354" s="1"/>
      <c r="W354" s="1"/>
      <c r="X354" s="1"/>
      <c r="Y354" s="1"/>
      <c r="Z354" s="1">
        <v>1</v>
      </c>
      <c r="AA354" s="1" t="b">
        <f>M354&gt;L354</f>
        <v>0</v>
      </c>
      <c r="AB354" s="1"/>
      <c r="AC354" s="1"/>
      <c r="AD354" s="1"/>
      <c r="AE354" s="1">
        <f>P354-Q354</f>
        <v>1.605710000000002</v>
      </c>
      <c r="AF354" s="1">
        <f>R354-Q354</f>
        <v>1.605710000000002</v>
      </c>
      <c r="AG354" s="1"/>
      <c r="AH354" s="1"/>
      <c r="AI354" s="1"/>
      <c r="AJ354" s="1">
        <f>N354-M354</f>
        <v>0.5</v>
      </c>
      <c r="AK354" s="1"/>
      <c r="AL354" s="1"/>
      <c r="AM354" s="1"/>
      <c r="AN354" s="1"/>
    </row>
    <row r="355" spans="1:40" x14ac:dyDescent="0.2">
      <c r="A355" s="1" t="s">
        <v>133</v>
      </c>
      <c r="B355" s="1" t="s">
        <v>134</v>
      </c>
      <c r="C355" s="1" t="s">
        <v>89</v>
      </c>
      <c r="D355" s="1" t="s">
        <v>33</v>
      </c>
      <c r="E355" s="1" t="s">
        <v>34</v>
      </c>
      <c r="F355" s="1" t="s">
        <v>34</v>
      </c>
      <c r="G355" s="22" t="s">
        <v>43</v>
      </c>
      <c r="H355" s="22" t="s">
        <v>43</v>
      </c>
      <c r="I355" s="1" t="s">
        <v>118</v>
      </c>
      <c r="J355" s="1" t="s">
        <v>119</v>
      </c>
      <c r="K355" s="1"/>
      <c r="L355" s="26">
        <v>1.5</v>
      </c>
      <c r="M355" s="26">
        <v>1</v>
      </c>
      <c r="N355" s="26">
        <v>2</v>
      </c>
      <c r="O355" s="26"/>
      <c r="P355" s="26">
        <v>100.17841</v>
      </c>
      <c r="Q355" s="26">
        <v>98.037469999999999</v>
      </c>
      <c r="R355" s="26">
        <v>100</v>
      </c>
      <c r="S355" s="1" t="b">
        <v>1</v>
      </c>
      <c r="T355" s="1"/>
      <c r="U355" s="1" t="s">
        <v>77</v>
      </c>
      <c r="V355" s="1"/>
      <c r="W355" s="1"/>
      <c r="X355" s="1"/>
      <c r="Y355" s="1"/>
      <c r="Z355" s="1">
        <v>1</v>
      </c>
      <c r="AA355" s="1" t="b">
        <f>M355&gt;L355</f>
        <v>0</v>
      </c>
      <c r="AB355" s="1"/>
      <c r="AC355" s="1"/>
      <c r="AD355" s="1"/>
      <c r="AE355" s="1">
        <f>P355-Q355</f>
        <v>2.1409400000000005</v>
      </c>
      <c r="AF355" s="1">
        <f>R355-Q355</f>
        <v>1.962530000000001</v>
      </c>
      <c r="AG355" s="1"/>
      <c r="AH355" s="1"/>
      <c r="AI355" s="1"/>
      <c r="AJ355" s="1">
        <f>N355-M355</f>
        <v>1</v>
      </c>
      <c r="AK355" s="1"/>
      <c r="AL355" s="1"/>
      <c r="AM355" s="1"/>
      <c r="AN355" s="1"/>
    </row>
    <row r="356" spans="1:40" x14ac:dyDescent="0.2">
      <c r="A356" s="1" t="s">
        <v>133</v>
      </c>
      <c r="B356" s="1" t="s">
        <v>134</v>
      </c>
      <c r="C356" s="1" t="s">
        <v>89</v>
      </c>
      <c r="D356" s="1" t="s">
        <v>33</v>
      </c>
      <c r="E356" s="1" t="s">
        <v>34</v>
      </c>
      <c r="F356" s="1" t="s">
        <v>34</v>
      </c>
      <c r="G356" s="22" t="s">
        <v>43</v>
      </c>
      <c r="H356" s="22" t="s">
        <v>43</v>
      </c>
      <c r="I356" s="1" t="s">
        <v>118</v>
      </c>
      <c r="J356" s="1" t="s">
        <v>119</v>
      </c>
      <c r="K356" s="1"/>
      <c r="L356" s="26">
        <v>2.5</v>
      </c>
      <c r="M356" s="26">
        <v>2</v>
      </c>
      <c r="N356" s="26">
        <v>3.5</v>
      </c>
      <c r="O356" s="26"/>
      <c r="P356" s="26">
        <v>98.572699999999998</v>
      </c>
      <c r="Q356" s="26">
        <v>96.788579999999996</v>
      </c>
      <c r="R356" s="26">
        <v>100</v>
      </c>
      <c r="S356" s="1" t="b">
        <v>1</v>
      </c>
      <c r="T356" s="1"/>
      <c r="U356" s="1" t="s">
        <v>77</v>
      </c>
      <c r="V356" s="1"/>
      <c r="W356" s="1"/>
      <c r="X356" s="1"/>
      <c r="Y356" s="1"/>
      <c r="Z356" s="1">
        <v>1</v>
      </c>
      <c r="AA356" s="1" t="b">
        <f>M356&gt;L356</f>
        <v>0</v>
      </c>
      <c r="AB356" s="1"/>
      <c r="AC356" s="1"/>
      <c r="AD356" s="1"/>
      <c r="AE356" s="1">
        <f>P356-Q356</f>
        <v>1.7841200000000015</v>
      </c>
      <c r="AF356" s="1">
        <f>R356-Q356</f>
        <v>3.2114200000000039</v>
      </c>
      <c r="AG356" s="1"/>
      <c r="AH356" s="1"/>
      <c r="AI356" s="1"/>
      <c r="AJ356" s="1">
        <f>N356-M356</f>
        <v>1.5</v>
      </c>
      <c r="AK356" s="1"/>
      <c r="AL356" s="1"/>
      <c r="AM356" s="1"/>
      <c r="AN356" s="1"/>
    </row>
    <row r="357" spans="1:40" x14ac:dyDescent="0.2">
      <c r="A357" s="1" t="s">
        <v>133</v>
      </c>
      <c r="B357" s="1" t="s">
        <v>134</v>
      </c>
      <c r="C357" s="1" t="s">
        <v>89</v>
      </c>
      <c r="D357" s="1" t="s">
        <v>91</v>
      </c>
      <c r="E357" s="1" t="s">
        <v>34</v>
      </c>
      <c r="F357" s="1" t="s">
        <v>34</v>
      </c>
      <c r="G357" s="22" t="s">
        <v>43</v>
      </c>
      <c r="H357" s="22" t="s">
        <v>43</v>
      </c>
      <c r="I357" s="1" t="s">
        <v>118</v>
      </c>
      <c r="J357" s="1" t="s">
        <v>119</v>
      </c>
      <c r="K357" s="1"/>
      <c r="L357" s="26">
        <v>0.75</v>
      </c>
      <c r="M357" s="26">
        <v>0.5</v>
      </c>
      <c r="N357" s="26">
        <v>1</v>
      </c>
      <c r="O357" s="26"/>
      <c r="P357" s="26">
        <v>100.71365</v>
      </c>
      <c r="Q357" s="26">
        <v>98.92953</v>
      </c>
      <c r="R357" s="26">
        <v>100</v>
      </c>
      <c r="S357" s="1" t="b">
        <v>1</v>
      </c>
      <c r="T357" s="1"/>
      <c r="U357" s="1" t="s">
        <v>77</v>
      </c>
      <c r="V357" s="1"/>
      <c r="W357" s="1"/>
      <c r="X357" s="1"/>
      <c r="Y357" s="1"/>
      <c r="Z357" s="1">
        <v>1</v>
      </c>
      <c r="AA357" s="1" t="b">
        <f>M357&gt;L357</f>
        <v>0</v>
      </c>
      <c r="AB357" s="1"/>
      <c r="AC357" s="1"/>
      <c r="AD357" s="1"/>
      <c r="AE357" s="1">
        <f>P357-Q357</f>
        <v>1.7841200000000015</v>
      </c>
      <c r="AF357" s="1">
        <f>R357-Q357</f>
        <v>1.0704700000000003</v>
      </c>
      <c r="AG357" s="1"/>
      <c r="AH357" s="1"/>
      <c r="AI357" s="1"/>
      <c r="AJ357" s="1">
        <f>N357-M357</f>
        <v>0.5</v>
      </c>
      <c r="AK357" s="1"/>
      <c r="AL357" s="1"/>
      <c r="AM357" s="1"/>
      <c r="AN357" s="1"/>
    </row>
    <row r="358" spans="1:40" x14ac:dyDescent="0.2">
      <c r="A358" s="1" t="s">
        <v>133</v>
      </c>
      <c r="B358" s="1" t="s">
        <v>134</v>
      </c>
      <c r="C358" s="1" t="s">
        <v>89</v>
      </c>
      <c r="D358" s="1" t="s">
        <v>91</v>
      </c>
      <c r="E358" s="1" t="s">
        <v>34</v>
      </c>
      <c r="F358" s="1" t="s">
        <v>34</v>
      </c>
      <c r="G358" s="22" t="s">
        <v>43</v>
      </c>
      <c r="H358" s="22" t="s">
        <v>43</v>
      </c>
      <c r="I358" s="1" t="s">
        <v>118</v>
      </c>
      <c r="J358" s="1" t="s">
        <v>119</v>
      </c>
      <c r="K358" s="1"/>
      <c r="L358" s="26">
        <v>1.5</v>
      </c>
      <c r="M358" s="26">
        <v>1</v>
      </c>
      <c r="N358" s="26">
        <v>2</v>
      </c>
      <c r="O358" s="26"/>
      <c r="P358" s="26">
        <v>100.17841</v>
      </c>
      <c r="Q358" s="26">
        <v>98.92953</v>
      </c>
      <c r="R358" s="26">
        <v>100</v>
      </c>
      <c r="S358" s="1" t="b">
        <v>1</v>
      </c>
      <c r="T358" s="1"/>
      <c r="U358" s="1" t="s">
        <v>77</v>
      </c>
      <c r="V358" s="1"/>
      <c r="W358" s="1"/>
      <c r="X358" s="1"/>
      <c r="Y358" s="1"/>
      <c r="Z358" s="1">
        <v>1</v>
      </c>
      <c r="AA358" s="1" t="b">
        <f>M358&gt;L358</f>
        <v>0</v>
      </c>
      <c r="AB358" s="1"/>
      <c r="AC358" s="1"/>
      <c r="AD358" s="1"/>
      <c r="AE358" s="1">
        <f>P358-Q358</f>
        <v>1.2488799999999998</v>
      </c>
      <c r="AF358" s="1">
        <f>R358-Q358</f>
        <v>1.0704700000000003</v>
      </c>
      <c r="AG358" s="1"/>
      <c r="AH358" s="1"/>
      <c r="AI358" s="1"/>
      <c r="AJ358" s="1">
        <f>N358-M358</f>
        <v>1</v>
      </c>
      <c r="AK358" s="1"/>
      <c r="AL358" s="1"/>
      <c r="AM358" s="1"/>
      <c r="AN358" s="1"/>
    </row>
    <row r="359" spans="1:40" x14ac:dyDescent="0.2">
      <c r="A359" s="1" t="s">
        <v>133</v>
      </c>
      <c r="B359" s="1" t="s">
        <v>134</v>
      </c>
      <c r="C359" s="1" t="s">
        <v>89</v>
      </c>
      <c r="D359" s="1" t="s">
        <v>135</v>
      </c>
      <c r="E359" s="1" t="s">
        <v>34</v>
      </c>
      <c r="F359" s="1" t="s">
        <v>34</v>
      </c>
      <c r="G359" s="22" t="s">
        <v>137</v>
      </c>
      <c r="H359" s="22" t="s">
        <v>137</v>
      </c>
      <c r="I359" s="1" t="s">
        <v>118</v>
      </c>
      <c r="J359" s="1" t="s">
        <v>119</v>
      </c>
      <c r="K359" s="1"/>
      <c r="L359" s="26">
        <f>IF(N359=100,M359+1,AVERAGE(M359:N359))</f>
        <v>5.25</v>
      </c>
      <c r="M359" s="26">
        <v>4.5</v>
      </c>
      <c r="N359" s="26">
        <v>6</v>
      </c>
      <c r="O359" s="26"/>
      <c r="P359" s="26">
        <v>56.110619999999997</v>
      </c>
      <c r="Q359" s="26">
        <v>34.701160000000002</v>
      </c>
      <c r="R359" s="26">
        <v>70.918819999999997</v>
      </c>
      <c r="S359" s="1" t="b">
        <v>1</v>
      </c>
      <c r="T359" s="1"/>
      <c r="U359" s="1" t="s">
        <v>77</v>
      </c>
      <c r="V359" s="1"/>
      <c r="W359" s="1"/>
      <c r="X359" s="1"/>
      <c r="Y359" s="1"/>
      <c r="Z359" s="1">
        <v>1</v>
      </c>
      <c r="AA359" s="1" t="b">
        <f>M359&gt;L359</f>
        <v>0</v>
      </c>
      <c r="AB359" s="1"/>
      <c r="AC359" s="1"/>
      <c r="AD359" s="1"/>
      <c r="AE359" s="1">
        <f>P359-Q359</f>
        <v>21.409459999999996</v>
      </c>
      <c r="AF359" s="1">
        <f>R359-Q359</f>
        <v>36.217659999999995</v>
      </c>
      <c r="AG359" s="1"/>
      <c r="AH359" s="1"/>
      <c r="AI359" s="1"/>
      <c r="AJ359" s="1">
        <f>N359-M359</f>
        <v>1.5</v>
      </c>
      <c r="AK359" s="1"/>
      <c r="AL359" s="1"/>
      <c r="AM359" s="1"/>
      <c r="AN359" s="1"/>
    </row>
    <row r="360" spans="1:40" x14ac:dyDescent="0.2">
      <c r="A360" s="1" t="s">
        <v>133</v>
      </c>
      <c r="B360" s="1" t="s">
        <v>134</v>
      </c>
      <c r="C360" s="1" t="s">
        <v>89</v>
      </c>
      <c r="D360" s="1" t="s">
        <v>135</v>
      </c>
      <c r="E360" s="1" t="s">
        <v>34</v>
      </c>
      <c r="F360" s="1" t="s">
        <v>34</v>
      </c>
      <c r="G360" s="22" t="s">
        <v>137</v>
      </c>
      <c r="H360" s="22" t="s">
        <v>137</v>
      </c>
      <c r="I360" s="1" t="s">
        <v>118</v>
      </c>
      <c r="J360" s="1" t="s">
        <v>119</v>
      </c>
      <c r="K360" s="1"/>
      <c r="L360" s="26">
        <f>IF(N360=100,M360+1,AVERAGE(M360:N360))</f>
        <v>7</v>
      </c>
      <c r="M360" s="26">
        <v>6</v>
      </c>
      <c r="N360" s="26">
        <v>100</v>
      </c>
      <c r="O360" s="26"/>
      <c r="P360" s="26">
        <v>32.738630000000001</v>
      </c>
      <c r="Q360" s="26">
        <v>20.071359999999999</v>
      </c>
      <c r="R360" s="26">
        <v>43.978589999999997</v>
      </c>
      <c r="S360" s="1" t="b">
        <v>1</v>
      </c>
      <c r="T360" s="1"/>
      <c r="U360" s="1" t="s">
        <v>77</v>
      </c>
      <c r="V360" s="1"/>
      <c r="W360" s="1"/>
      <c r="X360" s="1"/>
      <c r="Y360" s="1"/>
      <c r="Z360" s="1">
        <v>1</v>
      </c>
      <c r="AA360" s="1" t="b">
        <f>M360&gt;L360</f>
        <v>0</v>
      </c>
      <c r="AB360" s="1"/>
      <c r="AC360" s="1"/>
      <c r="AD360" s="1"/>
      <c r="AE360" s="1">
        <f>P360-Q360</f>
        <v>12.667270000000002</v>
      </c>
      <c r="AF360" s="1">
        <f>R360-Q360</f>
        <v>23.907229999999998</v>
      </c>
      <c r="AG360" s="1"/>
      <c r="AH360" s="1"/>
      <c r="AI360" s="1"/>
      <c r="AJ360" s="1">
        <f>N360-M360</f>
        <v>94</v>
      </c>
      <c r="AK360" s="1"/>
      <c r="AL360" s="1"/>
      <c r="AM360" s="1"/>
      <c r="AN360" s="1"/>
    </row>
    <row r="361" spans="1:40" x14ac:dyDescent="0.2">
      <c r="A361" s="1" t="s">
        <v>133</v>
      </c>
      <c r="B361" s="1" t="s">
        <v>134</v>
      </c>
      <c r="C361" s="1" t="s">
        <v>89</v>
      </c>
      <c r="D361" s="1" t="s">
        <v>33</v>
      </c>
      <c r="E361" s="1" t="s">
        <v>34</v>
      </c>
      <c r="F361" s="1" t="s">
        <v>34</v>
      </c>
      <c r="G361" s="22" t="s">
        <v>137</v>
      </c>
      <c r="H361" s="22" t="s">
        <v>137</v>
      </c>
      <c r="I361" s="1" t="s">
        <v>118</v>
      </c>
      <c r="J361" s="1" t="s">
        <v>119</v>
      </c>
      <c r="K361" s="1"/>
      <c r="L361" s="26">
        <v>0.25</v>
      </c>
      <c r="M361" s="26">
        <v>0</v>
      </c>
      <c r="N361" s="26">
        <v>0.5</v>
      </c>
      <c r="O361" s="26"/>
      <c r="P361" s="26">
        <v>90.187330000000003</v>
      </c>
      <c r="Q361" s="26">
        <v>83.229259999999996</v>
      </c>
      <c r="R361" s="26">
        <v>94.112399999999994</v>
      </c>
      <c r="S361" s="1" t="b">
        <v>0</v>
      </c>
      <c r="T361" s="1"/>
      <c r="U361" s="1" t="s">
        <v>77</v>
      </c>
      <c r="V361" s="1"/>
      <c r="W361" s="1"/>
      <c r="X361" s="1"/>
      <c r="Y361" s="1"/>
      <c r="Z361" s="1">
        <v>1</v>
      </c>
      <c r="AA361" s="1" t="b">
        <f>M361&gt;L361</f>
        <v>0</v>
      </c>
      <c r="AB361" s="1"/>
      <c r="AC361" s="1"/>
      <c r="AD361" s="1"/>
      <c r="AE361" s="1">
        <f>P361-Q361</f>
        <v>6.9580700000000064</v>
      </c>
      <c r="AF361" s="1">
        <f>R361-Q361</f>
        <v>10.883139999999997</v>
      </c>
      <c r="AG361" s="1"/>
      <c r="AH361" s="1"/>
      <c r="AI361" s="1"/>
      <c r="AJ361" s="1">
        <f>N361-M361</f>
        <v>0.5</v>
      </c>
      <c r="AK361" s="1"/>
      <c r="AL361" s="1"/>
      <c r="AM361" s="1"/>
      <c r="AN361" s="1"/>
    </row>
    <row r="362" spans="1:40" x14ac:dyDescent="0.2">
      <c r="A362" s="1" t="s">
        <v>133</v>
      </c>
      <c r="B362" s="1" t="s">
        <v>134</v>
      </c>
      <c r="C362" s="1" t="s">
        <v>89</v>
      </c>
      <c r="D362" s="1" t="s">
        <v>33</v>
      </c>
      <c r="E362" s="1" t="s">
        <v>34</v>
      </c>
      <c r="F362" s="1" t="s">
        <v>34</v>
      </c>
      <c r="G362" s="22" t="s">
        <v>137</v>
      </c>
      <c r="H362" s="22" t="s">
        <v>137</v>
      </c>
      <c r="I362" s="1" t="s">
        <v>118</v>
      </c>
      <c r="J362" s="1" t="s">
        <v>119</v>
      </c>
      <c r="K362" s="1"/>
      <c r="L362" s="26">
        <v>0.75</v>
      </c>
      <c r="M362" s="26">
        <v>0.5</v>
      </c>
      <c r="N362" s="26">
        <v>1</v>
      </c>
      <c r="O362" s="26"/>
      <c r="P362" s="26">
        <v>87.511150000000001</v>
      </c>
      <c r="Q362" s="26">
        <v>83.229259999999996</v>
      </c>
      <c r="R362" s="26">
        <v>90.544160000000005</v>
      </c>
      <c r="S362" s="1" t="b">
        <v>1</v>
      </c>
      <c r="T362" s="1"/>
      <c r="U362" s="1" t="s">
        <v>77</v>
      </c>
      <c r="V362" s="1"/>
      <c r="W362" s="1"/>
      <c r="X362" s="1"/>
      <c r="Y362" s="1"/>
      <c r="Z362" s="1">
        <v>1</v>
      </c>
      <c r="AA362" s="1" t="b">
        <f>M362&gt;L362</f>
        <v>0</v>
      </c>
      <c r="AB362" s="1"/>
      <c r="AC362" s="1"/>
      <c r="AD362" s="1"/>
      <c r="AE362" s="1">
        <f>P362-Q362</f>
        <v>4.2818900000000042</v>
      </c>
      <c r="AF362" s="1">
        <f>R362-Q362</f>
        <v>7.3149000000000086</v>
      </c>
      <c r="AG362" s="1"/>
      <c r="AH362" s="1"/>
      <c r="AI362" s="1"/>
      <c r="AJ362" s="1">
        <f>N362-M362</f>
        <v>0.5</v>
      </c>
      <c r="AK362" s="1"/>
      <c r="AL362" s="1"/>
      <c r="AM362" s="1"/>
      <c r="AN362" s="1"/>
    </row>
    <row r="363" spans="1:40" x14ac:dyDescent="0.2">
      <c r="A363" s="1" t="s">
        <v>133</v>
      </c>
      <c r="B363" s="1" t="s">
        <v>134</v>
      </c>
      <c r="C363" s="1" t="s">
        <v>89</v>
      </c>
      <c r="D363" s="1" t="s">
        <v>33</v>
      </c>
      <c r="E363" s="1" t="s">
        <v>34</v>
      </c>
      <c r="F363" s="1" t="s">
        <v>34</v>
      </c>
      <c r="G363" s="22" t="s">
        <v>137</v>
      </c>
      <c r="H363" s="22" t="s">
        <v>137</v>
      </c>
      <c r="I363" s="1" t="s">
        <v>118</v>
      </c>
      <c r="J363" s="1" t="s">
        <v>119</v>
      </c>
      <c r="K363" s="1"/>
      <c r="L363" s="26">
        <v>1.5</v>
      </c>
      <c r="M363" s="26">
        <v>1</v>
      </c>
      <c r="N363" s="26">
        <v>2</v>
      </c>
      <c r="O363" s="26"/>
      <c r="P363" s="26">
        <v>85.905439999999999</v>
      </c>
      <c r="Q363" s="26">
        <v>81.445139999999995</v>
      </c>
      <c r="R363" s="26">
        <v>88.403210000000001</v>
      </c>
      <c r="S363" s="1" t="b">
        <v>1</v>
      </c>
      <c r="T363" s="1"/>
      <c r="U363" s="1" t="s">
        <v>77</v>
      </c>
      <c r="V363" s="1"/>
      <c r="W363" s="1"/>
      <c r="X363" s="1"/>
      <c r="Y363" s="1"/>
      <c r="Z363" s="1">
        <v>1</v>
      </c>
      <c r="AA363" s="1" t="b">
        <f>M363&gt;L363</f>
        <v>0</v>
      </c>
      <c r="AB363" s="1"/>
      <c r="AC363" s="1"/>
      <c r="AD363" s="1"/>
      <c r="AE363" s="1">
        <f>P363-Q363</f>
        <v>4.4603000000000037</v>
      </c>
      <c r="AF363" s="1">
        <f>R363-Q363</f>
        <v>6.9580700000000064</v>
      </c>
      <c r="AG363" s="1"/>
      <c r="AH363" s="1"/>
      <c r="AI363" s="1"/>
      <c r="AJ363" s="1">
        <f>N363-M363</f>
        <v>1</v>
      </c>
      <c r="AK363" s="1"/>
      <c r="AL363" s="1"/>
      <c r="AM363" s="1"/>
      <c r="AN363" s="1"/>
    </row>
    <row r="364" spans="1:40" x14ac:dyDescent="0.2">
      <c r="A364" s="1" t="s">
        <v>133</v>
      </c>
      <c r="B364" s="1" t="s">
        <v>134</v>
      </c>
      <c r="C364" s="1" t="s">
        <v>89</v>
      </c>
      <c r="D364" s="1" t="s">
        <v>33</v>
      </c>
      <c r="E364" s="1" t="s">
        <v>34</v>
      </c>
      <c r="F364" s="1" t="s">
        <v>34</v>
      </c>
      <c r="G364" s="22" t="s">
        <v>137</v>
      </c>
      <c r="H364" s="22" t="s">
        <v>137</v>
      </c>
      <c r="I364" s="1" t="s">
        <v>118</v>
      </c>
      <c r="J364" s="1" t="s">
        <v>119</v>
      </c>
      <c r="K364" s="1"/>
      <c r="L364" s="26">
        <v>2.5</v>
      </c>
      <c r="M364" s="26">
        <v>2</v>
      </c>
      <c r="N364" s="26">
        <v>3.5</v>
      </c>
      <c r="O364" s="26"/>
      <c r="P364" s="26">
        <v>77.520070000000004</v>
      </c>
      <c r="Q364" s="26">
        <v>70.383589999999998</v>
      </c>
      <c r="R364" s="26">
        <v>83.586079999999995</v>
      </c>
      <c r="S364" s="1" t="b">
        <v>1</v>
      </c>
      <c r="T364" s="1"/>
      <c r="U364" s="1" t="s">
        <v>77</v>
      </c>
      <c r="V364" s="1"/>
      <c r="W364" s="1"/>
      <c r="X364" s="1"/>
      <c r="Y364" s="1"/>
      <c r="Z364" s="1">
        <v>1</v>
      </c>
      <c r="AA364" s="1" t="b">
        <f>M364&gt;L364</f>
        <v>0</v>
      </c>
      <c r="AB364" s="1"/>
      <c r="AC364" s="1"/>
      <c r="AD364" s="1"/>
      <c r="AE364" s="1">
        <f>P364-Q364</f>
        <v>7.1364800000000059</v>
      </c>
      <c r="AF364" s="1">
        <f>R364-Q364</f>
        <v>13.202489999999997</v>
      </c>
      <c r="AG364" s="1"/>
      <c r="AH364" s="1"/>
      <c r="AI364" s="1"/>
      <c r="AJ364" s="1">
        <f>N364-M364</f>
        <v>1.5</v>
      </c>
      <c r="AK364" s="1"/>
      <c r="AL364" s="1"/>
      <c r="AM364" s="1"/>
      <c r="AN364" s="1"/>
    </row>
    <row r="365" spans="1:40" x14ac:dyDescent="0.2">
      <c r="A365" s="1" t="s">
        <v>133</v>
      </c>
      <c r="B365" s="1" t="s">
        <v>134</v>
      </c>
      <c r="C365" s="1" t="s">
        <v>89</v>
      </c>
      <c r="D365" s="1" t="s">
        <v>91</v>
      </c>
      <c r="E365" s="1" t="s">
        <v>34</v>
      </c>
      <c r="F365" s="1" t="s">
        <v>34</v>
      </c>
      <c r="G365" s="22" t="s">
        <v>137</v>
      </c>
      <c r="H365" s="22" t="s">
        <v>137</v>
      </c>
      <c r="I365" s="1" t="s">
        <v>118</v>
      </c>
      <c r="J365" s="1" t="s">
        <v>119</v>
      </c>
      <c r="K365" s="1"/>
      <c r="L365" s="26">
        <v>0.75</v>
      </c>
      <c r="M365" s="26">
        <v>0.5</v>
      </c>
      <c r="N365" s="26">
        <v>1</v>
      </c>
      <c r="O365" s="26"/>
      <c r="P365" s="26">
        <v>91.079390000000004</v>
      </c>
      <c r="Q365" s="26">
        <v>81.266729999999995</v>
      </c>
      <c r="R365" s="26">
        <v>95.718109999999996</v>
      </c>
      <c r="S365" s="1" t="b">
        <v>1</v>
      </c>
      <c r="T365" s="1"/>
      <c r="U365" s="1" t="s">
        <v>77</v>
      </c>
      <c r="V365" s="1"/>
      <c r="W365" s="1"/>
      <c r="X365" s="1"/>
      <c r="Y365" s="1"/>
      <c r="Z365" s="1">
        <v>1</v>
      </c>
      <c r="AA365" s="1" t="b">
        <f>M365&gt;L365</f>
        <v>0</v>
      </c>
      <c r="AB365" s="1"/>
      <c r="AC365" s="1"/>
      <c r="AD365" s="1"/>
      <c r="AE365" s="1">
        <f>P365-Q365</f>
        <v>9.8126600000000082</v>
      </c>
      <c r="AF365" s="1">
        <f>R365-Q365</f>
        <v>14.45138</v>
      </c>
      <c r="AG365" s="1"/>
      <c r="AH365" s="1"/>
      <c r="AI365" s="1"/>
      <c r="AJ365" s="1">
        <f>N365-M365</f>
        <v>0.5</v>
      </c>
      <c r="AK365" s="1"/>
      <c r="AL365" s="1"/>
      <c r="AM365" s="1"/>
      <c r="AN365" s="1"/>
    </row>
    <row r="366" spans="1:40" x14ac:dyDescent="0.2">
      <c r="A366" s="1" t="s">
        <v>133</v>
      </c>
      <c r="B366" s="1" t="s">
        <v>134</v>
      </c>
      <c r="C366" s="1" t="s">
        <v>89</v>
      </c>
      <c r="D366" s="1" t="s">
        <v>91</v>
      </c>
      <c r="E366" s="1" t="s">
        <v>34</v>
      </c>
      <c r="F366" s="1" t="s">
        <v>34</v>
      </c>
      <c r="G366" s="22" t="s">
        <v>137</v>
      </c>
      <c r="H366" s="22" t="s">
        <v>137</v>
      </c>
      <c r="I366" s="1" t="s">
        <v>118</v>
      </c>
      <c r="J366" s="1" t="s">
        <v>119</v>
      </c>
      <c r="K366" s="1"/>
      <c r="L366" s="26">
        <v>1.5</v>
      </c>
      <c r="M366" s="26">
        <v>1</v>
      </c>
      <c r="N366" s="26">
        <v>2</v>
      </c>
      <c r="O366" s="26"/>
      <c r="P366" s="26">
        <v>91.793040000000005</v>
      </c>
      <c r="Q366" s="26">
        <v>87.332740000000001</v>
      </c>
      <c r="R366" s="26">
        <v>94.647639999999996</v>
      </c>
      <c r="S366" s="1" t="b">
        <v>1</v>
      </c>
      <c r="T366" s="1"/>
      <c r="U366" s="1" t="s">
        <v>77</v>
      </c>
      <c r="V366" s="1"/>
      <c r="W366" s="1"/>
      <c r="X366" s="1"/>
      <c r="Y366" s="1"/>
      <c r="Z366" s="1">
        <v>1</v>
      </c>
      <c r="AA366" s="1" t="b">
        <f>M366&gt;L366</f>
        <v>0</v>
      </c>
      <c r="AB366" s="1"/>
      <c r="AC366" s="1"/>
      <c r="AD366" s="1"/>
      <c r="AE366" s="1">
        <f>P366-Q366</f>
        <v>4.4603000000000037</v>
      </c>
      <c r="AF366" s="1">
        <f>R366-Q366</f>
        <v>7.3148999999999944</v>
      </c>
      <c r="AG366" s="1"/>
      <c r="AH366" s="1"/>
      <c r="AI366" s="1"/>
      <c r="AJ366" s="1">
        <f>N366-M366</f>
        <v>1</v>
      </c>
      <c r="AK366" s="1"/>
      <c r="AL366" s="1"/>
      <c r="AM366" s="1"/>
      <c r="AN366" s="1"/>
    </row>
    <row r="367" spans="1:40" x14ac:dyDescent="0.2">
      <c r="A367" s="1" t="s">
        <v>133</v>
      </c>
      <c r="B367" s="1" t="s">
        <v>134</v>
      </c>
      <c r="C367" s="1" t="s">
        <v>89</v>
      </c>
      <c r="D367" s="1" t="s">
        <v>91</v>
      </c>
      <c r="E367" s="1" t="s">
        <v>34</v>
      </c>
      <c r="F367" s="1" t="s">
        <v>34</v>
      </c>
      <c r="G367" s="22" t="s">
        <v>137</v>
      </c>
      <c r="H367" s="22" t="s">
        <v>137</v>
      </c>
      <c r="I367" s="1" t="s">
        <v>118</v>
      </c>
      <c r="J367" s="1" t="s">
        <v>119</v>
      </c>
      <c r="K367" s="1"/>
      <c r="L367" s="26">
        <v>2.5</v>
      </c>
      <c r="M367" s="26">
        <v>2</v>
      </c>
      <c r="N367" s="26">
        <v>3.5</v>
      </c>
      <c r="O367" s="26"/>
      <c r="P367" s="26">
        <v>91.614630000000005</v>
      </c>
      <c r="Q367" s="26">
        <v>83.050849999999997</v>
      </c>
      <c r="R367" s="26">
        <v>95.896519999999995</v>
      </c>
      <c r="S367" s="1" t="b">
        <v>1</v>
      </c>
      <c r="T367" s="1"/>
      <c r="U367" s="1" t="s">
        <v>77</v>
      </c>
      <c r="V367" s="1"/>
      <c r="W367" s="1"/>
      <c r="X367" s="1"/>
      <c r="Y367" s="1"/>
      <c r="Z367" s="1">
        <v>1</v>
      </c>
      <c r="AA367" s="1" t="b">
        <f>M367&gt;L367</f>
        <v>0</v>
      </c>
      <c r="AB367" s="1"/>
      <c r="AC367" s="1"/>
      <c r="AD367" s="1"/>
      <c r="AE367" s="1">
        <f>P367-Q367</f>
        <v>8.5637800000000084</v>
      </c>
      <c r="AF367" s="1">
        <f>R367-Q367</f>
        <v>12.845669999999998</v>
      </c>
      <c r="AG367" s="1"/>
      <c r="AH367" s="1"/>
      <c r="AI367" s="1"/>
      <c r="AJ367" s="1">
        <f>N367-M367</f>
        <v>1.5</v>
      </c>
      <c r="AK367" s="1"/>
      <c r="AL367" s="1"/>
      <c r="AM367" s="1"/>
      <c r="AN367" s="1"/>
    </row>
    <row r="368" spans="1:40" x14ac:dyDescent="0.2">
      <c r="A368" s="1" t="s">
        <v>133</v>
      </c>
      <c r="B368" s="1" t="s">
        <v>134</v>
      </c>
      <c r="C368" s="1" t="s">
        <v>33</v>
      </c>
      <c r="D368" s="1" t="s">
        <v>135</v>
      </c>
      <c r="E368" s="1" t="s">
        <v>34</v>
      </c>
      <c r="F368" s="1" t="s">
        <v>34</v>
      </c>
      <c r="G368" s="1" t="s">
        <v>43</v>
      </c>
      <c r="H368" s="1" t="s">
        <v>43</v>
      </c>
      <c r="I368" s="1" t="s">
        <v>118</v>
      </c>
      <c r="J368" s="1" t="s">
        <v>119</v>
      </c>
      <c r="K368" s="1"/>
      <c r="L368" s="26">
        <f>IF(N368=100,M368+1,AVERAGE(M368:N368))</f>
        <v>0.75</v>
      </c>
      <c r="M368" s="26">
        <v>0.5</v>
      </c>
      <c r="N368" s="26">
        <v>1</v>
      </c>
      <c r="O368" s="26"/>
      <c r="P368" s="26">
        <v>93.906809999999993</v>
      </c>
      <c r="Q368" s="26">
        <v>81.541219999999996</v>
      </c>
      <c r="R368" s="26">
        <v>98.028670000000005</v>
      </c>
      <c r="S368" s="1" t="b">
        <v>1</v>
      </c>
      <c r="T368" s="1"/>
      <c r="U368" s="1" t="s">
        <v>77</v>
      </c>
      <c r="V368" s="1"/>
      <c r="W368" s="1"/>
      <c r="X368" s="1"/>
      <c r="Y368" s="1"/>
      <c r="Z368" s="1">
        <v>1</v>
      </c>
      <c r="AA368" s="1" t="b">
        <f>M368&gt;L368</f>
        <v>0</v>
      </c>
      <c r="AB368" s="1"/>
      <c r="AC368" s="1"/>
      <c r="AD368" s="1"/>
      <c r="AE368" s="1">
        <f>P368-Q368</f>
        <v>12.365589999999997</v>
      </c>
      <c r="AF368" s="1">
        <f>R368-Q368</f>
        <v>16.48745000000001</v>
      </c>
      <c r="AG368" s="1"/>
      <c r="AH368" s="1"/>
      <c r="AI368" s="1"/>
      <c r="AJ368" s="1">
        <f>N368-M368</f>
        <v>0.5</v>
      </c>
      <c r="AK368" s="1"/>
      <c r="AL368" s="1"/>
      <c r="AM368" s="1"/>
      <c r="AN368" s="1"/>
    </row>
    <row r="369" spans="1:40" x14ac:dyDescent="0.2">
      <c r="A369" s="1" t="s">
        <v>133</v>
      </c>
      <c r="B369" s="1" t="s">
        <v>134</v>
      </c>
      <c r="C369" s="1" t="s">
        <v>33</v>
      </c>
      <c r="D369" s="1" t="s">
        <v>135</v>
      </c>
      <c r="E369" s="1" t="s">
        <v>34</v>
      </c>
      <c r="F369" s="1" t="s">
        <v>34</v>
      </c>
      <c r="G369" s="1" t="s">
        <v>43</v>
      </c>
      <c r="H369" s="1" t="s">
        <v>43</v>
      </c>
      <c r="I369" s="1" t="s">
        <v>118</v>
      </c>
      <c r="J369" s="1" t="s">
        <v>119</v>
      </c>
      <c r="K369" s="1"/>
      <c r="L369" s="26">
        <f>IF(N369=100,M369+1,AVERAGE(M369:N369))</f>
        <v>1.5</v>
      </c>
      <c r="M369" s="26">
        <v>1</v>
      </c>
      <c r="N369" s="26">
        <v>2</v>
      </c>
      <c r="O369" s="26"/>
      <c r="P369" s="26">
        <v>99.641580000000005</v>
      </c>
      <c r="Q369" s="26">
        <v>94.623660000000001</v>
      </c>
      <c r="R369" s="26">
        <v>100</v>
      </c>
      <c r="S369" s="1" t="b">
        <v>1</v>
      </c>
      <c r="T369" s="1"/>
      <c r="U369" s="1" t="s">
        <v>77</v>
      </c>
      <c r="V369" s="1"/>
      <c r="W369" s="1"/>
      <c r="X369" s="1"/>
      <c r="Y369" s="1"/>
      <c r="Z369" s="1">
        <v>1</v>
      </c>
      <c r="AA369" s="1" t="b">
        <f>M369&gt;L369</f>
        <v>0</v>
      </c>
      <c r="AB369" s="1"/>
      <c r="AC369" s="1"/>
      <c r="AD369" s="1"/>
      <c r="AE369" s="1">
        <f>P369-Q369</f>
        <v>5.0179200000000037</v>
      </c>
      <c r="AF369" s="1">
        <f>R369-Q369</f>
        <v>5.376339999999999</v>
      </c>
      <c r="AG369" s="1"/>
      <c r="AH369" s="1"/>
      <c r="AI369" s="1"/>
      <c r="AJ369" s="1">
        <f>N369-M369</f>
        <v>1</v>
      </c>
      <c r="AK369" s="1"/>
      <c r="AL369" s="1"/>
      <c r="AM369" s="1"/>
      <c r="AN369" s="1"/>
    </row>
    <row r="370" spans="1:40" x14ac:dyDescent="0.2">
      <c r="A370" s="1" t="s">
        <v>133</v>
      </c>
      <c r="B370" s="1" t="s">
        <v>134</v>
      </c>
      <c r="C370" s="1" t="s">
        <v>33</v>
      </c>
      <c r="D370" s="1" t="s">
        <v>135</v>
      </c>
      <c r="E370" s="1" t="s">
        <v>34</v>
      </c>
      <c r="F370" s="1" t="s">
        <v>34</v>
      </c>
      <c r="G370" s="1" t="s">
        <v>43</v>
      </c>
      <c r="H370" s="1" t="s">
        <v>43</v>
      </c>
      <c r="I370" s="1" t="s">
        <v>118</v>
      </c>
      <c r="J370" s="1" t="s">
        <v>119</v>
      </c>
      <c r="K370" s="1"/>
      <c r="L370" s="26">
        <f>IF(N370=100,M370+1,AVERAGE(M370:N370))</f>
        <v>2.75</v>
      </c>
      <c r="M370" s="26">
        <v>2</v>
      </c>
      <c r="N370" s="26">
        <v>3.5</v>
      </c>
      <c r="O370" s="26"/>
      <c r="P370" s="26">
        <v>98.566310000000001</v>
      </c>
      <c r="Q370" s="26">
        <v>96.236559999999997</v>
      </c>
      <c r="R370" s="26">
        <v>99.820790000000002</v>
      </c>
      <c r="S370" s="1" t="b">
        <v>1</v>
      </c>
      <c r="T370" s="1"/>
      <c r="U370" s="1" t="s">
        <v>77</v>
      </c>
      <c r="V370" s="1"/>
      <c r="W370" s="1"/>
      <c r="X370" s="1"/>
      <c r="Y370" s="1"/>
      <c r="Z370" s="1">
        <v>1</v>
      </c>
      <c r="AA370" s="1" t="b">
        <f>M370&gt;L370</f>
        <v>0</v>
      </c>
      <c r="AB370" s="1"/>
      <c r="AC370" s="1"/>
      <c r="AD370" s="1"/>
      <c r="AE370" s="1">
        <f>P370-Q370</f>
        <v>2.3297500000000042</v>
      </c>
      <c r="AF370" s="1">
        <f>R370-Q370</f>
        <v>3.5842300000000051</v>
      </c>
      <c r="AG370" s="1"/>
      <c r="AH370" s="1"/>
      <c r="AI370" s="1"/>
      <c r="AJ370" s="1">
        <f>N370-M370</f>
        <v>1.5</v>
      </c>
      <c r="AK370" s="1"/>
      <c r="AL370" s="1"/>
      <c r="AM370" s="1"/>
      <c r="AN370" s="1"/>
    </row>
    <row r="371" spans="1:40" x14ac:dyDescent="0.2">
      <c r="A371" s="1" t="s">
        <v>133</v>
      </c>
      <c r="B371" s="1" t="s">
        <v>134</v>
      </c>
      <c r="C371" s="1" t="s">
        <v>33</v>
      </c>
      <c r="D371" s="1" t="s">
        <v>135</v>
      </c>
      <c r="E371" s="1" t="s">
        <v>34</v>
      </c>
      <c r="F371" s="1" t="s">
        <v>34</v>
      </c>
      <c r="G371" s="1" t="s">
        <v>43</v>
      </c>
      <c r="H371" s="1" t="s">
        <v>43</v>
      </c>
      <c r="I371" s="1" t="s">
        <v>118</v>
      </c>
      <c r="J371" s="1" t="s">
        <v>119</v>
      </c>
      <c r="K371" s="1"/>
      <c r="L371" s="26">
        <f>IF(N371=100,M371+1,AVERAGE(M371:N371))</f>
        <v>4</v>
      </c>
      <c r="M371" s="26">
        <v>3.5</v>
      </c>
      <c r="N371" s="26">
        <v>4.5</v>
      </c>
      <c r="O371" s="26"/>
      <c r="P371" s="26">
        <v>98.387100000000004</v>
      </c>
      <c r="Q371" s="26">
        <v>96.953410000000005</v>
      </c>
      <c r="R371" s="26">
        <v>99.641580000000005</v>
      </c>
      <c r="S371" s="1" t="b">
        <v>1</v>
      </c>
      <c r="T371" s="1"/>
      <c r="U371" s="1" t="s">
        <v>77</v>
      </c>
      <c r="V371" s="1"/>
      <c r="W371" s="1"/>
      <c r="X371" s="1"/>
      <c r="Y371" s="1"/>
      <c r="Z371" s="1">
        <v>1</v>
      </c>
      <c r="AA371" s="1" t="b">
        <f>M371&gt;L371</f>
        <v>0</v>
      </c>
      <c r="AB371" s="1"/>
      <c r="AC371" s="1"/>
      <c r="AD371" s="1"/>
      <c r="AE371" s="1">
        <f>P371-Q371</f>
        <v>1.4336899999999986</v>
      </c>
      <c r="AF371" s="1">
        <f>R371-Q371</f>
        <v>2.6881699999999995</v>
      </c>
      <c r="AG371" s="1"/>
      <c r="AH371" s="1"/>
      <c r="AI371" s="1"/>
      <c r="AJ371" s="1">
        <f>N371-M371</f>
        <v>1</v>
      </c>
      <c r="AK371" s="1"/>
      <c r="AL371" s="1"/>
      <c r="AM371" s="1"/>
      <c r="AN371" s="1"/>
    </row>
    <row r="372" spans="1:40" x14ac:dyDescent="0.2">
      <c r="A372" s="1" t="s">
        <v>133</v>
      </c>
      <c r="B372" s="1" t="s">
        <v>134</v>
      </c>
      <c r="C372" s="1" t="s">
        <v>33</v>
      </c>
      <c r="D372" s="1" t="s">
        <v>135</v>
      </c>
      <c r="E372" s="1" t="s">
        <v>34</v>
      </c>
      <c r="F372" s="1" t="s">
        <v>34</v>
      </c>
      <c r="G372" s="1" t="s">
        <v>43</v>
      </c>
      <c r="H372" s="1" t="s">
        <v>43</v>
      </c>
      <c r="I372" s="1" t="s">
        <v>118</v>
      </c>
      <c r="J372" s="1" t="s">
        <v>119</v>
      </c>
      <c r="K372" s="1"/>
      <c r="L372" s="26">
        <f>IF(N372=100,M372+1,AVERAGE(M372:N372))</f>
        <v>5</v>
      </c>
      <c r="M372" s="26">
        <v>4.5</v>
      </c>
      <c r="N372" s="26">
        <v>5.5</v>
      </c>
      <c r="O372" s="26"/>
      <c r="P372" s="26">
        <v>97.132620000000003</v>
      </c>
      <c r="Q372" s="26">
        <v>95.340500000000006</v>
      </c>
      <c r="R372" s="26">
        <v>98.566310000000001</v>
      </c>
      <c r="S372" s="1" t="b">
        <v>1</v>
      </c>
      <c r="T372" s="1"/>
      <c r="U372" s="1" t="s">
        <v>77</v>
      </c>
      <c r="V372" s="1"/>
      <c r="W372" s="1"/>
      <c r="X372" s="1"/>
      <c r="Y372" s="1"/>
      <c r="Z372" s="1">
        <v>1</v>
      </c>
      <c r="AA372" s="1" t="b">
        <f>M372&gt;L372</f>
        <v>0</v>
      </c>
      <c r="AB372" s="1"/>
      <c r="AC372" s="1"/>
      <c r="AD372" s="1"/>
      <c r="AE372" s="1">
        <f>P372-Q372</f>
        <v>1.792119999999997</v>
      </c>
      <c r="AF372" s="1">
        <f>R372-Q372</f>
        <v>3.2258099999999956</v>
      </c>
      <c r="AG372" s="1"/>
      <c r="AH372" s="1"/>
      <c r="AI372" s="1"/>
      <c r="AJ372" s="1">
        <f>N372-M372</f>
        <v>1</v>
      </c>
      <c r="AK372" s="1"/>
      <c r="AL372" s="1"/>
      <c r="AM372" s="1"/>
      <c r="AN372" s="1"/>
    </row>
    <row r="373" spans="1:40" x14ac:dyDescent="0.2">
      <c r="A373" s="1" t="s">
        <v>133</v>
      </c>
      <c r="B373" s="1" t="s">
        <v>134</v>
      </c>
      <c r="C373" s="1" t="s">
        <v>33</v>
      </c>
      <c r="D373" s="1" t="s">
        <v>135</v>
      </c>
      <c r="E373" s="1" t="s">
        <v>34</v>
      </c>
      <c r="F373" s="1" t="s">
        <v>34</v>
      </c>
      <c r="G373" s="1" t="s">
        <v>43</v>
      </c>
      <c r="H373" s="1" t="s">
        <v>43</v>
      </c>
      <c r="I373" s="1" t="s">
        <v>118</v>
      </c>
      <c r="J373" s="1" t="s">
        <v>119</v>
      </c>
      <c r="K373" s="1"/>
      <c r="L373" s="26">
        <f>IF(N373=100,M373+1,AVERAGE(M373:N373))</f>
        <v>6.5</v>
      </c>
      <c r="M373" s="26">
        <v>5.5</v>
      </c>
      <c r="N373" s="26">
        <v>100</v>
      </c>
      <c r="O373" s="26"/>
      <c r="P373" s="26">
        <v>95.698920000000001</v>
      </c>
      <c r="Q373" s="26">
        <v>93.906809999999993</v>
      </c>
      <c r="R373" s="26">
        <v>96.774190000000004</v>
      </c>
      <c r="S373" s="1" t="b">
        <v>1</v>
      </c>
      <c r="T373" s="1"/>
      <c r="U373" s="1" t="s">
        <v>77</v>
      </c>
      <c r="V373" s="1"/>
      <c r="W373" s="1"/>
      <c r="X373" s="1"/>
      <c r="Y373" s="1"/>
      <c r="Z373" s="1">
        <v>1</v>
      </c>
      <c r="AA373" s="1" t="b">
        <f>M373&gt;L373</f>
        <v>0</v>
      </c>
      <c r="AB373" s="1"/>
      <c r="AC373" s="1"/>
      <c r="AD373" s="1"/>
      <c r="AE373" s="1">
        <f>P373-Q373</f>
        <v>1.7921100000000081</v>
      </c>
      <c r="AF373" s="1">
        <f>R373-Q373</f>
        <v>2.8673800000000114</v>
      </c>
      <c r="AG373" s="1"/>
      <c r="AH373" s="1"/>
      <c r="AI373" s="1"/>
      <c r="AJ373" s="1">
        <f>N373-M373</f>
        <v>94.5</v>
      </c>
      <c r="AK373" s="1"/>
      <c r="AL373" s="1"/>
      <c r="AM373" s="1"/>
      <c r="AN373" s="1"/>
    </row>
    <row r="374" spans="1:40" x14ac:dyDescent="0.2">
      <c r="A374" s="1" t="s">
        <v>133</v>
      </c>
      <c r="B374" s="1" t="s">
        <v>134</v>
      </c>
      <c r="C374" s="1" t="s">
        <v>33</v>
      </c>
      <c r="D374" s="1" t="s">
        <v>33</v>
      </c>
      <c r="E374" s="1" t="s">
        <v>34</v>
      </c>
      <c r="F374" s="1" t="s">
        <v>34</v>
      </c>
      <c r="G374" s="1" t="s">
        <v>43</v>
      </c>
      <c r="H374" s="1" t="s">
        <v>43</v>
      </c>
      <c r="I374" s="1" t="s">
        <v>118</v>
      </c>
      <c r="J374" s="1" t="s">
        <v>119</v>
      </c>
      <c r="K374" s="1"/>
      <c r="L374" s="26">
        <f>IF(N374=100,M374+1,AVERAGE(M374:N374))</f>
        <v>0.25</v>
      </c>
      <c r="M374" s="26">
        <v>0</v>
      </c>
      <c r="N374" s="26">
        <v>0.5</v>
      </c>
      <c r="O374" s="26"/>
      <c r="P374" s="26">
        <v>99.462370000000007</v>
      </c>
      <c r="Q374" s="26">
        <v>97.491039999999998</v>
      </c>
      <c r="R374" s="26">
        <v>100</v>
      </c>
      <c r="S374" s="1" t="b">
        <v>0</v>
      </c>
      <c r="T374" s="1"/>
      <c r="U374" s="1" t="s">
        <v>77</v>
      </c>
      <c r="V374" s="1"/>
      <c r="W374" s="1"/>
      <c r="X374" s="1"/>
      <c r="Y374" s="1"/>
      <c r="Z374" s="1">
        <v>1</v>
      </c>
      <c r="AA374" s="1" t="b">
        <f>M374&gt;L374</f>
        <v>0</v>
      </c>
      <c r="AB374" s="1"/>
      <c r="AC374" s="1"/>
      <c r="AD374" s="1"/>
      <c r="AE374" s="1">
        <f>P374-Q374</f>
        <v>1.9713300000000089</v>
      </c>
      <c r="AF374" s="1">
        <f>R374-Q374</f>
        <v>2.5089600000000019</v>
      </c>
      <c r="AG374" s="1"/>
      <c r="AH374" s="1"/>
      <c r="AI374" s="1"/>
      <c r="AJ374" s="1">
        <f>N374-M374</f>
        <v>0.5</v>
      </c>
      <c r="AK374" s="1"/>
      <c r="AL374" s="1"/>
      <c r="AM374" s="1"/>
      <c r="AN374" s="1"/>
    </row>
    <row r="375" spans="1:40" x14ac:dyDescent="0.2">
      <c r="A375" s="1" t="s">
        <v>133</v>
      </c>
      <c r="B375" s="1" t="s">
        <v>134</v>
      </c>
      <c r="C375" s="1" t="s">
        <v>33</v>
      </c>
      <c r="D375" s="1" t="s">
        <v>33</v>
      </c>
      <c r="E375" s="1" t="s">
        <v>34</v>
      </c>
      <c r="F375" s="1" t="s">
        <v>34</v>
      </c>
      <c r="G375" s="1" t="s">
        <v>43</v>
      </c>
      <c r="H375" s="1" t="s">
        <v>43</v>
      </c>
      <c r="I375" s="1" t="s">
        <v>118</v>
      </c>
      <c r="J375" s="1" t="s">
        <v>119</v>
      </c>
      <c r="K375" s="1"/>
      <c r="L375" s="26">
        <f>IF(N375=100,M375+1,AVERAGE(M375:N375))</f>
        <v>0.75</v>
      </c>
      <c r="M375" s="26">
        <v>0.5</v>
      </c>
      <c r="N375" s="26">
        <v>1</v>
      </c>
      <c r="O375" s="26"/>
      <c r="P375" s="26">
        <v>99.641580000000005</v>
      </c>
      <c r="Q375" s="26">
        <v>98.028670000000005</v>
      </c>
      <c r="R375" s="26">
        <v>100</v>
      </c>
      <c r="S375" s="1" t="b">
        <v>1</v>
      </c>
      <c r="T375" s="1"/>
      <c r="U375" s="1" t="s">
        <v>77</v>
      </c>
      <c r="V375" s="1"/>
      <c r="W375" s="1"/>
      <c r="X375" s="1"/>
      <c r="Y375" s="1"/>
      <c r="Z375" s="1">
        <v>1</v>
      </c>
      <c r="AA375" s="1" t="b">
        <f>M375&gt;L375</f>
        <v>0</v>
      </c>
      <c r="AB375" s="1"/>
      <c r="AC375" s="1"/>
      <c r="AD375" s="1"/>
      <c r="AE375" s="1">
        <f>P375-Q375</f>
        <v>1.6129099999999994</v>
      </c>
      <c r="AF375" s="1">
        <f>R375-Q375</f>
        <v>1.9713299999999947</v>
      </c>
      <c r="AG375" s="1"/>
      <c r="AH375" s="1"/>
      <c r="AI375" s="1"/>
      <c r="AJ375" s="1">
        <f>N375-M375</f>
        <v>0.5</v>
      </c>
      <c r="AK375" s="1"/>
      <c r="AL375" s="1"/>
      <c r="AM375" s="1"/>
      <c r="AN375" s="1"/>
    </row>
    <row r="376" spans="1:40" x14ac:dyDescent="0.2">
      <c r="A376" s="1" t="s">
        <v>133</v>
      </c>
      <c r="B376" s="1" t="s">
        <v>134</v>
      </c>
      <c r="C376" s="1" t="s">
        <v>33</v>
      </c>
      <c r="D376" s="1" t="s">
        <v>33</v>
      </c>
      <c r="E376" s="1" t="s">
        <v>34</v>
      </c>
      <c r="F376" s="1" t="s">
        <v>34</v>
      </c>
      <c r="G376" s="1" t="s">
        <v>43</v>
      </c>
      <c r="H376" s="1" t="s">
        <v>43</v>
      </c>
      <c r="I376" s="1" t="s">
        <v>118</v>
      </c>
      <c r="J376" s="1" t="s">
        <v>119</v>
      </c>
      <c r="K376" s="1"/>
      <c r="L376" s="26">
        <f>IF(N376=100,M376+1,AVERAGE(M376:N376))</f>
        <v>1.5</v>
      </c>
      <c r="M376" s="26">
        <v>1</v>
      </c>
      <c r="N376" s="26">
        <v>2</v>
      </c>
      <c r="O376" s="26"/>
      <c r="P376" s="26">
        <v>99.103939999999994</v>
      </c>
      <c r="Q376" s="26">
        <v>97.491039999999998</v>
      </c>
      <c r="R376" s="26">
        <v>100</v>
      </c>
      <c r="S376" s="1" t="b">
        <v>1</v>
      </c>
      <c r="T376" s="1"/>
      <c r="U376" s="1" t="s">
        <v>77</v>
      </c>
      <c r="V376" s="1"/>
      <c r="W376" s="1"/>
      <c r="X376" s="1"/>
      <c r="Y376" s="1"/>
      <c r="Z376" s="1">
        <v>1</v>
      </c>
      <c r="AA376" s="1" t="b">
        <f>M376&gt;L376</f>
        <v>0</v>
      </c>
      <c r="AB376" s="1"/>
      <c r="AC376" s="1"/>
      <c r="AD376" s="1"/>
      <c r="AE376" s="1">
        <f>P376-Q376</f>
        <v>1.6128999999999962</v>
      </c>
      <c r="AF376" s="1">
        <f>R376-Q376</f>
        <v>2.5089600000000019</v>
      </c>
      <c r="AG376" s="1"/>
      <c r="AH376" s="1"/>
      <c r="AI376" s="1"/>
      <c r="AJ376" s="1">
        <f>N376-M376</f>
        <v>1</v>
      </c>
      <c r="AK376" s="1"/>
      <c r="AL376" s="1"/>
      <c r="AM376" s="1"/>
      <c r="AN376" s="1"/>
    </row>
    <row r="377" spans="1:40" x14ac:dyDescent="0.2">
      <c r="A377" s="1" t="s">
        <v>133</v>
      </c>
      <c r="B377" s="1" t="s">
        <v>134</v>
      </c>
      <c r="C377" s="1" t="s">
        <v>33</v>
      </c>
      <c r="D377" s="1" t="s">
        <v>33</v>
      </c>
      <c r="E377" s="1" t="s">
        <v>34</v>
      </c>
      <c r="F377" s="1" t="s">
        <v>34</v>
      </c>
      <c r="G377" s="1" t="s">
        <v>43</v>
      </c>
      <c r="H377" s="1" t="s">
        <v>43</v>
      </c>
      <c r="I377" s="1" t="s">
        <v>118</v>
      </c>
      <c r="J377" s="1" t="s">
        <v>119</v>
      </c>
      <c r="K377" s="1"/>
      <c r="L377" s="26">
        <f>IF(N377=100,M377+1,AVERAGE(M377:N377))</f>
        <v>2.75</v>
      </c>
      <c r="M377" s="26">
        <v>2</v>
      </c>
      <c r="N377" s="26">
        <v>3.5</v>
      </c>
      <c r="O377" s="26"/>
      <c r="P377" s="26">
        <v>98.387100000000004</v>
      </c>
      <c r="Q377" s="26">
        <v>97.132620000000003</v>
      </c>
      <c r="R377" s="26">
        <v>100</v>
      </c>
      <c r="S377" s="1" t="b">
        <v>1</v>
      </c>
      <c r="T377" s="1"/>
      <c r="U377" s="1" t="s">
        <v>77</v>
      </c>
      <c r="V377" s="1"/>
      <c r="W377" s="1"/>
      <c r="X377" s="1"/>
      <c r="Y377" s="1"/>
      <c r="Z377" s="1">
        <v>1</v>
      </c>
      <c r="AA377" s="1" t="b">
        <f>M377&gt;L377</f>
        <v>0</v>
      </c>
      <c r="AB377" s="1"/>
      <c r="AC377" s="1"/>
      <c r="AD377" s="1"/>
      <c r="AE377" s="1">
        <f>P377-Q377</f>
        <v>1.2544800000000009</v>
      </c>
      <c r="AF377" s="1">
        <f>R377-Q377</f>
        <v>2.8673799999999972</v>
      </c>
      <c r="AG377" s="1"/>
      <c r="AH377" s="1"/>
      <c r="AI377" s="1"/>
      <c r="AJ377" s="1">
        <f>N377-M377</f>
        <v>1.5</v>
      </c>
      <c r="AK377" s="1"/>
      <c r="AL377" s="1"/>
      <c r="AM377" s="1"/>
      <c r="AN377" s="1"/>
    </row>
    <row r="378" spans="1:40" x14ac:dyDescent="0.2">
      <c r="A378" s="1" t="s">
        <v>133</v>
      </c>
      <c r="B378" s="1" t="s">
        <v>134</v>
      </c>
      <c r="C378" s="1" t="s">
        <v>33</v>
      </c>
      <c r="D378" s="1" t="s">
        <v>91</v>
      </c>
      <c r="E378" s="1" t="s">
        <v>34</v>
      </c>
      <c r="F378" s="1" t="s">
        <v>34</v>
      </c>
      <c r="G378" s="1" t="s">
        <v>43</v>
      </c>
      <c r="H378" s="1" t="s">
        <v>43</v>
      </c>
      <c r="I378" s="1" t="s">
        <v>118</v>
      </c>
      <c r="J378" s="1" t="s">
        <v>119</v>
      </c>
      <c r="K378" s="1"/>
      <c r="L378" s="26">
        <f>IF(N378=100,M378+1,AVERAGE(M378:N378))</f>
        <v>0.75</v>
      </c>
      <c r="M378" s="26">
        <v>0.5</v>
      </c>
      <c r="N378" s="26">
        <v>1</v>
      </c>
      <c r="O378" s="26"/>
      <c r="P378" s="26">
        <v>99.462370000000007</v>
      </c>
      <c r="Q378" s="26">
        <v>95.340500000000006</v>
      </c>
      <c r="R378" s="26">
        <v>100</v>
      </c>
      <c r="S378" s="1" t="b">
        <v>1</v>
      </c>
      <c r="T378" s="1"/>
      <c r="U378" s="1" t="s">
        <v>77</v>
      </c>
      <c r="V378" s="1"/>
      <c r="W378" s="1"/>
      <c r="X378" s="1"/>
      <c r="Y378" s="1"/>
      <c r="Z378" s="1">
        <v>1</v>
      </c>
      <c r="AA378" s="1" t="b">
        <f>M378&gt;L378</f>
        <v>0</v>
      </c>
      <c r="AB378" s="1"/>
      <c r="AC378" s="1"/>
      <c r="AD378" s="1"/>
      <c r="AE378" s="1">
        <f>P378-Q378</f>
        <v>4.1218700000000013</v>
      </c>
      <c r="AF378" s="1">
        <f>R378-Q378</f>
        <v>4.6594999999999942</v>
      </c>
      <c r="AG378" s="1"/>
      <c r="AH378" s="1"/>
      <c r="AI378" s="1"/>
      <c r="AJ378" s="1">
        <f>N378-M378</f>
        <v>0.5</v>
      </c>
      <c r="AK378" s="1"/>
      <c r="AL378" s="1"/>
      <c r="AM378" s="1"/>
      <c r="AN378" s="1"/>
    </row>
    <row r="379" spans="1:40" x14ac:dyDescent="0.2">
      <c r="A379" s="1" t="s">
        <v>133</v>
      </c>
      <c r="B379" s="1" t="s">
        <v>134</v>
      </c>
      <c r="C379" s="1" t="s">
        <v>33</v>
      </c>
      <c r="D379" s="1" t="s">
        <v>91</v>
      </c>
      <c r="E379" s="1" t="s">
        <v>34</v>
      </c>
      <c r="F379" s="1" t="s">
        <v>34</v>
      </c>
      <c r="G379" s="1" t="s">
        <v>43</v>
      </c>
      <c r="H379" s="1" t="s">
        <v>43</v>
      </c>
      <c r="I379" s="1" t="s">
        <v>118</v>
      </c>
      <c r="J379" s="1" t="s">
        <v>119</v>
      </c>
      <c r="K379" s="1"/>
      <c r="L379" s="26">
        <f>IF(N379=100,M379+1,AVERAGE(M379:N379))</f>
        <v>1.5</v>
      </c>
      <c r="M379" s="26">
        <v>1</v>
      </c>
      <c r="N379" s="26">
        <v>2</v>
      </c>
      <c r="O379" s="26"/>
      <c r="P379" s="26"/>
      <c r="Q379" s="26"/>
      <c r="R379" s="26"/>
      <c r="S379" s="1" t="b">
        <v>1</v>
      </c>
      <c r="T379" s="1"/>
      <c r="U379" s="1" t="s">
        <v>77</v>
      </c>
      <c r="V379" s="1"/>
      <c r="W379" s="1"/>
      <c r="X379" s="1"/>
      <c r="Y379" s="1"/>
      <c r="Z379" s="1">
        <v>1</v>
      </c>
      <c r="AA379" s="1" t="b">
        <f>M379&gt;L379</f>
        <v>0</v>
      </c>
      <c r="AB379" s="1"/>
      <c r="AC379" s="1"/>
      <c r="AD379" s="1"/>
      <c r="AE379" s="1">
        <f>P379-Q379</f>
        <v>0</v>
      </c>
      <c r="AF379" s="1">
        <f>R379-Q379</f>
        <v>0</v>
      </c>
      <c r="AG379" s="1"/>
      <c r="AH379" s="1"/>
      <c r="AI379" s="1"/>
      <c r="AJ379" s="1">
        <f>N379-M379</f>
        <v>1</v>
      </c>
      <c r="AK379" s="1"/>
      <c r="AL379" s="1"/>
      <c r="AM379" s="1"/>
      <c r="AN379" s="1"/>
    </row>
    <row r="380" spans="1:40" x14ac:dyDescent="0.2">
      <c r="A380" s="1" t="s">
        <v>133</v>
      </c>
      <c r="B380" s="1" t="s">
        <v>134</v>
      </c>
      <c r="C380" s="1" t="s">
        <v>33</v>
      </c>
      <c r="D380" s="1" t="s">
        <v>91</v>
      </c>
      <c r="E380" s="1" t="s">
        <v>34</v>
      </c>
      <c r="F380" s="1" t="s">
        <v>34</v>
      </c>
      <c r="G380" s="1" t="s">
        <v>43</v>
      </c>
      <c r="H380" s="1" t="s">
        <v>43</v>
      </c>
      <c r="I380" s="1" t="s">
        <v>118</v>
      </c>
      <c r="J380" s="1" t="s">
        <v>119</v>
      </c>
      <c r="K380" s="1"/>
      <c r="L380" s="26">
        <f>IF(N380=100,M380+1,AVERAGE(M380:N380))</f>
        <v>2.75</v>
      </c>
      <c r="M380" s="26">
        <v>2</v>
      </c>
      <c r="N380" s="26">
        <v>3.5</v>
      </c>
      <c r="O380" s="26"/>
      <c r="P380" s="26"/>
      <c r="Q380" s="26"/>
      <c r="R380" s="26"/>
      <c r="S380" s="1" t="b">
        <v>1</v>
      </c>
      <c r="T380" s="1"/>
      <c r="U380" s="1" t="s">
        <v>77</v>
      </c>
      <c r="V380" s="1"/>
      <c r="W380" s="1"/>
      <c r="X380" s="1"/>
      <c r="Y380" s="1"/>
      <c r="Z380" s="1">
        <v>1</v>
      </c>
      <c r="AA380" s="1" t="b">
        <f>M380&gt;L380</f>
        <v>0</v>
      </c>
      <c r="AB380" s="1"/>
      <c r="AC380" s="1"/>
      <c r="AD380" s="1"/>
      <c r="AE380" s="1">
        <f>P380-Q380</f>
        <v>0</v>
      </c>
      <c r="AF380" s="1">
        <f>R380-Q380</f>
        <v>0</v>
      </c>
      <c r="AG380" s="1"/>
      <c r="AH380" s="1"/>
      <c r="AI380" s="1"/>
      <c r="AJ380" s="1">
        <f>N380-M380</f>
        <v>1.5</v>
      </c>
      <c r="AK380" s="1"/>
      <c r="AL380" s="1"/>
      <c r="AM380" s="1"/>
      <c r="AN380" s="1"/>
    </row>
    <row r="381" spans="1:40" x14ac:dyDescent="0.2">
      <c r="A381" s="1" t="s">
        <v>133</v>
      </c>
      <c r="B381" s="1" t="s">
        <v>134</v>
      </c>
      <c r="C381" s="1" t="s">
        <v>33</v>
      </c>
      <c r="D381" s="1" t="s">
        <v>135</v>
      </c>
      <c r="E381" s="1" t="s">
        <v>34</v>
      </c>
      <c r="F381" s="1" t="s">
        <v>34</v>
      </c>
      <c r="G381" s="1" t="s">
        <v>137</v>
      </c>
      <c r="H381" s="1" t="s">
        <v>137</v>
      </c>
      <c r="I381" s="1" t="s">
        <v>118</v>
      </c>
      <c r="J381" s="1" t="s">
        <v>119</v>
      </c>
      <c r="K381" s="1"/>
      <c r="L381" s="26">
        <f>IF(N381=100,M381+1,AVERAGE(M381:N381))</f>
        <v>0.75</v>
      </c>
      <c r="M381" s="26">
        <v>0.5</v>
      </c>
      <c r="N381" s="26">
        <v>1</v>
      </c>
      <c r="O381" s="26"/>
      <c r="P381" s="26">
        <v>73.476699999999994</v>
      </c>
      <c r="Q381" s="26">
        <v>40.860219999999998</v>
      </c>
      <c r="R381" s="26">
        <v>88.351249999999993</v>
      </c>
      <c r="S381" s="1" t="b">
        <v>1</v>
      </c>
      <c r="T381" s="1"/>
      <c r="U381" s="1" t="s">
        <v>77</v>
      </c>
      <c r="V381" s="1"/>
      <c r="W381" s="1"/>
      <c r="X381" s="1"/>
      <c r="Y381" s="1"/>
      <c r="Z381" s="1">
        <v>1</v>
      </c>
      <c r="AA381" s="1" t="b">
        <f>M381&gt;L381</f>
        <v>0</v>
      </c>
      <c r="AB381" s="1"/>
      <c r="AC381" s="1"/>
      <c r="AD381" s="1"/>
      <c r="AE381" s="1">
        <f>P381-Q381</f>
        <v>32.616479999999996</v>
      </c>
      <c r="AF381" s="1">
        <f>R381-Q381</f>
        <v>47.491029999999995</v>
      </c>
      <c r="AG381" s="1"/>
      <c r="AH381" s="1"/>
      <c r="AI381" s="1"/>
      <c r="AJ381" s="1">
        <f>N381-M381</f>
        <v>0.5</v>
      </c>
      <c r="AK381" s="1"/>
      <c r="AL381" s="1"/>
      <c r="AM381" s="1"/>
      <c r="AN381" s="1"/>
    </row>
    <row r="382" spans="1:40" x14ac:dyDescent="0.2">
      <c r="A382" s="1" t="s">
        <v>133</v>
      </c>
      <c r="B382" s="1" t="s">
        <v>134</v>
      </c>
      <c r="C382" s="1" t="s">
        <v>33</v>
      </c>
      <c r="D382" s="1" t="s">
        <v>135</v>
      </c>
      <c r="E382" s="1" t="s">
        <v>34</v>
      </c>
      <c r="F382" s="1" t="s">
        <v>34</v>
      </c>
      <c r="G382" s="1" t="s">
        <v>137</v>
      </c>
      <c r="H382" s="1" t="s">
        <v>137</v>
      </c>
      <c r="I382" s="1" t="s">
        <v>118</v>
      </c>
      <c r="J382" s="1" t="s">
        <v>119</v>
      </c>
      <c r="K382" s="1"/>
      <c r="L382" s="26">
        <f>IF(N382=100,M382+1,AVERAGE(M382:N382))</f>
        <v>1.5</v>
      </c>
      <c r="M382" s="26">
        <v>1</v>
      </c>
      <c r="N382" s="26">
        <v>2</v>
      </c>
      <c r="O382" s="26"/>
      <c r="P382" s="26">
        <v>71.146950000000004</v>
      </c>
      <c r="Q382" s="26">
        <v>49.46237</v>
      </c>
      <c r="R382" s="26">
        <v>84.408600000000007</v>
      </c>
      <c r="S382" s="1" t="b">
        <v>1</v>
      </c>
      <c r="T382" s="1"/>
      <c r="U382" s="1" t="s">
        <v>77</v>
      </c>
      <c r="V382" s="1"/>
      <c r="W382" s="1"/>
      <c r="X382" s="1"/>
      <c r="Y382" s="1"/>
      <c r="Z382" s="1">
        <v>1</v>
      </c>
      <c r="AA382" s="1" t="b">
        <f>M382&gt;L382</f>
        <v>0</v>
      </c>
      <c r="AB382" s="1"/>
      <c r="AC382" s="1"/>
      <c r="AD382" s="1"/>
      <c r="AE382" s="1">
        <f>P382-Q382</f>
        <v>21.684580000000004</v>
      </c>
      <c r="AF382" s="1">
        <f>R382-Q382</f>
        <v>34.946230000000007</v>
      </c>
      <c r="AG382" s="1"/>
      <c r="AH382" s="1"/>
      <c r="AI382" s="1"/>
      <c r="AJ382" s="1">
        <f>N382-M382</f>
        <v>1</v>
      </c>
      <c r="AK382" s="1"/>
      <c r="AL382" s="1"/>
      <c r="AM382" s="1"/>
      <c r="AN382" s="1"/>
    </row>
    <row r="383" spans="1:40" x14ac:dyDescent="0.2">
      <c r="A383" s="1" t="s">
        <v>133</v>
      </c>
      <c r="B383" s="1" t="s">
        <v>134</v>
      </c>
      <c r="C383" s="1" t="s">
        <v>33</v>
      </c>
      <c r="D383" s="1" t="s">
        <v>135</v>
      </c>
      <c r="E383" s="1" t="s">
        <v>34</v>
      </c>
      <c r="F383" s="1" t="s">
        <v>34</v>
      </c>
      <c r="G383" s="1" t="s">
        <v>137</v>
      </c>
      <c r="H383" s="1" t="s">
        <v>137</v>
      </c>
      <c r="I383" s="1" t="s">
        <v>118</v>
      </c>
      <c r="J383" s="1" t="s">
        <v>119</v>
      </c>
      <c r="K383" s="1"/>
      <c r="L383" s="26">
        <f>IF(N383=100,M383+1,AVERAGE(M383:N383))</f>
        <v>2.75</v>
      </c>
      <c r="M383" s="26">
        <v>2</v>
      </c>
      <c r="N383" s="26">
        <v>3.5</v>
      </c>
      <c r="O383" s="26"/>
      <c r="P383" s="26">
        <v>53.763440000000003</v>
      </c>
      <c r="Q383" s="26">
        <v>35.483870000000003</v>
      </c>
      <c r="R383" s="26">
        <v>67.204300000000003</v>
      </c>
      <c r="S383" s="1" t="b">
        <v>1</v>
      </c>
      <c r="T383" s="1"/>
      <c r="U383" s="1" t="s">
        <v>77</v>
      </c>
      <c r="V383" s="1"/>
      <c r="W383" s="1"/>
      <c r="X383" s="1"/>
      <c r="Y383" s="1"/>
      <c r="Z383" s="1">
        <v>1</v>
      </c>
      <c r="AA383" s="1" t="b">
        <f>M383&gt;L383</f>
        <v>0</v>
      </c>
      <c r="AB383" s="1"/>
      <c r="AC383" s="1"/>
      <c r="AD383" s="1"/>
      <c r="AE383" s="1">
        <f>P383-Q383</f>
        <v>18.27957</v>
      </c>
      <c r="AF383" s="1">
        <f>R383-Q383</f>
        <v>31.72043</v>
      </c>
      <c r="AG383" s="1"/>
      <c r="AH383" s="1"/>
      <c r="AI383" s="1"/>
      <c r="AJ383" s="1">
        <f>N383-M383</f>
        <v>1.5</v>
      </c>
      <c r="AK383" s="1"/>
      <c r="AL383" s="1"/>
      <c r="AM383" s="1"/>
      <c r="AN383" s="1"/>
    </row>
    <row r="384" spans="1:40" x14ac:dyDescent="0.2">
      <c r="A384" s="1" t="s">
        <v>133</v>
      </c>
      <c r="B384" s="1" t="s">
        <v>134</v>
      </c>
      <c r="C384" s="1" t="s">
        <v>33</v>
      </c>
      <c r="D384" s="1" t="s">
        <v>135</v>
      </c>
      <c r="E384" s="1" t="s">
        <v>34</v>
      </c>
      <c r="F384" s="1" t="s">
        <v>34</v>
      </c>
      <c r="G384" s="1" t="s">
        <v>137</v>
      </c>
      <c r="H384" s="1" t="s">
        <v>137</v>
      </c>
      <c r="I384" s="1" t="s">
        <v>118</v>
      </c>
      <c r="J384" s="1" t="s">
        <v>119</v>
      </c>
      <c r="K384" s="1"/>
      <c r="L384" s="26">
        <f>IF(N384=100,M384+1,AVERAGE(M384:N384))</f>
        <v>4</v>
      </c>
      <c r="M384" s="26">
        <v>3.5</v>
      </c>
      <c r="N384" s="26">
        <v>4.5</v>
      </c>
      <c r="O384" s="26"/>
      <c r="P384" s="26">
        <v>59.856630000000003</v>
      </c>
      <c r="Q384" s="26">
        <v>48.387099999999997</v>
      </c>
      <c r="R384" s="26">
        <v>68.8172</v>
      </c>
      <c r="S384" s="1" t="b">
        <v>1</v>
      </c>
      <c r="T384" s="1"/>
      <c r="U384" s="1" t="s">
        <v>77</v>
      </c>
      <c r="V384" s="1"/>
      <c r="W384" s="1"/>
      <c r="X384" s="1"/>
      <c r="Y384" s="1"/>
      <c r="Z384" s="1">
        <v>1</v>
      </c>
      <c r="AA384" s="1" t="b">
        <f>M384&gt;L384</f>
        <v>0</v>
      </c>
      <c r="AB384" s="1"/>
      <c r="AC384" s="1"/>
      <c r="AD384" s="1"/>
      <c r="AE384" s="1">
        <f>P384-Q384</f>
        <v>11.469530000000006</v>
      </c>
      <c r="AF384" s="1">
        <f>R384-Q384</f>
        <v>20.430100000000003</v>
      </c>
      <c r="AG384" s="1"/>
      <c r="AH384" s="1"/>
      <c r="AI384" s="1"/>
      <c r="AJ384" s="1">
        <f>N384-M384</f>
        <v>1</v>
      </c>
      <c r="AK384" s="1"/>
      <c r="AL384" s="1"/>
      <c r="AM384" s="1"/>
      <c r="AN384" s="1"/>
    </row>
    <row r="385" spans="1:40" x14ac:dyDescent="0.2">
      <c r="A385" s="1" t="s">
        <v>133</v>
      </c>
      <c r="B385" s="1" t="s">
        <v>134</v>
      </c>
      <c r="C385" s="1" t="s">
        <v>33</v>
      </c>
      <c r="D385" s="1" t="s">
        <v>135</v>
      </c>
      <c r="E385" s="1" t="s">
        <v>34</v>
      </c>
      <c r="F385" s="1" t="s">
        <v>34</v>
      </c>
      <c r="G385" s="1" t="s">
        <v>137</v>
      </c>
      <c r="H385" s="1" t="s">
        <v>137</v>
      </c>
      <c r="I385" s="1" t="s">
        <v>118</v>
      </c>
      <c r="J385" s="1" t="s">
        <v>119</v>
      </c>
      <c r="K385" s="1"/>
      <c r="L385" s="26">
        <f>IF(N385=100,M385+1,AVERAGE(M385:N385))</f>
        <v>5.25</v>
      </c>
      <c r="M385" s="26">
        <v>4.5</v>
      </c>
      <c r="N385" s="26">
        <v>6</v>
      </c>
      <c r="O385" s="26"/>
      <c r="P385" s="26">
        <v>57.347670000000001</v>
      </c>
      <c r="Q385" s="26">
        <v>42.831539999999997</v>
      </c>
      <c r="R385" s="26">
        <v>68.279570000000007</v>
      </c>
      <c r="S385" s="1" t="b">
        <v>1</v>
      </c>
      <c r="T385" s="1"/>
      <c r="U385" s="1" t="s">
        <v>77</v>
      </c>
      <c r="V385" s="1"/>
      <c r="W385" s="1"/>
      <c r="X385" s="1"/>
      <c r="Y385" s="1"/>
      <c r="Z385" s="1">
        <v>1</v>
      </c>
      <c r="AA385" s="1" t="b">
        <f>M385&gt;L385</f>
        <v>0</v>
      </c>
      <c r="AB385" s="1"/>
      <c r="AC385" s="1"/>
      <c r="AD385" s="1"/>
      <c r="AE385" s="1">
        <f>P385-Q385</f>
        <v>14.516130000000004</v>
      </c>
      <c r="AF385" s="1">
        <f>R385-Q385</f>
        <v>25.44803000000001</v>
      </c>
      <c r="AG385" s="1"/>
      <c r="AH385" s="1"/>
      <c r="AI385" s="1"/>
      <c r="AJ385" s="1">
        <f>N385-M385</f>
        <v>1.5</v>
      </c>
      <c r="AK385" s="1"/>
      <c r="AL385" s="1"/>
      <c r="AM385" s="1"/>
      <c r="AN385" s="1"/>
    </row>
    <row r="386" spans="1:40" x14ac:dyDescent="0.2">
      <c r="A386" s="1" t="s">
        <v>133</v>
      </c>
      <c r="B386" s="1" t="s">
        <v>134</v>
      </c>
      <c r="C386" s="1" t="s">
        <v>33</v>
      </c>
      <c r="D386" s="1" t="s">
        <v>135</v>
      </c>
      <c r="E386" s="1" t="s">
        <v>34</v>
      </c>
      <c r="F386" s="1" t="s">
        <v>34</v>
      </c>
      <c r="G386" s="1" t="s">
        <v>137</v>
      </c>
      <c r="H386" s="1" t="s">
        <v>137</v>
      </c>
      <c r="I386" s="1" t="s">
        <v>118</v>
      </c>
      <c r="J386" s="1" t="s">
        <v>119</v>
      </c>
      <c r="K386" s="1"/>
      <c r="L386" s="26">
        <f>IF(N386=100,M386+1,AVERAGE(M386:N386))</f>
        <v>7</v>
      </c>
      <c r="M386" s="26">
        <v>6</v>
      </c>
      <c r="N386" s="26">
        <v>100</v>
      </c>
      <c r="O386" s="26"/>
      <c r="P386" s="26">
        <v>34.767029999999998</v>
      </c>
      <c r="Q386" s="26">
        <v>17.74194</v>
      </c>
      <c r="R386" s="26">
        <v>48.207889999999999</v>
      </c>
      <c r="S386" s="1" t="b">
        <v>1</v>
      </c>
      <c r="T386" s="1"/>
      <c r="U386" s="1" t="s">
        <v>77</v>
      </c>
      <c r="V386" s="1"/>
      <c r="W386" s="1"/>
      <c r="X386" s="1"/>
      <c r="Y386" s="1"/>
      <c r="Z386" s="1">
        <v>1</v>
      </c>
      <c r="AA386" s="1" t="b">
        <f>M386&gt;L386</f>
        <v>0</v>
      </c>
      <c r="AB386" s="1"/>
      <c r="AC386" s="1"/>
      <c r="AD386" s="1"/>
      <c r="AE386" s="1">
        <f>P386-Q386</f>
        <v>17.025089999999999</v>
      </c>
      <c r="AF386" s="1">
        <f>R386-Q386</f>
        <v>30.465949999999999</v>
      </c>
      <c r="AG386" s="1"/>
      <c r="AH386" s="1"/>
      <c r="AI386" s="1"/>
      <c r="AJ386" s="1">
        <f>N386-M386</f>
        <v>94</v>
      </c>
      <c r="AK386" s="1"/>
      <c r="AL386" s="1"/>
      <c r="AM386" s="1"/>
      <c r="AN386" s="1"/>
    </row>
    <row r="387" spans="1:40" x14ac:dyDescent="0.2">
      <c r="A387" s="1" t="s">
        <v>133</v>
      </c>
      <c r="B387" s="1" t="s">
        <v>134</v>
      </c>
      <c r="C387" s="1" t="s">
        <v>33</v>
      </c>
      <c r="D387" s="1" t="s">
        <v>33</v>
      </c>
      <c r="E387" s="1" t="s">
        <v>34</v>
      </c>
      <c r="F387" s="1" t="s">
        <v>34</v>
      </c>
      <c r="G387" s="1" t="s">
        <v>137</v>
      </c>
      <c r="H387" s="1" t="s">
        <v>137</v>
      </c>
      <c r="I387" s="1" t="s">
        <v>118</v>
      </c>
      <c r="J387" s="1" t="s">
        <v>119</v>
      </c>
      <c r="K387" s="1"/>
      <c r="L387" s="26">
        <v>0.25</v>
      </c>
      <c r="M387" s="26">
        <v>0</v>
      </c>
      <c r="N387" s="26">
        <v>0.5</v>
      </c>
      <c r="O387" s="26"/>
      <c r="P387" s="26">
        <v>79.032259999999994</v>
      </c>
      <c r="Q387" s="26">
        <v>68.279570000000007</v>
      </c>
      <c r="R387" s="26">
        <v>86.379930000000002</v>
      </c>
      <c r="S387" s="1" t="b">
        <v>0</v>
      </c>
      <c r="T387" s="1"/>
      <c r="U387" s="1" t="s">
        <v>77</v>
      </c>
      <c r="V387" s="1"/>
      <c r="W387" s="1"/>
      <c r="X387" s="1"/>
      <c r="Y387" s="1"/>
      <c r="Z387" s="1">
        <v>1</v>
      </c>
      <c r="AA387" s="1" t="b">
        <f>M387&gt;L387</f>
        <v>0</v>
      </c>
      <c r="AB387" s="1"/>
      <c r="AC387" s="1"/>
      <c r="AD387" s="1"/>
      <c r="AE387" s="1">
        <f>P387-Q387</f>
        <v>10.752689999999987</v>
      </c>
      <c r="AF387" s="1">
        <f>R387-Q387</f>
        <v>18.100359999999995</v>
      </c>
      <c r="AG387" s="1"/>
      <c r="AH387" s="1"/>
      <c r="AI387" s="1"/>
      <c r="AJ387" s="1">
        <f>N387-M387</f>
        <v>0.5</v>
      </c>
      <c r="AK387" s="1"/>
      <c r="AL387" s="1"/>
      <c r="AM387" s="1"/>
      <c r="AN387" s="1"/>
    </row>
    <row r="388" spans="1:40" x14ac:dyDescent="0.2">
      <c r="A388" s="1" t="s">
        <v>133</v>
      </c>
      <c r="B388" s="1" t="s">
        <v>134</v>
      </c>
      <c r="C388" s="1" t="s">
        <v>33</v>
      </c>
      <c r="D388" s="1" t="s">
        <v>33</v>
      </c>
      <c r="E388" s="1" t="s">
        <v>34</v>
      </c>
      <c r="F388" s="1" t="s">
        <v>34</v>
      </c>
      <c r="G388" s="1" t="s">
        <v>137</v>
      </c>
      <c r="H388" s="1" t="s">
        <v>137</v>
      </c>
      <c r="I388" s="1" t="s">
        <v>118</v>
      </c>
      <c r="J388" s="1" t="s">
        <v>119</v>
      </c>
      <c r="K388" s="1"/>
      <c r="L388" s="26">
        <v>0.75</v>
      </c>
      <c r="M388" s="26">
        <v>0.5</v>
      </c>
      <c r="N388" s="26">
        <v>1</v>
      </c>
      <c r="O388" s="26"/>
      <c r="P388" s="26">
        <v>87.992829999999998</v>
      </c>
      <c r="Q388" s="26">
        <v>82.795699999999997</v>
      </c>
      <c r="R388" s="26">
        <v>91.935479999999998</v>
      </c>
      <c r="S388" s="1" t="b">
        <v>1</v>
      </c>
      <c r="T388" s="1"/>
      <c r="U388" s="1" t="s">
        <v>77</v>
      </c>
      <c r="V388" s="1"/>
      <c r="W388" s="1"/>
      <c r="X388" s="1"/>
      <c r="Y388" s="1"/>
      <c r="Z388" s="1">
        <v>1</v>
      </c>
      <c r="AA388" s="1" t="b">
        <f>M388&gt;L388</f>
        <v>0</v>
      </c>
      <c r="AB388" s="1"/>
      <c r="AC388" s="1"/>
      <c r="AD388" s="1"/>
      <c r="AE388" s="1">
        <f>P388-Q388</f>
        <v>5.1971300000000014</v>
      </c>
      <c r="AF388" s="1">
        <f>R388-Q388</f>
        <v>9.1397800000000018</v>
      </c>
      <c r="AG388" s="1"/>
      <c r="AH388" s="1"/>
      <c r="AI388" s="1"/>
      <c r="AJ388" s="1">
        <f>N388-M388</f>
        <v>0.5</v>
      </c>
      <c r="AK388" s="1"/>
      <c r="AL388" s="1"/>
      <c r="AM388" s="1"/>
      <c r="AN388" s="1"/>
    </row>
    <row r="389" spans="1:40" x14ac:dyDescent="0.2">
      <c r="A389" s="1" t="s">
        <v>133</v>
      </c>
      <c r="B389" s="1" t="s">
        <v>134</v>
      </c>
      <c r="C389" s="1" t="s">
        <v>33</v>
      </c>
      <c r="D389" s="1" t="s">
        <v>33</v>
      </c>
      <c r="E389" s="1" t="s">
        <v>34</v>
      </c>
      <c r="F389" s="1" t="s">
        <v>34</v>
      </c>
      <c r="G389" s="1" t="s">
        <v>137</v>
      </c>
      <c r="H389" s="1" t="s">
        <v>137</v>
      </c>
      <c r="I389" s="1" t="s">
        <v>118</v>
      </c>
      <c r="J389" s="1" t="s">
        <v>119</v>
      </c>
      <c r="K389" s="1"/>
      <c r="L389" s="26">
        <v>1.5</v>
      </c>
      <c r="M389" s="26">
        <v>1</v>
      </c>
      <c r="N389" s="26">
        <v>2</v>
      </c>
      <c r="O389" s="26"/>
      <c r="P389" s="26">
        <v>84.587810000000005</v>
      </c>
      <c r="Q389" s="26">
        <v>80.465950000000007</v>
      </c>
      <c r="R389" s="26">
        <v>87.81362</v>
      </c>
      <c r="S389" s="1" t="b">
        <v>1</v>
      </c>
      <c r="T389" s="1"/>
      <c r="U389" s="1" t="s">
        <v>77</v>
      </c>
      <c r="V389" s="1"/>
      <c r="W389" s="1"/>
      <c r="X389" s="1"/>
      <c r="Y389" s="1"/>
      <c r="Z389" s="1">
        <v>1</v>
      </c>
      <c r="AA389" s="1" t="b">
        <f>M389&gt;L389</f>
        <v>0</v>
      </c>
      <c r="AB389" s="1"/>
      <c r="AC389" s="1"/>
      <c r="AD389" s="1"/>
      <c r="AE389" s="1">
        <f>P389-Q389</f>
        <v>4.1218599999999981</v>
      </c>
      <c r="AF389" s="1">
        <f>R389-Q389</f>
        <v>7.3476699999999937</v>
      </c>
      <c r="AG389" s="1"/>
      <c r="AH389" s="1"/>
      <c r="AI389" s="1"/>
      <c r="AJ389" s="1">
        <f>N389-M389</f>
        <v>1</v>
      </c>
      <c r="AK389" s="1"/>
      <c r="AL389" s="1"/>
      <c r="AM389" s="1"/>
      <c r="AN389" s="1"/>
    </row>
    <row r="390" spans="1:40" x14ac:dyDescent="0.2">
      <c r="A390" s="1" t="s">
        <v>133</v>
      </c>
      <c r="B390" s="1" t="s">
        <v>134</v>
      </c>
      <c r="C390" s="1" t="s">
        <v>33</v>
      </c>
      <c r="D390" s="1" t="s">
        <v>33</v>
      </c>
      <c r="E390" s="1" t="s">
        <v>34</v>
      </c>
      <c r="F390" s="1" t="s">
        <v>34</v>
      </c>
      <c r="G390" s="1" t="s">
        <v>137</v>
      </c>
      <c r="H390" s="1" t="s">
        <v>137</v>
      </c>
      <c r="I390" s="1" t="s">
        <v>118</v>
      </c>
      <c r="J390" s="1" t="s">
        <v>119</v>
      </c>
      <c r="K390" s="1"/>
      <c r="L390" s="26">
        <v>2.5</v>
      </c>
      <c r="M390" s="26">
        <v>2</v>
      </c>
      <c r="N390" s="26">
        <v>3.5</v>
      </c>
      <c r="O390" s="26"/>
      <c r="P390" s="26">
        <v>75.806449999999998</v>
      </c>
      <c r="Q390" s="26">
        <v>69.713260000000005</v>
      </c>
      <c r="R390" s="26">
        <v>80.824370000000002</v>
      </c>
      <c r="S390" s="1" t="b">
        <v>1</v>
      </c>
      <c r="T390" s="1"/>
      <c r="U390" s="1" t="s">
        <v>77</v>
      </c>
      <c r="V390" s="1"/>
      <c r="W390" s="1"/>
      <c r="X390" s="1"/>
      <c r="Y390" s="1"/>
      <c r="Z390" s="1">
        <v>1</v>
      </c>
      <c r="AA390" s="1" t="b">
        <f>M390&gt;L390</f>
        <v>0</v>
      </c>
      <c r="AB390" s="1"/>
      <c r="AC390" s="1"/>
      <c r="AD390" s="1"/>
      <c r="AE390" s="1">
        <f>P390-Q390</f>
        <v>6.0931899999999928</v>
      </c>
      <c r="AF390" s="1">
        <f>R390-Q390</f>
        <v>11.111109999999996</v>
      </c>
      <c r="AG390" s="1"/>
      <c r="AH390" s="1"/>
      <c r="AI390" s="1"/>
      <c r="AJ390" s="1">
        <f>N390-M390</f>
        <v>1.5</v>
      </c>
      <c r="AK390" s="1"/>
      <c r="AL390" s="1"/>
      <c r="AM390" s="1"/>
      <c r="AN390" s="1"/>
    </row>
    <row r="391" spans="1:40" x14ac:dyDescent="0.2">
      <c r="A391" s="1" t="s">
        <v>133</v>
      </c>
      <c r="B391" s="1" t="s">
        <v>134</v>
      </c>
      <c r="C391" s="1" t="s">
        <v>33</v>
      </c>
      <c r="D391" s="1" t="s">
        <v>91</v>
      </c>
      <c r="E391" s="1" t="s">
        <v>34</v>
      </c>
      <c r="F391" s="1" t="s">
        <v>34</v>
      </c>
      <c r="G391" s="1" t="s">
        <v>137</v>
      </c>
      <c r="H391" s="1" t="s">
        <v>137</v>
      </c>
      <c r="I391" s="1" t="s">
        <v>118</v>
      </c>
      <c r="J391" s="1" t="s">
        <v>119</v>
      </c>
      <c r="K391" s="1"/>
      <c r="L391" s="26">
        <v>0.75</v>
      </c>
      <c r="M391" s="26">
        <v>0.5</v>
      </c>
      <c r="N391" s="26">
        <v>1</v>
      </c>
      <c r="O391" s="26"/>
      <c r="P391" s="26">
        <v>87.992829999999998</v>
      </c>
      <c r="Q391" s="26">
        <v>73.118279999999999</v>
      </c>
      <c r="R391" s="26">
        <v>94.802869999999999</v>
      </c>
      <c r="S391" s="1" t="b">
        <v>1</v>
      </c>
      <c r="T391" s="1"/>
      <c r="U391" s="1" t="s">
        <v>77</v>
      </c>
      <c r="V391" s="1"/>
      <c r="W391" s="1"/>
      <c r="X391" s="1"/>
      <c r="Y391" s="1"/>
      <c r="Z391" s="1">
        <v>1</v>
      </c>
      <c r="AA391" s="1" t="b">
        <f>M391&gt;L391</f>
        <v>0</v>
      </c>
      <c r="AB391" s="1"/>
      <c r="AC391" s="1"/>
      <c r="AD391" s="1"/>
      <c r="AE391" s="1">
        <f>P391-Q391</f>
        <v>14.874549999999999</v>
      </c>
      <c r="AF391" s="1">
        <f>R391-Q391</f>
        <v>21.68459</v>
      </c>
      <c r="AG391" s="1"/>
      <c r="AH391" s="1"/>
      <c r="AI391" s="1"/>
      <c r="AJ391" s="1">
        <f>N391-M391</f>
        <v>0.5</v>
      </c>
      <c r="AK391" s="1"/>
      <c r="AL391" s="1"/>
      <c r="AM391" s="1"/>
      <c r="AN391" s="1"/>
    </row>
    <row r="392" spans="1:40" x14ac:dyDescent="0.2">
      <c r="A392" s="1" t="s">
        <v>133</v>
      </c>
      <c r="B392" s="1" t="s">
        <v>134</v>
      </c>
      <c r="C392" s="1" t="s">
        <v>33</v>
      </c>
      <c r="D392" s="1" t="s">
        <v>91</v>
      </c>
      <c r="E392" s="1" t="s">
        <v>34</v>
      </c>
      <c r="F392" s="1" t="s">
        <v>34</v>
      </c>
      <c r="G392" s="1" t="s">
        <v>137</v>
      </c>
      <c r="H392" s="1" t="s">
        <v>137</v>
      </c>
      <c r="I392" s="1" t="s">
        <v>118</v>
      </c>
      <c r="J392" s="1" t="s">
        <v>119</v>
      </c>
      <c r="K392" s="1"/>
      <c r="L392" s="26">
        <v>1.5</v>
      </c>
      <c r="M392" s="26">
        <v>1</v>
      </c>
      <c r="N392" s="26">
        <v>2</v>
      </c>
      <c r="O392" s="26"/>
      <c r="P392" s="26">
        <v>91.935479999999998</v>
      </c>
      <c r="Q392" s="26">
        <v>82.974909999999994</v>
      </c>
      <c r="R392" s="26">
        <v>96.236559999999997</v>
      </c>
      <c r="S392" s="1" t="b">
        <v>1</v>
      </c>
      <c r="T392" s="1"/>
      <c r="U392" s="1" t="s">
        <v>77</v>
      </c>
      <c r="V392" s="1"/>
      <c r="W392" s="1"/>
      <c r="X392" s="1"/>
      <c r="Y392" s="1"/>
      <c r="Z392" s="1">
        <v>1</v>
      </c>
      <c r="AA392" s="1" t="b">
        <f>M392&gt;L392</f>
        <v>0</v>
      </c>
      <c r="AB392" s="1"/>
      <c r="AC392" s="1"/>
      <c r="AD392" s="1"/>
      <c r="AE392" s="1">
        <f>P392-Q392</f>
        <v>8.9605700000000041</v>
      </c>
      <c r="AF392" s="1">
        <f>R392-Q392</f>
        <v>13.261650000000003</v>
      </c>
      <c r="AG392" s="1"/>
      <c r="AH392" s="1"/>
      <c r="AI392" s="1"/>
      <c r="AJ392" s="1">
        <f>N392-M392</f>
        <v>1</v>
      </c>
      <c r="AK392" s="1"/>
      <c r="AL392" s="1"/>
      <c r="AM392" s="1"/>
      <c r="AN392" s="1"/>
    </row>
    <row r="393" spans="1:40" x14ac:dyDescent="0.2">
      <c r="A393" s="1" t="s">
        <v>133</v>
      </c>
      <c r="B393" s="1" t="s">
        <v>134</v>
      </c>
      <c r="C393" s="1" t="s">
        <v>33</v>
      </c>
      <c r="D393" s="1" t="s">
        <v>91</v>
      </c>
      <c r="E393" s="1" t="s">
        <v>34</v>
      </c>
      <c r="F393" s="1" t="s">
        <v>34</v>
      </c>
      <c r="G393" s="1" t="s">
        <v>137</v>
      </c>
      <c r="H393" s="1" t="s">
        <v>137</v>
      </c>
      <c r="I393" s="1" t="s">
        <v>118</v>
      </c>
      <c r="J393" s="1" t="s">
        <v>119</v>
      </c>
      <c r="K393" s="1"/>
      <c r="L393" s="26">
        <v>2.5</v>
      </c>
      <c r="M393" s="26">
        <v>2</v>
      </c>
      <c r="N393" s="26">
        <v>3.5</v>
      </c>
      <c r="O393" s="26"/>
      <c r="P393" s="26">
        <v>93.727599999999995</v>
      </c>
      <c r="Q393" s="26">
        <v>80.286739999999995</v>
      </c>
      <c r="R393" s="26">
        <v>98.028670000000005</v>
      </c>
      <c r="S393" s="1" t="b">
        <v>1</v>
      </c>
      <c r="T393" s="1"/>
      <c r="U393" s="1" t="s">
        <v>77</v>
      </c>
      <c r="V393" s="1"/>
      <c r="W393" s="1"/>
      <c r="X393" s="1"/>
      <c r="Y393" s="1"/>
      <c r="Z393" s="1">
        <v>1</v>
      </c>
      <c r="AA393" s="1" t="b">
        <f>M393&gt;L393</f>
        <v>0</v>
      </c>
      <c r="AB393" s="1"/>
      <c r="AC393" s="1"/>
      <c r="AD393" s="1"/>
      <c r="AE393" s="1">
        <f>P393-Q393</f>
        <v>13.440860000000001</v>
      </c>
      <c r="AF393" s="1">
        <f>R393-Q393</f>
        <v>17.741930000000011</v>
      </c>
      <c r="AG393" s="1"/>
      <c r="AH393" s="1"/>
      <c r="AI393" s="1"/>
      <c r="AJ393" s="1">
        <f>N393-M393</f>
        <v>1.5</v>
      </c>
      <c r="AK393" s="1"/>
      <c r="AL393" s="1"/>
      <c r="AM393" s="1"/>
      <c r="AN393" s="1"/>
    </row>
    <row r="394" spans="1:40" x14ac:dyDescent="0.2">
      <c r="A394" s="1" t="s">
        <v>133</v>
      </c>
      <c r="B394" s="1" t="s">
        <v>134</v>
      </c>
      <c r="C394" s="1" t="s">
        <v>89</v>
      </c>
      <c r="D394" s="1" t="s">
        <v>135</v>
      </c>
      <c r="E394" s="1" t="s">
        <v>34</v>
      </c>
      <c r="F394" s="1" t="s">
        <v>34</v>
      </c>
      <c r="G394" s="1" t="s">
        <v>43</v>
      </c>
      <c r="H394" s="1" t="s">
        <v>43</v>
      </c>
      <c r="I394" s="1" t="s">
        <v>85</v>
      </c>
      <c r="J394" s="1" t="s">
        <v>85</v>
      </c>
      <c r="K394" s="1"/>
      <c r="L394" s="26">
        <v>0.75</v>
      </c>
      <c r="M394" s="26">
        <v>0.5</v>
      </c>
      <c r="N394" s="26">
        <v>1</v>
      </c>
      <c r="O394" s="26"/>
      <c r="P394" s="26">
        <v>82.932169999999999</v>
      </c>
      <c r="Q394" s="26">
        <v>74.617069999999998</v>
      </c>
      <c r="R394" s="26">
        <v>88.840260000000001</v>
      </c>
      <c r="S394" s="1" t="b">
        <v>1</v>
      </c>
      <c r="U394" s="1" t="s">
        <v>77</v>
      </c>
      <c r="V394" s="1">
        <v>82.8</v>
      </c>
      <c r="W394" s="1">
        <v>74.5</v>
      </c>
      <c r="X394" s="1">
        <v>88.4</v>
      </c>
      <c r="Y394" s="1"/>
      <c r="Z394" s="1">
        <v>1</v>
      </c>
      <c r="AA394" s="1" t="b">
        <f>M394&gt;L394</f>
        <v>0</v>
      </c>
      <c r="AB394" s="1"/>
      <c r="AC394" s="1"/>
      <c r="AD394" s="1"/>
      <c r="AE394" s="1">
        <f>P394-Q394</f>
        <v>8.315100000000001</v>
      </c>
      <c r="AF394" s="1">
        <f>R394-Q394</f>
        <v>14.223190000000002</v>
      </c>
      <c r="AG394" s="1"/>
      <c r="AH394" s="1"/>
      <c r="AI394" s="1"/>
      <c r="AJ394" s="1">
        <f>N394-M394</f>
        <v>0.5</v>
      </c>
      <c r="AK394" s="1"/>
      <c r="AL394" s="1"/>
      <c r="AM394" s="1"/>
      <c r="AN394" s="1"/>
    </row>
    <row r="395" spans="1:40" ht="16" customHeight="1" x14ac:dyDescent="0.2">
      <c r="A395" s="1" t="s">
        <v>133</v>
      </c>
      <c r="B395" s="1" t="s">
        <v>134</v>
      </c>
      <c r="C395" s="1" t="s">
        <v>89</v>
      </c>
      <c r="D395" s="1" t="s">
        <v>135</v>
      </c>
      <c r="E395" s="1" t="s">
        <v>34</v>
      </c>
      <c r="F395" s="1" t="s">
        <v>34</v>
      </c>
      <c r="G395" s="1" t="s">
        <v>43</v>
      </c>
      <c r="H395" s="1" t="s">
        <v>43</v>
      </c>
      <c r="I395" s="1" t="s">
        <v>85</v>
      </c>
      <c r="J395" s="1" t="s">
        <v>85</v>
      </c>
      <c r="K395" s="1"/>
      <c r="L395" s="26">
        <f>IF(N395=100,M395+1,AVERAGE(M395:N395))</f>
        <v>1.5</v>
      </c>
      <c r="M395" s="26">
        <v>1</v>
      </c>
      <c r="N395" s="26">
        <v>2</v>
      </c>
      <c r="O395" s="26"/>
      <c r="P395" s="26">
        <v>76.586429999999993</v>
      </c>
      <c r="Q395" s="26">
        <v>70.678340000000006</v>
      </c>
      <c r="R395" s="26">
        <v>81.838070000000002</v>
      </c>
      <c r="S395" s="1" t="b">
        <v>1</v>
      </c>
      <c r="T395" s="49" t="s">
        <v>138</v>
      </c>
      <c r="U395" s="1" t="s">
        <v>77</v>
      </c>
      <c r="V395" s="1">
        <v>76.5</v>
      </c>
      <c r="W395" s="1">
        <v>70.3</v>
      </c>
      <c r="X395" s="1">
        <v>81.5</v>
      </c>
      <c r="Y395" s="1"/>
      <c r="Z395" s="1">
        <v>1</v>
      </c>
      <c r="AA395" s="1" t="b">
        <f>M395&gt;L395</f>
        <v>0</v>
      </c>
      <c r="AB395" s="1"/>
      <c r="AC395" s="1"/>
      <c r="AD395" s="1"/>
      <c r="AE395" s="1">
        <f>P395-Q395</f>
        <v>5.9080899999999872</v>
      </c>
      <c r="AF395" s="1">
        <f>R395-Q395</f>
        <v>11.159729999999996</v>
      </c>
      <c r="AG395" s="1"/>
      <c r="AH395" s="1"/>
      <c r="AI395" s="1"/>
      <c r="AJ395" s="1">
        <f>N395-M395</f>
        <v>1</v>
      </c>
      <c r="AK395" s="1"/>
      <c r="AL395" s="1"/>
      <c r="AM395" s="1"/>
      <c r="AN395" s="1"/>
    </row>
    <row r="396" spans="1:40" ht="16" customHeight="1" x14ac:dyDescent="0.2">
      <c r="A396" s="1" t="s">
        <v>133</v>
      </c>
      <c r="B396" s="1" t="s">
        <v>134</v>
      </c>
      <c r="C396" s="1" t="s">
        <v>89</v>
      </c>
      <c r="D396" s="1" t="s">
        <v>135</v>
      </c>
      <c r="E396" s="1" t="s">
        <v>34</v>
      </c>
      <c r="F396" s="1" t="s">
        <v>34</v>
      </c>
      <c r="G396" s="1" t="s">
        <v>43</v>
      </c>
      <c r="H396" s="1" t="s">
        <v>43</v>
      </c>
      <c r="I396" s="1" t="s">
        <v>85</v>
      </c>
      <c r="J396" s="1" t="s">
        <v>85</v>
      </c>
      <c r="K396" s="1"/>
      <c r="L396" s="26">
        <f>IF(N396=100,M396+1,AVERAGE(M396:N396))</f>
        <v>2.75</v>
      </c>
      <c r="M396" s="26">
        <v>2</v>
      </c>
      <c r="N396" s="26">
        <v>3.5</v>
      </c>
      <c r="O396" s="26"/>
      <c r="P396" s="26">
        <v>69.365430000000003</v>
      </c>
      <c r="Q396" s="26">
        <v>64.770240000000001</v>
      </c>
      <c r="R396" s="26">
        <v>73.522980000000004</v>
      </c>
      <c r="S396" s="1" t="b">
        <v>1</v>
      </c>
      <c r="T396" s="49"/>
      <c r="U396" s="1" t="s">
        <v>77</v>
      </c>
      <c r="V396" s="1">
        <v>69.2</v>
      </c>
      <c r="W396" s="1">
        <v>64.7</v>
      </c>
      <c r="X396" s="1">
        <v>73.099999999999994</v>
      </c>
      <c r="Y396" s="1"/>
      <c r="Z396" s="1">
        <v>1</v>
      </c>
      <c r="AA396" s="1" t="b">
        <f>M396&gt;L396</f>
        <v>0</v>
      </c>
      <c r="AB396" s="1"/>
      <c r="AC396" s="1"/>
      <c r="AD396" s="1"/>
      <c r="AE396" s="1">
        <f>P396-Q396</f>
        <v>4.5951900000000023</v>
      </c>
      <c r="AF396" s="1">
        <f>R396-Q396</f>
        <v>8.7527400000000029</v>
      </c>
      <c r="AG396" s="1"/>
      <c r="AH396" s="1"/>
      <c r="AI396" s="1"/>
      <c r="AJ396" s="1">
        <f>N396-M396</f>
        <v>1.5</v>
      </c>
      <c r="AK396" s="1"/>
      <c r="AL396" s="1"/>
      <c r="AM396" s="1"/>
      <c r="AN396" s="1"/>
    </row>
    <row r="397" spans="1:40" ht="85" x14ac:dyDescent="0.2">
      <c r="A397" s="1" t="s">
        <v>133</v>
      </c>
      <c r="B397" s="1" t="s">
        <v>134</v>
      </c>
      <c r="C397" s="1" t="s">
        <v>89</v>
      </c>
      <c r="D397" s="1" t="s">
        <v>135</v>
      </c>
      <c r="E397" s="1" t="s">
        <v>34</v>
      </c>
      <c r="F397" s="1" t="s">
        <v>34</v>
      </c>
      <c r="G397" s="1" t="s">
        <v>43</v>
      </c>
      <c r="H397" s="1" t="s">
        <v>43</v>
      </c>
      <c r="I397" s="1" t="s">
        <v>85</v>
      </c>
      <c r="J397" s="1" t="s">
        <v>85</v>
      </c>
      <c r="K397" s="1"/>
      <c r="L397" s="26">
        <f>IF(N397=100,M397+1,AVERAGE(M397:N397))</f>
        <v>4</v>
      </c>
      <c r="M397" s="26">
        <v>3.5</v>
      </c>
      <c r="N397" s="26">
        <v>4.5</v>
      </c>
      <c r="O397" s="26"/>
      <c r="P397" s="26">
        <v>54.048139999999997</v>
      </c>
      <c r="Q397" s="26">
        <v>51.422319999999999</v>
      </c>
      <c r="R397" s="26">
        <v>55.798690000000001</v>
      </c>
      <c r="S397" s="1" t="b">
        <v>1</v>
      </c>
      <c r="T397" s="29" t="s">
        <v>139</v>
      </c>
      <c r="U397" s="1" t="s">
        <v>77</v>
      </c>
      <c r="V397" s="1">
        <v>53.6</v>
      </c>
      <c r="W397" s="1">
        <v>51.6</v>
      </c>
      <c r="X397" s="1">
        <v>55.5</v>
      </c>
      <c r="Y397" s="1"/>
      <c r="Z397" s="1">
        <v>1</v>
      </c>
      <c r="AA397" s="1" t="b">
        <f>M397&gt;L397</f>
        <v>0</v>
      </c>
      <c r="AB397" s="1"/>
      <c r="AC397" s="1"/>
      <c r="AD397" s="1"/>
      <c r="AE397" s="1">
        <f>P397-Q397</f>
        <v>2.6258199999999974</v>
      </c>
      <c r="AF397" s="1">
        <f>R397-Q397</f>
        <v>4.3763700000000014</v>
      </c>
      <c r="AG397" s="1"/>
      <c r="AH397" s="1"/>
      <c r="AI397" s="1"/>
      <c r="AJ397" s="1">
        <f>N397-M397</f>
        <v>1</v>
      </c>
      <c r="AK397" s="1"/>
      <c r="AL397" s="1"/>
      <c r="AM397" s="1"/>
      <c r="AN397" s="1"/>
    </row>
    <row r="398" spans="1:40" x14ac:dyDescent="0.2">
      <c r="A398" s="1" t="s">
        <v>133</v>
      </c>
      <c r="B398" s="1" t="s">
        <v>134</v>
      </c>
      <c r="C398" s="1" t="s">
        <v>89</v>
      </c>
      <c r="D398" s="1" t="s">
        <v>135</v>
      </c>
      <c r="E398" s="1" t="s">
        <v>34</v>
      </c>
      <c r="F398" s="1" t="s">
        <v>34</v>
      </c>
      <c r="G398" s="1" t="s">
        <v>43</v>
      </c>
      <c r="H398" s="1" t="s">
        <v>43</v>
      </c>
      <c r="I398" s="1" t="s">
        <v>85</v>
      </c>
      <c r="J398" s="1" t="s">
        <v>85</v>
      </c>
      <c r="K398" s="1"/>
      <c r="L398" s="26">
        <f>IF(N398=100,M398+1,AVERAGE(M398:N398))</f>
        <v>5.25</v>
      </c>
      <c r="M398" s="26">
        <v>4.5</v>
      </c>
      <c r="N398" s="26">
        <v>6</v>
      </c>
      <c r="O398" s="26"/>
      <c r="P398" s="26">
        <v>47.264769999999999</v>
      </c>
      <c r="Q398" s="26">
        <v>45.733040000000003</v>
      </c>
      <c r="R398" s="26">
        <v>48.796500000000002</v>
      </c>
      <c r="S398" s="1" t="b">
        <v>1</v>
      </c>
      <c r="T398" s="1"/>
      <c r="U398" s="1" t="s">
        <v>77</v>
      </c>
      <c r="V398" s="1">
        <v>47.4</v>
      </c>
      <c r="W398" s="1">
        <v>46.2</v>
      </c>
      <c r="X398" s="1">
        <v>48.5</v>
      </c>
      <c r="Y398" s="1"/>
      <c r="Z398" s="1">
        <v>1</v>
      </c>
      <c r="AA398" s="1" t="b">
        <f>M398&gt;L398</f>
        <v>0</v>
      </c>
      <c r="AB398" s="1"/>
      <c r="AC398" s="1"/>
      <c r="AD398" s="1"/>
      <c r="AE398" s="1">
        <f>P398-Q398</f>
        <v>1.531729999999996</v>
      </c>
      <c r="AF398" s="1">
        <f>R398-Q398</f>
        <v>3.0634599999999992</v>
      </c>
      <c r="AG398" s="1"/>
      <c r="AH398" s="1"/>
      <c r="AI398" s="1"/>
      <c r="AJ398" s="1">
        <f>N398-M398</f>
        <v>1.5</v>
      </c>
      <c r="AK398" s="1"/>
      <c r="AL398" s="1"/>
      <c r="AM398" s="1"/>
      <c r="AN398" s="1"/>
    </row>
    <row r="399" spans="1:40" x14ac:dyDescent="0.2">
      <c r="A399" s="1" t="s">
        <v>133</v>
      </c>
      <c r="B399" s="1" t="s">
        <v>134</v>
      </c>
      <c r="C399" s="1" t="s">
        <v>89</v>
      </c>
      <c r="D399" s="1" t="s">
        <v>135</v>
      </c>
      <c r="E399" s="1" t="s">
        <v>34</v>
      </c>
      <c r="F399" s="1" t="s">
        <v>34</v>
      </c>
      <c r="G399" s="1" t="s">
        <v>43</v>
      </c>
      <c r="H399" s="1" t="s">
        <v>43</v>
      </c>
      <c r="I399" s="1" t="s">
        <v>85</v>
      </c>
      <c r="J399" s="1" t="s">
        <v>85</v>
      </c>
      <c r="K399" s="1"/>
      <c r="L399" s="26">
        <f>IF(N399=100,M399+1,AVERAGE(M399:N399))</f>
        <v>7</v>
      </c>
      <c r="M399" s="26">
        <v>6</v>
      </c>
      <c r="N399" s="26">
        <v>100</v>
      </c>
      <c r="O399" s="26"/>
      <c r="P399" s="26">
        <v>43.107219999999998</v>
      </c>
      <c r="Q399" s="26">
        <v>41.575490000000002</v>
      </c>
      <c r="R399" s="26">
        <v>44.857770000000002</v>
      </c>
      <c r="S399" s="1" t="b">
        <v>1</v>
      </c>
      <c r="T399" s="1"/>
      <c r="U399" s="1" t="s">
        <v>77</v>
      </c>
      <c r="V399" s="1">
        <v>43.5</v>
      </c>
      <c r="W399" s="1">
        <v>42.4</v>
      </c>
      <c r="X399" s="1">
        <v>44.5</v>
      </c>
      <c r="Y399" s="1"/>
      <c r="Z399" s="1">
        <v>1</v>
      </c>
      <c r="AA399" s="1" t="b">
        <f>M399&gt;L399</f>
        <v>0</v>
      </c>
      <c r="AB399" s="1"/>
      <c r="AC399" s="1"/>
      <c r="AD399" s="1"/>
      <c r="AE399" s="1">
        <f>P399-Q399</f>
        <v>1.531729999999996</v>
      </c>
      <c r="AF399" s="1">
        <f>R399-Q399</f>
        <v>3.2822800000000001</v>
      </c>
      <c r="AG399" s="1"/>
      <c r="AH399" s="1"/>
      <c r="AI399" s="1"/>
      <c r="AJ399" s="1">
        <f>N399-M399</f>
        <v>94</v>
      </c>
      <c r="AK399" s="1"/>
      <c r="AL399" s="1"/>
      <c r="AM399" s="1"/>
      <c r="AN399" s="1"/>
    </row>
    <row r="400" spans="1:40" x14ac:dyDescent="0.2">
      <c r="A400" s="1" t="s">
        <v>133</v>
      </c>
      <c r="B400" s="1" t="s">
        <v>134</v>
      </c>
      <c r="C400" s="1" t="s">
        <v>89</v>
      </c>
      <c r="D400" s="1" t="s">
        <v>33</v>
      </c>
      <c r="E400" s="1" t="s">
        <v>34</v>
      </c>
      <c r="F400" s="1" t="s">
        <v>34</v>
      </c>
      <c r="G400" s="1" t="s">
        <v>43</v>
      </c>
      <c r="H400" s="1" t="s">
        <v>43</v>
      </c>
      <c r="I400" s="1" t="s">
        <v>85</v>
      </c>
      <c r="J400" s="1" t="s">
        <v>85</v>
      </c>
      <c r="K400" s="1"/>
      <c r="L400" s="26">
        <v>0.25</v>
      </c>
      <c r="M400" s="26">
        <v>0</v>
      </c>
      <c r="N400" s="26">
        <v>0.5</v>
      </c>
      <c r="O400" s="26"/>
      <c r="P400" s="26">
        <v>89.059079999999994</v>
      </c>
      <c r="Q400" s="26">
        <v>87.308530000000005</v>
      </c>
      <c r="R400" s="26">
        <v>90.590810000000005</v>
      </c>
      <c r="S400" s="1" t="b">
        <v>0</v>
      </c>
      <c r="T400" s="1"/>
      <c r="U400" s="1" t="s">
        <v>77</v>
      </c>
      <c r="V400" s="1">
        <v>88.7</v>
      </c>
      <c r="W400" s="1">
        <v>88.1</v>
      </c>
      <c r="X400" s="1">
        <v>89.2</v>
      </c>
      <c r="Y400" s="1"/>
      <c r="Z400" s="1">
        <v>1</v>
      </c>
      <c r="AA400" s="1" t="b">
        <f>M400&gt;L400</f>
        <v>0</v>
      </c>
      <c r="AB400" s="1"/>
      <c r="AC400" s="1"/>
      <c r="AD400" s="1"/>
      <c r="AE400" s="1">
        <f>P400-Q400</f>
        <v>1.7505499999999898</v>
      </c>
      <c r="AF400" s="1">
        <f>R400-Q400</f>
        <v>3.2822800000000001</v>
      </c>
      <c r="AG400" s="1"/>
      <c r="AH400" s="1"/>
      <c r="AI400" s="1"/>
      <c r="AJ400" s="1">
        <f>N400-M400</f>
        <v>0.5</v>
      </c>
      <c r="AK400" s="1"/>
      <c r="AL400" s="1"/>
      <c r="AM400" s="1"/>
      <c r="AN400" s="1"/>
    </row>
    <row r="401" spans="1:40" x14ac:dyDescent="0.2">
      <c r="A401" s="1" t="s">
        <v>133</v>
      </c>
      <c r="B401" s="1" t="s">
        <v>134</v>
      </c>
      <c r="C401" s="1" t="s">
        <v>89</v>
      </c>
      <c r="D401" s="1" t="s">
        <v>33</v>
      </c>
      <c r="E401" s="1" t="s">
        <v>34</v>
      </c>
      <c r="F401" s="1" t="s">
        <v>34</v>
      </c>
      <c r="G401" s="1" t="s">
        <v>43</v>
      </c>
      <c r="H401" s="1" t="s">
        <v>43</v>
      </c>
      <c r="I401" s="1" t="s">
        <v>85</v>
      </c>
      <c r="J401" s="1" t="s">
        <v>85</v>
      </c>
      <c r="K401" s="1"/>
      <c r="L401" s="26">
        <v>0.75</v>
      </c>
      <c r="M401" s="26">
        <v>0.5</v>
      </c>
      <c r="N401" s="26">
        <v>1</v>
      </c>
      <c r="O401" s="26"/>
      <c r="P401" s="26">
        <v>96.280090000000001</v>
      </c>
      <c r="Q401" s="26">
        <v>94.091899999999995</v>
      </c>
      <c r="R401" s="26">
        <v>97.593000000000004</v>
      </c>
      <c r="S401" s="1" t="b">
        <v>1</v>
      </c>
      <c r="T401" s="1"/>
      <c r="U401" s="1" t="s">
        <v>77</v>
      </c>
      <c r="V401" s="1">
        <v>95.4</v>
      </c>
      <c r="W401" s="1">
        <v>95.1</v>
      </c>
      <c r="X401" s="1">
        <v>95.6</v>
      </c>
      <c r="Y401" s="1"/>
      <c r="Z401" s="1">
        <v>1</v>
      </c>
      <c r="AA401" s="1" t="b">
        <f>M401&gt;L401</f>
        <v>0</v>
      </c>
      <c r="AB401" s="1"/>
      <c r="AC401" s="1"/>
      <c r="AD401" s="1"/>
      <c r="AE401" s="1">
        <f>P401-Q401</f>
        <v>2.1881900000000059</v>
      </c>
      <c r="AF401" s="1">
        <f>R401-Q401</f>
        <v>3.5011000000000081</v>
      </c>
      <c r="AG401" s="1"/>
      <c r="AH401" s="1"/>
      <c r="AI401" s="1"/>
      <c r="AJ401" s="1">
        <f>N401-M401</f>
        <v>0.5</v>
      </c>
      <c r="AK401" s="1"/>
      <c r="AL401" s="1"/>
      <c r="AM401" s="1"/>
      <c r="AN401" s="1"/>
    </row>
    <row r="402" spans="1:40" x14ac:dyDescent="0.2">
      <c r="A402" s="1" t="s">
        <v>133</v>
      </c>
      <c r="B402" s="1" t="s">
        <v>134</v>
      </c>
      <c r="C402" s="1" t="s">
        <v>89</v>
      </c>
      <c r="D402" s="1" t="s">
        <v>33</v>
      </c>
      <c r="E402" s="1" t="s">
        <v>34</v>
      </c>
      <c r="F402" s="1" t="s">
        <v>34</v>
      </c>
      <c r="G402" s="1" t="s">
        <v>43</v>
      </c>
      <c r="H402" s="1" t="s">
        <v>43</v>
      </c>
      <c r="I402" s="1" t="s">
        <v>85</v>
      </c>
      <c r="J402" s="1" t="s">
        <v>85</v>
      </c>
      <c r="K402" s="1"/>
      <c r="L402" s="26">
        <v>1.5</v>
      </c>
      <c r="M402" s="26">
        <v>1</v>
      </c>
      <c r="N402" s="26">
        <v>2</v>
      </c>
      <c r="O402" s="26"/>
      <c r="P402" s="26">
        <v>92.778989999999993</v>
      </c>
      <c r="Q402" s="26">
        <v>91.247259999999997</v>
      </c>
      <c r="R402" s="26">
        <v>94.091899999999995</v>
      </c>
      <c r="S402" s="1" t="b">
        <v>1</v>
      </c>
      <c r="T402" s="1"/>
      <c r="U402" s="1" t="s">
        <v>77</v>
      </c>
      <c r="V402" s="1">
        <v>92.6</v>
      </c>
      <c r="W402" s="1">
        <v>92.2</v>
      </c>
      <c r="X402" s="1">
        <v>92.9</v>
      </c>
      <c r="Y402" s="1"/>
      <c r="Z402" s="1">
        <v>1</v>
      </c>
      <c r="AA402" s="1" t="b">
        <f>M402&gt;L402</f>
        <v>0</v>
      </c>
      <c r="AB402" s="1"/>
      <c r="AC402" s="1"/>
      <c r="AD402" s="1"/>
      <c r="AE402" s="1">
        <f>P402-Q402</f>
        <v>1.531729999999996</v>
      </c>
      <c r="AF402" s="1">
        <f>R402-Q402</f>
        <v>2.8446399999999983</v>
      </c>
      <c r="AG402" s="1"/>
      <c r="AH402" s="1"/>
      <c r="AI402" s="1"/>
      <c r="AJ402" s="1">
        <f>N402-M402</f>
        <v>1</v>
      </c>
      <c r="AK402" s="1"/>
      <c r="AL402" s="1"/>
      <c r="AM402" s="1"/>
      <c r="AN402" s="1"/>
    </row>
    <row r="403" spans="1:40" x14ac:dyDescent="0.2">
      <c r="A403" s="1" t="s">
        <v>133</v>
      </c>
      <c r="B403" s="1" t="s">
        <v>134</v>
      </c>
      <c r="C403" s="1" t="s">
        <v>89</v>
      </c>
      <c r="D403" s="1" t="s">
        <v>33</v>
      </c>
      <c r="E403" s="1" t="s">
        <v>34</v>
      </c>
      <c r="F403" s="1" t="s">
        <v>34</v>
      </c>
      <c r="G403" s="1" t="s">
        <v>43</v>
      </c>
      <c r="H403" s="1" t="s">
        <v>43</v>
      </c>
      <c r="I403" s="1" t="s">
        <v>85</v>
      </c>
      <c r="J403" s="1" t="s">
        <v>85</v>
      </c>
      <c r="K403" s="1"/>
      <c r="L403" s="26">
        <v>2.5</v>
      </c>
      <c r="M403" s="26">
        <v>2</v>
      </c>
      <c r="N403" s="26">
        <v>3.5</v>
      </c>
      <c r="O403" s="26"/>
      <c r="P403" s="26">
        <v>88.402630000000002</v>
      </c>
      <c r="Q403" s="26">
        <v>86.433260000000004</v>
      </c>
      <c r="R403" s="26">
        <v>90.153170000000003</v>
      </c>
      <c r="S403" s="1" t="b">
        <v>1</v>
      </c>
      <c r="T403" s="1"/>
      <c r="U403" s="1" t="s">
        <v>77</v>
      </c>
      <c r="V403" s="1">
        <v>88.1</v>
      </c>
      <c r="W403" s="1">
        <v>86.7</v>
      </c>
      <c r="X403" s="1">
        <v>89.3</v>
      </c>
      <c r="Y403" s="1"/>
      <c r="Z403" s="1">
        <v>1</v>
      </c>
      <c r="AA403" s="1" t="b">
        <f>M403&gt;L403</f>
        <v>0</v>
      </c>
      <c r="AB403" s="1"/>
      <c r="AC403" s="1"/>
      <c r="AD403" s="1"/>
      <c r="AE403" s="1">
        <f>P403-Q403</f>
        <v>1.9693699999999978</v>
      </c>
      <c r="AF403" s="1">
        <f>R403-Q403</f>
        <v>3.7199099999999987</v>
      </c>
      <c r="AG403" s="1"/>
      <c r="AH403" s="1"/>
      <c r="AI403" s="1"/>
      <c r="AJ403" s="1">
        <f>N403-M403</f>
        <v>1.5</v>
      </c>
      <c r="AK403" s="1"/>
      <c r="AL403" s="1"/>
      <c r="AM403" s="1"/>
      <c r="AN403" s="1"/>
    </row>
    <row r="404" spans="1:40" x14ac:dyDescent="0.2">
      <c r="A404" s="1" t="s">
        <v>133</v>
      </c>
      <c r="B404" s="1" t="s">
        <v>134</v>
      </c>
      <c r="C404" s="1" t="s">
        <v>89</v>
      </c>
      <c r="D404" s="1" t="s">
        <v>91</v>
      </c>
      <c r="E404" s="1" t="s">
        <v>34</v>
      </c>
      <c r="F404" s="1" t="s">
        <v>34</v>
      </c>
      <c r="G404" s="1" t="s">
        <v>43</v>
      </c>
      <c r="H404" s="1" t="s">
        <v>43</v>
      </c>
      <c r="I404" s="1" t="s">
        <v>85</v>
      </c>
      <c r="J404" s="1" t="s">
        <v>85</v>
      </c>
      <c r="K404" s="1"/>
      <c r="L404" s="26">
        <v>0.25</v>
      </c>
      <c r="M404" s="26">
        <v>0</v>
      </c>
      <c r="N404" s="26">
        <v>0.5</v>
      </c>
      <c r="O404" s="26"/>
      <c r="P404" s="26">
        <v>91.684899999999999</v>
      </c>
      <c r="Q404" s="26">
        <v>89.715540000000004</v>
      </c>
      <c r="R404" s="26">
        <v>93.435450000000003</v>
      </c>
      <c r="S404" s="1" t="b">
        <v>0</v>
      </c>
      <c r="T404" s="1"/>
      <c r="U404" s="1" t="s">
        <v>77</v>
      </c>
      <c r="V404" s="1"/>
      <c r="W404" s="1"/>
      <c r="X404" s="1"/>
      <c r="Y404" s="1"/>
      <c r="Z404" s="1">
        <v>1</v>
      </c>
      <c r="AA404" s="1" t="b">
        <f>M404&gt;L404</f>
        <v>0</v>
      </c>
      <c r="AB404" s="1"/>
      <c r="AC404" s="1"/>
      <c r="AD404" s="1"/>
      <c r="AE404" s="1">
        <f>P404-Q404</f>
        <v>1.9693599999999947</v>
      </c>
      <c r="AF404" s="1">
        <f>R404-Q404</f>
        <v>3.7199099999999987</v>
      </c>
      <c r="AG404" s="1"/>
      <c r="AH404" s="1"/>
      <c r="AI404" s="1"/>
      <c r="AJ404" s="1">
        <f>N404-M404</f>
        <v>0.5</v>
      </c>
      <c r="AK404" s="1"/>
      <c r="AL404" s="1"/>
      <c r="AM404" s="1"/>
      <c r="AN404" s="1"/>
    </row>
    <row r="405" spans="1:40" x14ac:dyDescent="0.2">
      <c r="A405" s="1" t="s">
        <v>133</v>
      </c>
      <c r="B405" s="1" t="s">
        <v>134</v>
      </c>
      <c r="C405" s="1" t="s">
        <v>89</v>
      </c>
      <c r="D405" s="1" t="s">
        <v>91</v>
      </c>
      <c r="E405" s="1" t="s">
        <v>34</v>
      </c>
      <c r="F405" s="1" t="s">
        <v>34</v>
      </c>
      <c r="G405" s="1" t="s">
        <v>43</v>
      </c>
      <c r="H405" s="1" t="s">
        <v>43</v>
      </c>
      <c r="I405" s="1" t="s">
        <v>85</v>
      </c>
      <c r="J405" s="1" t="s">
        <v>85</v>
      </c>
      <c r="K405" s="1"/>
      <c r="L405" s="26">
        <v>0.75</v>
      </c>
      <c r="M405" s="26">
        <v>0.5</v>
      </c>
      <c r="N405" s="26">
        <v>1</v>
      </c>
      <c r="O405" s="26"/>
      <c r="P405" s="26">
        <v>97.811819999999997</v>
      </c>
      <c r="Q405" s="26">
        <v>95.842449999999999</v>
      </c>
      <c r="R405" s="26">
        <v>99.343540000000004</v>
      </c>
      <c r="S405" s="1" t="b">
        <v>1</v>
      </c>
      <c r="T405" s="1"/>
      <c r="U405" s="1" t="s">
        <v>77</v>
      </c>
      <c r="V405" s="1"/>
      <c r="W405" s="1"/>
      <c r="X405" s="1"/>
      <c r="Y405" s="1"/>
      <c r="Z405" s="1">
        <v>1</v>
      </c>
      <c r="AA405" s="1" t="b">
        <f>M405&gt;L405</f>
        <v>0</v>
      </c>
      <c r="AB405" s="1"/>
      <c r="AC405" s="1"/>
      <c r="AD405" s="1"/>
      <c r="AE405" s="1">
        <f>P405-Q405</f>
        <v>1.9693699999999978</v>
      </c>
      <c r="AF405" s="1">
        <f>R405-Q405</f>
        <v>3.5010900000000049</v>
      </c>
      <c r="AG405" s="1"/>
      <c r="AH405" s="1"/>
      <c r="AI405" s="1"/>
      <c r="AJ405" s="1">
        <f>N405-M405</f>
        <v>0.5</v>
      </c>
      <c r="AK405" s="1"/>
      <c r="AL405" s="1"/>
      <c r="AM405" s="1"/>
      <c r="AN405" s="1"/>
    </row>
    <row r="406" spans="1:40" ht="51" x14ac:dyDescent="0.2">
      <c r="A406" s="1" t="s">
        <v>133</v>
      </c>
      <c r="B406" s="1" t="s">
        <v>134</v>
      </c>
      <c r="C406" s="1" t="s">
        <v>89</v>
      </c>
      <c r="D406" s="1" t="s">
        <v>91</v>
      </c>
      <c r="E406" s="1" t="s">
        <v>34</v>
      </c>
      <c r="F406" s="1" t="s">
        <v>34</v>
      </c>
      <c r="G406" s="1" t="s">
        <v>43</v>
      </c>
      <c r="H406" s="1" t="s">
        <v>43</v>
      </c>
      <c r="I406" s="1" t="s">
        <v>85</v>
      </c>
      <c r="J406" s="1" t="s">
        <v>85</v>
      </c>
      <c r="K406" s="1"/>
      <c r="L406" s="26">
        <v>1.5</v>
      </c>
      <c r="M406" s="26">
        <v>1</v>
      </c>
      <c r="N406" s="26">
        <v>2</v>
      </c>
      <c r="O406" s="26"/>
      <c r="P406" s="26">
        <v>94.748360000000005</v>
      </c>
      <c r="Q406" s="26">
        <v>93.435450000000003</v>
      </c>
      <c r="R406" s="26">
        <v>97.155360000000002</v>
      </c>
      <c r="S406" s="1" t="b">
        <v>1</v>
      </c>
      <c r="T406" s="29" t="s">
        <v>140</v>
      </c>
      <c r="U406" s="1" t="s">
        <v>77</v>
      </c>
      <c r="V406" s="1"/>
      <c r="W406" s="1"/>
      <c r="X406" s="1"/>
      <c r="Y406" s="1"/>
      <c r="Z406" s="1">
        <v>1</v>
      </c>
      <c r="AA406" s="1" t="b">
        <f>M406&gt;L406</f>
        <v>0</v>
      </c>
      <c r="AB406" s="1"/>
      <c r="AC406" s="1"/>
      <c r="AD406" s="1"/>
      <c r="AE406" s="1">
        <f>P406-Q406</f>
        <v>1.3129100000000022</v>
      </c>
      <c r="AF406" s="1">
        <f>R406-Q406</f>
        <v>3.7199099999999987</v>
      </c>
      <c r="AG406" s="1"/>
      <c r="AH406" s="1"/>
      <c r="AI406" s="1"/>
      <c r="AJ406" s="1">
        <f>N406-M406</f>
        <v>1</v>
      </c>
      <c r="AK406" s="1"/>
      <c r="AL406" s="1"/>
      <c r="AM406" s="1"/>
      <c r="AN406" s="1"/>
    </row>
    <row r="407" spans="1:40" x14ac:dyDescent="0.2">
      <c r="A407" s="1" t="s">
        <v>133</v>
      </c>
      <c r="B407" s="1" t="s">
        <v>134</v>
      </c>
      <c r="C407" s="1" t="s">
        <v>89</v>
      </c>
      <c r="D407" s="1" t="s">
        <v>135</v>
      </c>
      <c r="E407" s="1" t="s">
        <v>34</v>
      </c>
      <c r="F407" s="1" t="s">
        <v>34</v>
      </c>
      <c r="G407" s="1" t="s">
        <v>137</v>
      </c>
      <c r="H407" s="1" t="s">
        <v>137</v>
      </c>
      <c r="I407" s="1" t="s">
        <v>85</v>
      </c>
      <c r="J407" s="1" t="s">
        <v>85</v>
      </c>
      <c r="K407" s="1"/>
      <c r="L407" s="26">
        <v>0.75</v>
      </c>
      <c r="M407" s="26">
        <v>0.5</v>
      </c>
      <c r="N407" s="26">
        <v>1</v>
      </c>
      <c r="O407" s="26"/>
      <c r="P407" s="26">
        <v>49.234139999999996</v>
      </c>
      <c r="Q407" s="26">
        <v>40.700220000000002</v>
      </c>
      <c r="R407" s="26">
        <v>57.330419999999997</v>
      </c>
      <c r="S407" s="1" t="b">
        <v>1</v>
      </c>
      <c r="T407" s="1"/>
      <c r="U407" s="1" t="s">
        <v>77</v>
      </c>
      <c r="V407" s="1">
        <v>48.9</v>
      </c>
      <c r="W407" s="1">
        <v>39.200000000000003</v>
      </c>
      <c r="X407" s="1">
        <v>57.1</v>
      </c>
      <c r="Y407" s="1"/>
      <c r="Z407" s="1">
        <v>1</v>
      </c>
      <c r="AA407" s="1" t="b">
        <f>M407&gt;L407</f>
        <v>0</v>
      </c>
      <c r="AB407" s="1"/>
      <c r="AC407" s="1"/>
      <c r="AD407" s="1"/>
      <c r="AE407" s="1">
        <f>P407-Q407</f>
        <v>8.5339199999999948</v>
      </c>
      <c r="AF407" s="1">
        <f>R407-Q407</f>
        <v>16.630199999999995</v>
      </c>
      <c r="AG407" s="1"/>
      <c r="AH407" s="1"/>
      <c r="AI407" s="1"/>
      <c r="AJ407" s="1">
        <f>N407-M407</f>
        <v>0.5</v>
      </c>
      <c r="AK407" s="1"/>
      <c r="AL407" s="1"/>
      <c r="AM407" s="1"/>
      <c r="AN407" s="1"/>
    </row>
    <row r="408" spans="1:40" x14ac:dyDescent="0.2">
      <c r="A408" s="1" t="s">
        <v>133</v>
      </c>
      <c r="B408" s="1" t="s">
        <v>134</v>
      </c>
      <c r="C408" s="1" t="s">
        <v>89</v>
      </c>
      <c r="D408" s="1" t="s">
        <v>135</v>
      </c>
      <c r="E408" s="1" t="s">
        <v>34</v>
      </c>
      <c r="F408" s="1" t="s">
        <v>34</v>
      </c>
      <c r="G408" s="1" t="s">
        <v>137</v>
      </c>
      <c r="H408" s="1" t="s">
        <v>137</v>
      </c>
      <c r="I408" s="1" t="s">
        <v>85</v>
      </c>
      <c r="J408" s="1" t="s">
        <v>85</v>
      </c>
      <c r="K408" s="1"/>
      <c r="L408" s="26">
        <f>IF(N408=100,M408+1,AVERAGE(M408:N408))</f>
        <v>1.5</v>
      </c>
      <c r="M408" s="26">
        <v>1</v>
      </c>
      <c r="N408" s="26">
        <v>2</v>
      </c>
      <c r="O408" s="26"/>
      <c r="P408" s="26">
        <v>35.229759999999999</v>
      </c>
      <c r="Q408" s="26">
        <v>27.3523</v>
      </c>
      <c r="R408" s="26">
        <v>42.450769999999999</v>
      </c>
      <c r="S408" s="1" t="b">
        <v>1</v>
      </c>
      <c r="T408" s="1"/>
      <c r="U408" s="1" t="s">
        <v>77</v>
      </c>
      <c r="V408" s="1">
        <v>33.700000000000003</v>
      </c>
      <c r="W408" s="1">
        <v>25</v>
      </c>
      <c r="X408" s="1">
        <v>41.5</v>
      </c>
      <c r="Y408" s="1"/>
      <c r="Z408" s="1">
        <v>1</v>
      </c>
      <c r="AA408" s="1" t="b">
        <f>M408&gt;L408</f>
        <v>0</v>
      </c>
      <c r="AB408" s="1"/>
      <c r="AC408" s="1"/>
      <c r="AD408" s="1"/>
      <c r="AE408" s="1">
        <f>P408-Q408</f>
        <v>7.8774599999999992</v>
      </c>
      <c r="AF408" s="1">
        <f>R408-Q408</f>
        <v>15.098469999999999</v>
      </c>
      <c r="AG408" s="1"/>
      <c r="AH408" s="1"/>
      <c r="AI408" s="1"/>
      <c r="AJ408" s="1">
        <f>N408-M408</f>
        <v>1</v>
      </c>
      <c r="AK408" s="1"/>
      <c r="AL408" s="1"/>
      <c r="AM408" s="1"/>
      <c r="AN408" s="1"/>
    </row>
    <row r="409" spans="1:40" x14ac:dyDescent="0.2">
      <c r="A409" s="1" t="s">
        <v>133</v>
      </c>
      <c r="B409" s="1" t="s">
        <v>134</v>
      </c>
      <c r="C409" s="1" t="s">
        <v>89</v>
      </c>
      <c r="D409" s="1" t="s">
        <v>135</v>
      </c>
      <c r="E409" s="1" t="s">
        <v>34</v>
      </c>
      <c r="F409" s="1" t="s">
        <v>34</v>
      </c>
      <c r="G409" s="1" t="s">
        <v>137</v>
      </c>
      <c r="H409" s="1" t="s">
        <v>137</v>
      </c>
      <c r="I409" s="1" t="s">
        <v>85</v>
      </c>
      <c r="J409" s="1" t="s">
        <v>85</v>
      </c>
      <c r="K409" s="1"/>
      <c r="L409" s="26">
        <f>IF(N409=100,M409+1,AVERAGE(M409:N409))</f>
        <v>2.75</v>
      </c>
      <c r="M409" s="26">
        <v>2</v>
      </c>
      <c r="N409" s="26">
        <v>3.5</v>
      </c>
      <c r="O409" s="26"/>
      <c r="P409" s="26">
        <v>30.63457</v>
      </c>
      <c r="Q409" s="26">
        <v>23.41357</v>
      </c>
      <c r="R409" s="26">
        <v>36.980310000000003</v>
      </c>
      <c r="S409" s="1" t="b">
        <v>1</v>
      </c>
      <c r="T409" s="1"/>
      <c r="U409" s="1" t="s">
        <v>77</v>
      </c>
      <c r="V409" s="1">
        <v>28.6</v>
      </c>
      <c r="W409" s="1">
        <v>20.9</v>
      </c>
      <c r="X409" s="1">
        <v>35.6</v>
      </c>
      <c r="Y409" s="1"/>
      <c r="Z409" s="1">
        <v>1</v>
      </c>
      <c r="AA409" s="1" t="b">
        <f>M409&gt;L409</f>
        <v>0</v>
      </c>
      <c r="AB409" s="1"/>
      <c r="AC409" s="1"/>
      <c r="AD409" s="1"/>
      <c r="AE409" s="1">
        <f>P409-Q409</f>
        <v>7.2210000000000001</v>
      </c>
      <c r="AF409" s="1">
        <f>R409-Q409</f>
        <v>13.566740000000003</v>
      </c>
      <c r="AG409" s="1"/>
      <c r="AH409" s="1"/>
      <c r="AI409" s="1"/>
      <c r="AJ409" s="1">
        <f>N409-M409</f>
        <v>1.5</v>
      </c>
      <c r="AK409" s="1"/>
      <c r="AL409" s="1"/>
      <c r="AM409" s="1"/>
      <c r="AN409" s="1"/>
    </row>
    <row r="410" spans="1:40" x14ac:dyDescent="0.2">
      <c r="A410" s="1" t="s">
        <v>133</v>
      </c>
      <c r="B410" s="1" t="s">
        <v>134</v>
      </c>
      <c r="C410" s="1" t="s">
        <v>89</v>
      </c>
      <c r="D410" s="1" t="s">
        <v>135</v>
      </c>
      <c r="E410" s="1" t="s">
        <v>34</v>
      </c>
      <c r="F410" s="1" t="s">
        <v>34</v>
      </c>
      <c r="G410" s="1" t="s">
        <v>137</v>
      </c>
      <c r="H410" s="1" t="s">
        <v>137</v>
      </c>
      <c r="I410" s="1" t="s">
        <v>85</v>
      </c>
      <c r="J410" s="1" t="s">
        <v>85</v>
      </c>
      <c r="K410" s="1"/>
      <c r="L410" s="26">
        <f>IF(N410=100,M410+1,AVERAGE(M410:N410))</f>
        <v>4</v>
      </c>
      <c r="M410" s="26">
        <v>3.5</v>
      </c>
      <c r="N410" s="26">
        <v>4.5</v>
      </c>
      <c r="O410" s="26"/>
      <c r="P410" s="26">
        <v>18.380739999999999</v>
      </c>
      <c r="Q410" s="26">
        <v>14.44201</v>
      </c>
      <c r="R410" s="26">
        <v>23.632390000000001</v>
      </c>
      <c r="S410" s="1" t="b">
        <v>1</v>
      </c>
      <c r="T410" s="1"/>
      <c r="U410" s="1" t="s">
        <v>77</v>
      </c>
      <c r="V410" s="1">
        <v>17.8</v>
      </c>
      <c r="W410" s="1">
        <v>13.4</v>
      </c>
      <c r="X410" s="1">
        <v>21.9</v>
      </c>
      <c r="Y410" s="1"/>
      <c r="Z410" s="1">
        <v>1</v>
      </c>
      <c r="AA410" s="1" t="b">
        <f>M410&gt;L410</f>
        <v>0</v>
      </c>
      <c r="AB410" s="1"/>
      <c r="AC410" s="1"/>
      <c r="AD410" s="1"/>
      <c r="AE410" s="1">
        <f>P410-Q410</f>
        <v>3.9387299999999996</v>
      </c>
      <c r="AF410" s="1">
        <f>R410-Q410</f>
        <v>9.1903800000000011</v>
      </c>
      <c r="AG410" s="1"/>
      <c r="AH410" s="1"/>
      <c r="AI410" s="1"/>
      <c r="AJ410" s="1">
        <f>N410-M410</f>
        <v>1</v>
      </c>
      <c r="AK410" s="1"/>
      <c r="AL410" s="1"/>
      <c r="AM410" s="1"/>
      <c r="AN410" s="1"/>
    </row>
    <row r="411" spans="1:40" x14ac:dyDescent="0.2">
      <c r="A411" s="1" t="s">
        <v>133</v>
      </c>
      <c r="B411" s="1" t="s">
        <v>134</v>
      </c>
      <c r="C411" s="1" t="s">
        <v>89</v>
      </c>
      <c r="D411" s="1" t="s">
        <v>135</v>
      </c>
      <c r="E411" s="1" t="s">
        <v>34</v>
      </c>
      <c r="F411" s="1" t="s">
        <v>34</v>
      </c>
      <c r="G411" s="1" t="s">
        <v>137</v>
      </c>
      <c r="H411" s="1" t="s">
        <v>137</v>
      </c>
      <c r="I411" s="1" t="s">
        <v>85</v>
      </c>
      <c r="J411" s="1" t="s">
        <v>85</v>
      </c>
      <c r="K411" s="1"/>
      <c r="L411" s="26">
        <f>IF(N411=100,M411+1,AVERAGE(M411:N411))</f>
        <v>5.25</v>
      </c>
      <c r="M411" s="26">
        <v>4.5</v>
      </c>
      <c r="N411" s="26">
        <v>6</v>
      </c>
      <c r="O411" s="26"/>
      <c r="P411" s="26">
        <v>5.6892800000000001</v>
      </c>
      <c r="Q411" s="26">
        <v>3.71991</v>
      </c>
      <c r="R411" s="26">
        <v>8.0962800000000001</v>
      </c>
      <c r="S411" s="1" t="b">
        <v>1</v>
      </c>
      <c r="T411" s="1"/>
      <c r="U411" s="1" t="s">
        <v>77</v>
      </c>
      <c r="V411" s="1">
        <v>4</v>
      </c>
      <c r="W411" s="1">
        <v>1.9</v>
      </c>
      <c r="X411" s="1">
        <v>6.1</v>
      </c>
      <c r="Y411" s="1"/>
      <c r="Z411" s="1">
        <v>1</v>
      </c>
      <c r="AA411" s="1" t="b">
        <f>M411&gt;L411</f>
        <v>0</v>
      </c>
      <c r="AB411" s="1"/>
      <c r="AC411" s="1"/>
      <c r="AD411" s="1"/>
      <c r="AE411" s="1">
        <f>P411-Q411</f>
        <v>1.9693700000000001</v>
      </c>
      <c r="AF411" s="1">
        <f>R411-Q411</f>
        <v>4.3763699999999996</v>
      </c>
      <c r="AG411" s="1"/>
      <c r="AH411" s="1"/>
      <c r="AI411" s="1"/>
      <c r="AJ411" s="1">
        <f>N411-M411</f>
        <v>1.5</v>
      </c>
      <c r="AK411" s="1"/>
      <c r="AL411" s="1"/>
      <c r="AM411" s="1"/>
      <c r="AN411" s="1"/>
    </row>
    <row r="412" spans="1:40" ht="68" x14ac:dyDescent="0.2">
      <c r="A412" s="1" t="s">
        <v>133</v>
      </c>
      <c r="B412" s="1" t="s">
        <v>134</v>
      </c>
      <c r="C412" s="1" t="s">
        <v>89</v>
      </c>
      <c r="D412" s="1" t="s">
        <v>135</v>
      </c>
      <c r="E412" s="1" t="s">
        <v>34</v>
      </c>
      <c r="F412" s="1" t="s">
        <v>34</v>
      </c>
      <c r="G412" s="1" t="s">
        <v>137</v>
      </c>
      <c r="H412" s="1" t="s">
        <v>137</v>
      </c>
      <c r="I412" s="1" t="s">
        <v>85</v>
      </c>
      <c r="J412" s="1" t="s">
        <v>85</v>
      </c>
      <c r="K412" s="1"/>
      <c r="L412" s="26">
        <f>IF(N412=100,M412+1,AVERAGE(M412:N412))</f>
        <v>7</v>
      </c>
      <c r="M412" s="26">
        <v>6</v>
      </c>
      <c r="N412" s="26">
        <v>100</v>
      </c>
      <c r="O412" s="26"/>
      <c r="P412" s="26">
        <v>0</v>
      </c>
      <c r="Q412" s="26"/>
      <c r="R412" s="26"/>
      <c r="S412" s="1" t="b">
        <v>1</v>
      </c>
      <c r="T412" s="20" t="s">
        <v>141</v>
      </c>
      <c r="U412" s="1" t="s">
        <v>77</v>
      </c>
      <c r="V412" s="1">
        <v>0</v>
      </c>
      <c r="W412" s="1"/>
      <c r="X412" s="1"/>
      <c r="Y412" s="1"/>
      <c r="Z412" s="1">
        <v>1</v>
      </c>
      <c r="AA412" s="1" t="b">
        <f>M412&gt;L412</f>
        <v>0</v>
      </c>
      <c r="AB412" s="1"/>
      <c r="AC412" s="1"/>
      <c r="AD412" s="1"/>
      <c r="AE412" s="1">
        <f>P412-Q412</f>
        <v>0</v>
      </c>
      <c r="AF412" s="1">
        <f>R412-Q412</f>
        <v>0</v>
      </c>
      <c r="AG412" s="1"/>
      <c r="AH412" s="1"/>
      <c r="AI412" s="1"/>
      <c r="AJ412" s="1">
        <f>N412-M412</f>
        <v>94</v>
      </c>
      <c r="AK412" s="1"/>
      <c r="AL412" s="1"/>
      <c r="AM412" s="1"/>
      <c r="AN412" s="1"/>
    </row>
    <row r="413" spans="1:40" x14ac:dyDescent="0.2">
      <c r="A413" s="1" t="s">
        <v>133</v>
      </c>
      <c r="B413" s="1" t="s">
        <v>134</v>
      </c>
      <c r="C413" s="1" t="s">
        <v>89</v>
      </c>
      <c r="D413" s="1" t="s">
        <v>33</v>
      </c>
      <c r="E413" s="1" t="s">
        <v>34</v>
      </c>
      <c r="F413" s="1" t="s">
        <v>34</v>
      </c>
      <c r="G413" s="1" t="s">
        <v>137</v>
      </c>
      <c r="H413" s="1" t="s">
        <v>137</v>
      </c>
      <c r="I413" s="1" t="s">
        <v>85</v>
      </c>
      <c r="J413" s="1" t="s">
        <v>85</v>
      </c>
      <c r="K413" s="1"/>
      <c r="L413" s="26">
        <v>0.25</v>
      </c>
      <c r="M413" s="26">
        <v>0</v>
      </c>
      <c r="N413" s="26">
        <v>0.5</v>
      </c>
      <c r="O413" s="26"/>
      <c r="P413" s="26">
        <v>59.956240000000001</v>
      </c>
      <c r="Q413" s="26">
        <v>57.549230000000001</v>
      </c>
      <c r="R413" s="26">
        <v>61.925600000000003</v>
      </c>
      <c r="S413" s="1" t="b">
        <v>0</v>
      </c>
      <c r="T413" s="1"/>
      <c r="U413" s="1" t="s">
        <v>77</v>
      </c>
      <c r="V413" s="1"/>
      <c r="W413" s="1"/>
      <c r="X413" s="1"/>
      <c r="Y413" s="1"/>
      <c r="Z413" s="1">
        <v>1</v>
      </c>
      <c r="AA413" s="1" t="b">
        <f>M413&gt;L413</f>
        <v>0</v>
      </c>
      <c r="AB413" s="1"/>
      <c r="AC413" s="1"/>
      <c r="AD413" s="1"/>
      <c r="AE413" s="1">
        <f>P413-Q413</f>
        <v>2.4070099999999996</v>
      </c>
      <c r="AF413" s="1">
        <f>R413-Q413</f>
        <v>4.3763700000000014</v>
      </c>
      <c r="AG413" s="1"/>
      <c r="AH413" s="1"/>
      <c r="AI413" s="1"/>
      <c r="AJ413" s="1">
        <f>N413-M413</f>
        <v>0.5</v>
      </c>
      <c r="AK413" s="1"/>
      <c r="AL413" s="1"/>
      <c r="AM413" s="1"/>
      <c r="AN413" s="1"/>
    </row>
    <row r="414" spans="1:40" x14ac:dyDescent="0.2">
      <c r="A414" s="1" t="s">
        <v>133</v>
      </c>
      <c r="B414" s="1" t="s">
        <v>134</v>
      </c>
      <c r="C414" s="1" t="s">
        <v>89</v>
      </c>
      <c r="D414" s="1" t="s">
        <v>33</v>
      </c>
      <c r="E414" s="1" t="s">
        <v>34</v>
      </c>
      <c r="F414" s="1" t="s">
        <v>34</v>
      </c>
      <c r="G414" s="1" t="s">
        <v>137</v>
      </c>
      <c r="H414" s="1" t="s">
        <v>137</v>
      </c>
      <c r="I414" s="1" t="s">
        <v>85</v>
      </c>
      <c r="J414" s="1" t="s">
        <v>85</v>
      </c>
      <c r="K414" s="1"/>
      <c r="L414" s="26">
        <v>0.75</v>
      </c>
      <c r="M414" s="26">
        <v>0.5</v>
      </c>
      <c r="N414" s="26">
        <v>1</v>
      </c>
      <c r="O414" s="26"/>
      <c r="P414" s="26">
        <v>63.019689999999997</v>
      </c>
      <c r="Q414" s="26">
        <v>61.269150000000003</v>
      </c>
      <c r="R414" s="26">
        <v>64.332599999999999</v>
      </c>
      <c r="S414" s="1" t="b">
        <v>1</v>
      </c>
      <c r="T414" s="1"/>
      <c r="U414" s="1" t="s">
        <v>77</v>
      </c>
      <c r="V414" s="1"/>
      <c r="W414" s="1"/>
      <c r="X414" s="1"/>
      <c r="Y414" s="1"/>
      <c r="Z414" s="1">
        <v>1</v>
      </c>
      <c r="AA414" s="1" t="b">
        <f>M414&gt;L414</f>
        <v>0</v>
      </c>
      <c r="AB414" s="1"/>
      <c r="AC414" s="1"/>
      <c r="AD414" s="1"/>
      <c r="AE414" s="1">
        <f>P414-Q414</f>
        <v>1.7505399999999938</v>
      </c>
      <c r="AF414" s="1">
        <f>R414-Q414</f>
        <v>3.063449999999996</v>
      </c>
      <c r="AG414" s="1"/>
      <c r="AH414" s="1"/>
      <c r="AI414" s="1"/>
      <c r="AJ414" s="1">
        <f>N414-M414</f>
        <v>0.5</v>
      </c>
      <c r="AK414" s="1"/>
      <c r="AL414" s="1"/>
      <c r="AM414" s="1"/>
      <c r="AN414" s="1"/>
    </row>
    <row r="415" spans="1:40" x14ac:dyDescent="0.2">
      <c r="A415" s="1" t="s">
        <v>133</v>
      </c>
      <c r="B415" s="1" t="s">
        <v>134</v>
      </c>
      <c r="C415" s="1" t="s">
        <v>89</v>
      </c>
      <c r="D415" s="1" t="s">
        <v>33</v>
      </c>
      <c r="E415" s="1" t="s">
        <v>34</v>
      </c>
      <c r="F415" s="1" t="s">
        <v>34</v>
      </c>
      <c r="G415" s="1" t="s">
        <v>137</v>
      </c>
      <c r="H415" s="1" t="s">
        <v>137</v>
      </c>
      <c r="I415" s="1" t="s">
        <v>85</v>
      </c>
      <c r="J415" s="1" t="s">
        <v>85</v>
      </c>
      <c r="K415" s="1"/>
      <c r="L415" s="26">
        <v>1.5</v>
      </c>
      <c r="M415" s="26">
        <v>1</v>
      </c>
      <c r="N415" s="26">
        <v>2</v>
      </c>
      <c r="O415" s="26"/>
      <c r="P415" s="26">
        <v>54.048139999999997</v>
      </c>
      <c r="Q415" s="26">
        <v>52.078769999999999</v>
      </c>
      <c r="R415" s="26">
        <v>55.798690000000001</v>
      </c>
      <c r="S415" s="1" t="b">
        <v>1</v>
      </c>
      <c r="T415" s="1"/>
      <c r="U415" s="1" t="s">
        <v>77</v>
      </c>
      <c r="V415" s="1"/>
      <c r="W415" s="1"/>
      <c r="X415" s="1"/>
      <c r="Y415" s="1"/>
      <c r="Z415" s="1">
        <v>1</v>
      </c>
      <c r="AA415" s="1" t="b">
        <f>M415&gt;L415</f>
        <v>0</v>
      </c>
      <c r="AB415" s="1"/>
      <c r="AC415" s="1"/>
      <c r="AD415" s="1"/>
      <c r="AE415" s="1">
        <f>P415-Q415</f>
        <v>1.9693699999999978</v>
      </c>
      <c r="AF415" s="1">
        <f>R415-Q415</f>
        <v>3.7199200000000019</v>
      </c>
      <c r="AG415" s="1"/>
      <c r="AH415" s="1"/>
      <c r="AI415" s="1"/>
      <c r="AJ415" s="1">
        <f>N415-M415</f>
        <v>1</v>
      </c>
      <c r="AK415" s="1"/>
      <c r="AL415" s="1"/>
      <c r="AM415" s="1"/>
      <c r="AN415" s="1"/>
    </row>
    <row r="416" spans="1:40" x14ac:dyDescent="0.2">
      <c r="A416" s="1" t="s">
        <v>133</v>
      </c>
      <c r="B416" s="1" t="s">
        <v>134</v>
      </c>
      <c r="C416" s="1" t="s">
        <v>89</v>
      </c>
      <c r="D416" s="1" t="s">
        <v>33</v>
      </c>
      <c r="E416" s="1" t="s">
        <v>34</v>
      </c>
      <c r="F416" s="1" t="s">
        <v>34</v>
      </c>
      <c r="G416" s="1" t="s">
        <v>137</v>
      </c>
      <c r="H416" s="1" t="s">
        <v>137</v>
      </c>
      <c r="I416" s="1" t="s">
        <v>85</v>
      </c>
      <c r="J416" s="1" t="s">
        <v>85</v>
      </c>
      <c r="K416" s="1"/>
      <c r="L416" s="26">
        <v>2.5</v>
      </c>
      <c r="M416" s="26">
        <v>2</v>
      </c>
      <c r="N416" s="26">
        <v>3.5</v>
      </c>
      <c r="O416" s="26"/>
      <c r="P416" s="26">
        <v>39.168489999999998</v>
      </c>
      <c r="Q416" s="26">
        <v>36.980310000000003</v>
      </c>
      <c r="R416" s="26">
        <v>41.137860000000003</v>
      </c>
      <c r="S416" s="1" t="b">
        <v>1</v>
      </c>
      <c r="T416" s="1"/>
      <c r="U416" s="1" t="s">
        <v>77</v>
      </c>
      <c r="V416" s="1"/>
      <c r="W416" s="1"/>
      <c r="X416" s="1"/>
      <c r="Y416" s="1"/>
      <c r="Z416" s="1">
        <v>1</v>
      </c>
      <c r="AA416" s="1" t="b">
        <f>M416&gt;L416</f>
        <v>0</v>
      </c>
      <c r="AB416" s="1"/>
      <c r="AC416" s="1"/>
      <c r="AD416" s="1"/>
      <c r="AE416" s="1">
        <f>P416-Q416</f>
        <v>2.1881799999999956</v>
      </c>
      <c r="AF416" s="1">
        <f>R416-Q416</f>
        <v>4.1575500000000005</v>
      </c>
      <c r="AG416" s="1"/>
      <c r="AH416" s="1"/>
      <c r="AI416" s="1"/>
      <c r="AJ416" s="1">
        <f>N416-M416</f>
        <v>1.5</v>
      </c>
      <c r="AK416" s="1"/>
      <c r="AL416" s="1"/>
      <c r="AM416" s="1"/>
      <c r="AN416" s="1"/>
    </row>
    <row r="417" spans="1:40" x14ac:dyDescent="0.2">
      <c r="A417" s="1" t="s">
        <v>133</v>
      </c>
      <c r="B417" s="1" t="s">
        <v>134</v>
      </c>
      <c r="C417" s="1" t="s">
        <v>89</v>
      </c>
      <c r="D417" s="1" t="s">
        <v>33</v>
      </c>
      <c r="E417" s="1" t="s">
        <v>34</v>
      </c>
      <c r="F417" s="1" t="s">
        <v>34</v>
      </c>
      <c r="G417" s="1" t="s">
        <v>137</v>
      </c>
      <c r="H417" s="1" t="s">
        <v>137</v>
      </c>
      <c r="I417" s="1" t="s">
        <v>85</v>
      </c>
      <c r="J417" s="1" t="s">
        <v>85</v>
      </c>
      <c r="K417" s="1"/>
      <c r="L417" s="26">
        <f>IF(N417=100,M417+1,AVERAGE(M417:N417))</f>
        <v>4.5</v>
      </c>
      <c r="M417" s="26">
        <v>3.5</v>
      </c>
      <c r="N417" s="26">
        <v>100</v>
      </c>
      <c r="O417" s="26"/>
      <c r="P417" s="26">
        <v>29.7593</v>
      </c>
      <c r="Q417" s="26">
        <v>19.47484</v>
      </c>
      <c r="R417" s="26">
        <v>38.512039999999999</v>
      </c>
      <c r="S417" s="1" t="b">
        <v>1</v>
      </c>
      <c r="T417" s="1"/>
      <c r="U417" s="1" t="s">
        <v>77</v>
      </c>
      <c r="V417" s="1"/>
      <c r="W417" s="1"/>
      <c r="X417" s="1"/>
      <c r="Y417" s="1"/>
      <c r="Z417" s="1">
        <v>1</v>
      </c>
      <c r="AA417" s="1" t="b">
        <f>M417&gt;L417</f>
        <v>0</v>
      </c>
      <c r="AB417" s="1"/>
      <c r="AC417" s="1"/>
      <c r="AD417" s="1"/>
      <c r="AE417" s="1">
        <f>P417-Q417</f>
        <v>10.284459999999999</v>
      </c>
      <c r="AF417" s="1">
        <f>R417-Q417</f>
        <v>19.037199999999999</v>
      </c>
      <c r="AG417" s="1"/>
      <c r="AH417" s="1"/>
      <c r="AI417" s="1"/>
      <c r="AJ417" s="1">
        <f>N417-M417</f>
        <v>96.5</v>
      </c>
      <c r="AK417" s="1"/>
      <c r="AL417" s="1"/>
      <c r="AM417" s="1"/>
      <c r="AN417" s="1"/>
    </row>
    <row r="418" spans="1:40" x14ac:dyDescent="0.2">
      <c r="A418" s="1" t="s">
        <v>133</v>
      </c>
      <c r="B418" s="1" t="s">
        <v>134</v>
      </c>
      <c r="C418" s="1" t="s">
        <v>89</v>
      </c>
      <c r="D418" s="1" t="s">
        <v>91</v>
      </c>
      <c r="E418" s="1" t="s">
        <v>34</v>
      </c>
      <c r="F418" s="1" t="s">
        <v>34</v>
      </c>
      <c r="G418" s="1" t="s">
        <v>137</v>
      </c>
      <c r="H418" s="1" t="s">
        <v>137</v>
      </c>
      <c r="I418" s="1" t="s">
        <v>85</v>
      </c>
      <c r="J418" s="1" t="s">
        <v>85</v>
      </c>
      <c r="K418" s="1"/>
      <c r="L418" s="26">
        <v>0.25</v>
      </c>
      <c r="M418" s="26">
        <v>0</v>
      </c>
      <c r="N418" s="26">
        <v>0.5</v>
      </c>
      <c r="O418" s="26"/>
      <c r="P418" s="26">
        <v>68.49015</v>
      </c>
      <c r="Q418" s="26">
        <v>66.739609999999999</v>
      </c>
      <c r="R418" s="26">
        <v>70.021879999999996</v>
      </c>
      <c r="S418" s="1" t="b">
        <v>0</v>
      </c>
      <c r="T418" s="1"/>
      <c r="U418" s="1" t="s">
        <v>77</v>
      </c>
      <c r="V418" s="1"/>
      <c r="W418" s="1"/>
      <c r="X418" s="1"/>
      <c r="Y418" s="1"/>
      <c r="Z418" s="1">
        <v>1</v>
      </c>
      <c r="AA418" s="1" t="b">
        <f>M418&gt;L418</f>
        <v>0</v>
      </c>
      <c r="AB418" s="1"/>
      <c r="AC418" s="1"/>
      <c r="AD418" s="1"/>
      <c r="AE418" s="1">
        <f>P418-Q418</f>
        <v>1.7505400000000009</v>
      </c>
      <c r="AF418" s="1">
        <f>R418-Q418</f>
        <v>3.2822699999999969</v>
      </c>
      <c r="AG418" s="1"/>
      <c r="AH418" s="1"/>
      <c r="AI418" s="1"/>
      <c r="AJ418" s="1">
        <f>N418-M418</f>
        <v>0.5</v>
      </c>
      <c r="AK418" s="1"/>
      <c r="AL418" s="1"/>
      <c r="AM418" s="1"/>
      <c r="AN418" s="1"/>
    </row>
    <row r="419" spans="1:40" x14ac:dyDescent="0.2">
      <c r="A419" s="1" t="s">
        <v>133</v>
      </c>
      <c r="B419" s="1" t="s">
        <v>134</v>
      </c>
      <c r="C419" s="1" t="s">
        <v>89</v>
      </c>
      <c r="D419" s="1" t="s">
        <v>91</v>
      </c>
      <c r="E419" s="1" t="s">
        <v>34</v>
      </c>
      <c r="F419" s="1" t="s">
        <v>34</v>
      </c>
      <c r="G419" s="1" t="s">
        <v>137</v>
      </c>
      <c r="H419" s="1" t="s">
        <v>137</v>
      </c>
      <c r="I419" s="1" t="s">
        <v>85</v>
      </c>
      <c r="J419" s="1" t="s">
        <v>85</v>
      </c>
      <c r="K419" s="1"/>
      <c r="L419" s="26">
        <v>0.75</v>
      </c>
      <c r="M419" s="26">
        <v>0.5</v>
      </c>
      <c r="N419" s="26">
        <v>1</v>
      </c>
      <c r="O419" s="26"/>
      <c r="P419" s="26">
        <v>70.89716</v>
      </c>
      <c r="Q419" s="26">
        <v>68.927790000000002</v>
      </c>
      <c r="R419" s="26">
        <v>72.210070000000002</v>
      </c>
      <c r="S419" s="1" t="b">
        <v>1</v>
      </c>
      <c r="T419" s="1"/>
      <c r="U419" s="1" t="s">
        <v>77</v>
      </c>
      <c r="V419" s="1"/>
      <c r="W419" s="1"/>
      <c r="X419" s="1"/>
      <c r="Y419" s="1"/>
      <c r="Z419" s="1">
        <v>1</v>
      </c>
      <c r="AA419" s="1" t="b">
        <f>M419&gt;L419</f>
        <v>0</v>
      </c>
      <c r="AB419" s="1"/>
      <c r="AC419" s="1"/>
      <c r="AD419" s="1"/>
      <c r="AE419" s="1">
        <f>P419-Q419</f>
        <v>1.9693699999999978</v>
      </c>
      <c r="AF419" s="1">
        <f>R419-Q419</f>
        <v>3.2822800000000001</v>
      </c>
      <c r="AG419" s="1"/>
      <c r="AH419" s="1"/>
      <c r="AI419" s="1"/>
      <c r="AJ419" s="1">
        <f>N419-M419</f>
        <v>0.5</v>
      </c>
      <c r="AK419" s="1"/>
      <c r="AL419" s="1"/>
      <c r="AM419" s="1"/>
      <c r="AN419" s="1"/>
    </row>
    <row r="420" spans="1:40" x14ac:dyDescent="0.2">
      <c r="A420" s="1" t="s">
        <v>133</v>
      </c>
      <c r="B420" s="1" t="s">
        <v>134</v>
      </c>
      <c r="C420" s="1" t="s">
        <v>89</v>
      </c>
      <c r="D420" s="1" t="s">
        <v>91</v>
      </c>
      <c r="E420" s="1" t="s">
        <v>34</v>
      </c>
      <c r="F420" s="1" t="s">
        <v>34</v>
      </c>
      <c r="G420" s="1" t="s">
        <v>137</v>
      </c>
      <c r="H420" s="1" t="s">
        <v>137</v>
      </c>
      <c r="I420" s="1" t="s">
        <v>85</v>
      </c>
      <c r="J420" s="1" t="s">
        <v>85</v>
      </c>
      <c r="K420" s="1"/>
      <c r="L420" s="26">
        <v>1.5</v>
      </c>
      <c r="M420" s="26">
        <v>1</v>
      </c>
      <c r="N420" s="26">
        <v>2</v>
      </c>
      <c r="O420" s="26"/>
      <c r="P420" s="26">
        <v>62.582059999999998</v>
      </c>
      <c r="Q420" s="26">
        <v>61.050330000000002</v>
      </c>
      <c r="R420" s="26">
        <v>63.894970000000001</v>
      </c>
      <c r="S420" s="1" t="b">
        <v>1</v>
      </c>
      <c r="T420" s="1"/>
      <c r="U420" s="1" t="s">
        <v>77</v>
      </c>
      <c r="V420" s="1"/>
      <c r="W420" s="1"/>
      <c r="X420" s="1"/>
      <c r="Y420" s="1"/>
      <c r="Z420" s="1">
        <v>1</v>
      </c>
      <c r="AA420" s="1" t="b">
        <f>M420&gt;L420</f>
        <v>0</v>
      </c>
      <c r="AB420" s="1"/>
      <c r="AC420" s="1"/>
      <c r="AD420" s="1"/>
      <c r="AE420" s="1">
        <f>P420-Q420</f>
        <v>1.531729999999996</v>
      </c>
      <c r="AF420" s="1">
        <f>R420-Q420</f>
        <v>2.8446399999999983</v>
      </c>
      <c r="AG420" s="1"/>
      <c r="AH420" s="1"/>
      <c r="AI420" s="1"/>
      <c r="AJ420" s="1">
        <f>N420-M420</f>
        <v>1</v>
      </c>
      <c r="AK420" s="1"/>
      <c r="AL420" s="1"/>
      <c r="AM420" s="1"/>
      <c r="AN420" s="1"/>
    </row>
    <row r="421" spans="1:40" x14ac:dyDescent="0.2">
      <c r="A421" s="1" t="s">
        <v>133</v>
      </c>
      <c r="B421" s="1" t="s">
        <v>134</v>
      </c>
      <c r="C421" s="1" t="s">
        <v>89</v>
      </c>
      <c r="D421" s="1" t="s">
        <v>91</v>
      </c>
      <c r="E421" s="1" t="s">
        <v>34</v>
      </c>
      <c r="F421" s="1" t="s">
        <v>34</v>
      </c>
      <c r="G421" s="1" t="s">
        <v>137</v>
      </c>
      <c r="H421" s="1" t="s">
        <v>137</v>
      </c>
      <c r="I421" s="1" t="s">
        <v>85</v>
      </c>
      <c r="J421" s="1" t="s">
        <v>85</v>
      </c>
      <c r="K421" s="1"/>
      <c r="L421" s="26">
        <v>2.5</v>
      </c>
      <c r="M421" s="26">
        <v>2</v>
      </c>
      <c r="N421" s="26">
        <v>3.5</v>
      </c>
      <c r="O421" s="26"/>
      <c r="P421" s="26">
        <v>38.512039999999999</v>
      </c>
      <c r="Q421" s="26">
        <v>19.256019999999999</v>
      </c>
      <c r="R421" s="26">
        <v>54.266959999999997</v>
      </c>
      <c r="S421" s="1" t="b">
        <v>1</v>
      </c>
      <c r="T421" s="1"/>
      <c r="U421" s="1" t="s">
        <v>77</v>
      </c>
      <c r="V421" s="1"/>
      <c r="W421" s="1"/>
      <c r="X421" s="1"/>
      <c r="Y421" s="1"/>
      <c r="Z421" s="1">
        <v>1</v>
      </c>
      <c r="AA421" s="1" t="b">
        <f>M421&gt;L421</f>
        <v>0</v>
      </c>
      <c r="AB421" s="1"/>
      <c r="AC421" s="1"/>
      <c r="AD421" s="1"/>
      <c r="AE421" s="1">
        <f>P421-Q421</f>
        <v>19.256019999999999</v>
      </c>
      <c r="AF421" s="1">
        <f>R421-Q421</f>
        <v>35.010939999999998</v>
      </c>
      <c r="AG421" s="1"/>
      <c r="AH421" s="1"/>
      <c r="AI421" s="1"/>
      <c r="AJ421" s="1">
        <f>N421-M421</f>
        <v>1.5</v>
      </c>
      <c r="AK421" s="1"/>
      <c r="AL421" s="1"/>
      <c r="AM421" s="1"/>
      <c r="AN421" s="1"/>
    </row>
    <row r="422" spans="1:40" x14ac:dyDescent="0.2">
      <c r="A422" s="1" t="s">
        <v>133</v>
      </c>
      <c r="B422" s="1" t="s">
        <v>134</v>
      </c>
      <c r="C422" s="1" t="s">
        <v>33</v>
      </c>
      <c r="D422" s="1" t="s">
        <v>135</v>
      </c>
      <c r="E422" s="1" t="s">
        <v>34</v>
      </c>
      <c r="F422" s="1" t="s">
        <v>34</v>
      </c>
      <c r="G422" s="1" t="s">
        <v>43</v>
      </c>
      <c r="H422" s="1" t="s">
        <v>43</v>
      </c>
      <c r="I422" s="1" t="s">
        <v>85</v>
      </c>
      <c r="J422" s="1" t="s">
        <v>85</v>
      </c>
      <c r="K422" s="1"/>
      <c r="L422" s="26">
        <v>0.75</v>
      </c>
      <c r="M422" s="26">
        <v>0.5</v>
      </c>
      <c r="N422" s="26">
        <v>1</v>
      </c>
      <c r="O422" s="26"/>
      <c r="P422" s="26">
        <v>91.484719999999996</v>
      </c>
      <c r="Q422" s="26"/>
      <c r="R422" s="26"/>
      <c r="S422" s="1" t="b">
        <v>1</v>
      </c>
      <c r="T422" s="1"/>
      <c r="U422" s="1" t="s">
        <v>77</v>
      </c>
      <c r="V422" s="1">
        <v>90.9</v>
      </c>
      <c r="W422" s="1">
        <v>89.6</v>
      </c>
      <c r="X422" s="1">
        <v>92</v>
      </c>
      <c r="Y422" s="1"/>
      <c r="Z422" s="1">
        <v>1</v>
      </c>
      <c r="AA422" s="1" t="b">
        <f>M422&gt;L422</f>
        <v>0</v>
      </c>
      <c r="AB422" s="1"/>
      <c r="AC422" s="1"/>
      <c r="AD422" s="1"/>
      <c r="AE422" s="1">
        <f>P422-Q422</f>
        <v>91.484719999999996</v>
      </c>
      <c r="AF422" s="1">
        <f>R422-Q422</f>
        <v>0</v>
      </c>
      <c r="AG422" s="1"/>
      <c r="AH422" s="1"/>
      <c r="AI422" s="1"/>
      <c r="AJ422" s="1">
        <f>N422-M422</f>
        <v>0.5</v>
      </c>
      <c r="AK422" s="1"/>
      <c r="AL422" s="1"/>
      <c r="AM422" s="1"/>
      <c r="AN422" s="1"/>
    </row>
    <row r="423" spans="1:40" x14ac:dyDescent="0.2">
      <c r="A423" s="1" t="s">
        <v>133</v>
      </c>
      <c r="B423" s="1" t="s">
        <v>134</v>
      </c>
      <c r="C423" s="1" t="s">
        <v>33</v>
      </c>
      <c r="D423" s="1" t="s">
        <v>135</v>
      </c>
      <c r="E423" s="1" t="s">
        <v>34</v>
      </c>
      <c r="F423" s="1" t="s">
        <v>34</v>
      </c>
      <c r="G423" s="1" t="s">
        <v>43</v>
      </c>
      <c r="H423" s="1" t="s">
        <v>43</v>
      </c>
      <c r="I423" s="1" t="s">
        <v>85</v>
      </c>
      <c r="J423" s="1" t="s">
        <v>85</v>
      </c>
      <c r="K423" s="1"/>
      <c r="L423" s="26">
        <f>IF(N423=100,M423+1,AVERAGE(M423:N423))</f>
        <v>1.5</v>
      </c>
      <c r="M423" s="26">
        <v>1</v>
      </c>
      <c r="N423" s="26">
        <v>2</v>
      </c>
      <c r="O423" s="26"/>
      <c r="P423" s="26">
        <v>85.589519999999993</v>
      </c>
      <c r="Q423" s="26"/>
      <c r="R423" s="26"/>
      <c r="S423" s="1" t="b">
        <v>1</v>
      </c>
      <c r="T423" s="1"/>
      <c r="U423" s="1" t="s">
        <v>77</v>
      </c>
      <c r="V423" s="1">
        <v>85.5</v>
      </c>
      <c r="W423" s="1">
        <v>84.5</v>
      </c>
      <c r="X423" s="1">
        <v>86.5</v>
      </c>
      <c r="Y423" s="1"/>
      <c r="Z423" s="1">
        <v>1</v>
      </c>
      <c r="AA423" s="1" t="b">
        <f>M423&gt;L423</f>
        <v>0</v>
      </c>
      <c r="AB423" s="1"/>
      <c r="AC423" s="1"/>
      <c r="AD423" s="1"/>
      <c r="AE423" s="1">
        <f>P423-Q423</f>
        <v>85.589519999999993</v>
      </c>
      <c r="AF423" s="1">
        <f>R423-Q423</f>
        <v>0</v>
      </c>
      <c r="AG423" s="1"/>
      <c r="AH423" s="1"/>
      <c r="AI423" s="1"/>
      <c r="AJ423" s="1">
        <f>N423-M423</f>
        <v>1</v>
      </c>
      <c r="AK423" s="1"/>
      <c r="AL423" s="1"/>
      <c r="AM423" s="1"/>
      <c r="AN423" s="1"/>
    </row>
    <row r="424" spans="1:40" x14ac:dyDescent="0.2">
      <c r="A424" s="1" t="s">
        <v>133</v>
      </c>
      <c r="B424" s="1" t="s">
        <v>134</v>
      </c>
      <c r="C424" s="1" t="s">
        <v>33</v>
      </c>
      <c r="D424" s="1" t="s">
        <v>135</v>
      </c>
      <c r="E424" s="1" t="s">
        <v>34</v>
      </c>
      <c r="F424" s="1" t="s">
        <v>34</v>
      </c>
      <c r="G424" s="1" t="s">
        <v>43</v>
      </c>
      <c r="H424" s="1" t="s">
        <v>43</v>
      </c>
      <c r="I424" s="1" t="s">
        <v>85</v>
      </c>
      <c r="J424" s="1" t="s">
        <v>85</v>
      </c>
      <c r="K424" s="1"/>
      <c r="L424" s="26">
        <f>IF(N424=100,M424+1,AVERAGE(M424:N424))</f>
        <v>2.75</v>
      </c>
      <c r="M424" s="26">
        <v>2</v>
      </c>
      <c r="N424" s="26">
        <v>3.5</v>
      </c>
      <c r="O424" s="26"/>
      <c r="P424" s="26">
        <v>78.384280000000004</v>
      </c>
      <c r="Q424" s="26"/>
      <c r="R424" s="26"/>
      <c r="S424" s="1" t="b">
        <v>1</v>
      </c>
      <c r="T424" s="1"/>
      <c r="U424" s="1" t="s">
        <v>77</v>
      </c>
      <c r="V424" s="1">
        <v>78.7</v>
      </c>
      <c r="W424" s="1">
        <v>78</v>
      </c>
      <c r="X424" s="1">
        <v>79.400000000000006</v>
      </c>
      <c r="Y424" s="1"/>
      <c r="Z424" s="1">
        <v>1</v>
      </c>
      <c r="AA424" s="1" t="b">
        <f>M424&gt;L424</f>
        <v>0</v>
      </c>
      <c r="AB424" s="1"/>
      <c r="AC424" s="1"/>
      <c r="AD424" s="1"/>
      <c r="AE424" s="1">
        <f>P424-Q424</f>
        <v>78.384280000000004</v>
      </c>
      <c r="AF424" s="1">
        <f>R424-Q424</f>
        <v>0</v>
      </c>
      <c r="AG424" s="1"/>
      <c r="AH424" s="1"/>
      <c r="AI424" s="1"/>
      <c r="AJ424" s="1">
        <f>N424-M424</f>
        <v>1.5</v>
      </c>
      <c r="AK424" s="1"/>
      <c r="AL424" s="1"/>
      <c r="AM424" s="1"/>
      <c r="AN424" s="1"/>
    </row>
    <row r="425" spans="1:40" x14ac:dyDescent="0.2">
      <c r="A425" s="1" t="s">
        <v>133</v>
      </c>
      <c r="B425" s="1" t="s">
        <v>134</v>
      </c>
      <c r="C425" s="1" t="s">
        <v>33</v>
      </c>
      <c r="D425" s="1" t="s">
        <v>135</v>
      </c>
      <c r="E425" s="1" t="s">
        <v>34</v>
      </c>
      <c r="F425" s="1" t="s">
        <v>34</v>
      </c>
      <c r="G425" s="1" t="s">
        <v>43</v>
      </c>
      <c r="H425" s="1" t="s">
        <v>43</v>
      </c>
      <c r="I425" s="1" t="s">
        <v>85</v>
      </c>
      <c r="J425" s="1" t="s">
        <v>85</v>
      </c>
      <c r="K425" s="1"/>
      <c r="L425" s="26">
        <f>IF(N425=100,M425+1,AVERAGE(M425:N425))</f>
        <v>4</v>
      </c>
      <c r="M425" s="26">
        <v>3.5</v>
      </c>
      <c r="N425" s="26">
        <v>4.5</v>
      </c>
      <c r="O425" s="26"/>
      <c r="P425" s="26">
        <v>74.454149999999998</v>
      </c>
      <c r="Q425" s="26"/>
      <c r="R425" s="26"/>
      <c r="S425" s="1" t="b">
        <v>1</v>
      </c>
      <c r="T425" s="1"/>
      <c r="U425" s="1" t="s">
        <v>77</v>
      </c>
      <c r="V425" s="1">
        <v>74.400000000000006</v>
      </c>
      <c r="W425" s="1">
        <v>73.8</v>
      </c>
      <c r="X425" s="1">
        <v>74.900000000000006</v>
      </c>
      <c r="Y425" s="1"/>
      <c r="Z425" s="1">
        <v>1</v>
      </c>
      <c r="AA425" s="1" t="b">
        <f>M425&gt;L425</f>
        <v>0</v>
      </c>
      <c r="AB425" s="1"/>
      <c r="AC425" s="1"/>
      <c r="AD425" s="1"/>
      <c r="AE425" s="1">
        <f>P425-Q425</f>
        <v>74.454149999999998</v>
      </c>
      <c r="AF425" s="1">
        <f>R425-Q425</f>
        <v>0</v>
      </c>
      <c r="AG425" s="1"/>
      <c r="AH425" s="1"/>
      <c r="AI425" s="1"/>
      <c r="AJ425" s="1">
        <f>N425-M425</f>
        <v>1</v>
      </c>
      <c r="AK425" s="1"/>
      <c r="AL425" s="1"/>
      <c r="AM425" s="1"/>
      <c r="AN425" s="1"/>
    </row>
    <row r="426" spans="1:40" x14ac:dyDescent="0.2">
      <c r="A426" s="1" t="s">
        <v>133</v>
      </c>
      <c r="B426" s="1" t="s">
        <v>134</v>
      </c>
      <c r="C426" s="1" t="s">
        <v>33</v>
      </c>
      <c r="D426" s="1" t="s">
        <v>135</v>
      </c>
      <c r="E426" s="1" t="s">
        <v>34</v>
      </c>
      <c r="F426" s="1" t="s">
        <v>34</v>
      </c>
      <c r="G426" s="1" t="s">
        <v>43</v>
      </c>
      <c r="H426" s="1" t="s">
        <v>43</v>
      </c>
      <c r="I426" s="1" t="s">
        <v>85</v>
      </c>
      <c r="J426" s="1" t="s">
        <v>85</v>
      </c>
      <c r="K426" s="1"/>
      <c r="L426" s="26">
        <f>IF(N426=100,M426+1,AVERAGE(M426:N426))</f>
        <v>5.25</v>
      </c>
      <c r="M426" s="26">
        <v>4.5</v>
      </c>
      <c r="N426" s="26">
        <v>6</v>
      </c>
      <c r="O426" s="26"/>
      <c r="P426" s="26">
        <v>67.467250000000007</v>
      </c>
      <c r="Q426" s="26"/>
      <c r="R426" s="26"/>
      <c r="S426" s="1" t="b">
        <v>1</v>
      </c>
      <c r="T426" s="1"/>
      <c r="U426" s="1" t="s">
        <v>77</v>
      </c>
      <c r="V426" s="1">
        <v>67.400000000000006</v>
      </c>
      <c r="W426" s="1">
        <v>66.5</v>
      </c>
      <c r="X426" s="1">
        <v>68.2</v>
      </c>
      <c r="Y426" s="1"/>
      <c r="Z426" s="1">
        <v>1</v>
      </c>
      <c r="AA426" s="1" t="b">
        <f>M426&gt;L426</f>
        <v>0</v>
      </c>
      <c r="AB426" s="1"/>
      <c r="AC426" s="1"/>
      <c r="AD426" s="1"/>
      <c r="AE426" s="1">
        <f>P426-Q426</f>
        <v>67.467250000000007</v>
      </c>
      <c r="AF426" s="1">
        <f>R426-Q426</f>
        <v>0</v>
      </c>
      <c r="AG426" s="1"/>
      <c r="AH426" s="1"/>
      <c r="AI426" s="1"/>
      <c r="AJ426" s="1">
        <f>N426-M426</f>
        <v>1.5</v>
      </c>
      <c r="AK426" s="1"/>
      <c r="AL426" s="1"/>
      <c r="AM426" s="1"/>
      <c r="AN426" s="1"/>
    </row>
    <row r="427" spans="1:40" x14ac:dyDescent="0.2">
      <c r="A427" s="1" t="s">
        <v>133</v>
      </c>
      <c r="B427" s="1" t="s">
        <v>134</v>
      </c>
      <c r="C427" s="1" t="s">
        <v>33</v>
      </c>
      <c r="D427" s="1" t="s">
        <v>135</v>
      </c>
      <c r="E427" s="1" t="s">
        <v>34</v>
      </c>
      <c r="F427" s="1" t="s">
        <v>34</v>
      </c>
      <c r="G427" s="1" t="s">
        <v>43</v>
      </c>
      <c r="H427" s="1" t="s">
        <v>43</v>
      </c>
      <c r="I427" s="1" t="s">
        <v>85</v>
      </c>
      <c r="J427" s="1" t="s">
        <v>85</v>
      </c>
      <c r="K427" s="1"/>
      <c r="L427" s="26">
        <f>IF(N427=100,M427+1,AVERAGE(M427:N427))</f>
        <v>7</v>
      </c>
      <c r="M427" s="26">
        <v>6</v>
      </c>
      <c r="N427" s="26">
        <v>100</v>
      </c>
      <c r="O427" s="26"/>
      <c r="P427" s="26">
        <v>62.882100000000001</v>
      </c>
      <c r="Q427" s="26"/>
      <c r="R427" s="26"/>
      <c r="S427" s="1" t="b">
        <v>1</v>
      </c>
      <c r="T427" s="1"/>
      <c r="U427" s="1" t="s">
        <v>77</v>
      </c>
      <c r="V427" s="1">
        <v>62.7</v>
      </c>
      <c r="W427" s="1">
        <v>61.6</v>
      </c>
      <c r="X427" s="1">
        <v>63.7</v>
      </c>
      <c r="Y427" s="1"/>
      <c r="Z427" s="1">
        <v>1</v>
      </c>
      <c r="AA427" s="1" t="b">
        <f>M427&gt;L427</f>
        <v>0</v>
      </c>
      <c r="AB427" s="1"/>
      <c r="AC427" s="1"/>
      <c r="AD427" s="1"/>
      <c r="AE427" s="1">
        <f>P427-Q427</f>
        <v>62.882100000000001</v>
      </c>
      <c r="AF427" s="1">
        <f>R427-Q427</f>
        <v>0</v>
      </c>
      <c r="AG427" s="1"/>
      <c r="AH427" s="1"/>
      <c r="AI427" s="1"/>
      <c r="AJ427" s="1">
        <f>N427-M427</f>
        <v>94</v>
      </c>
      <c r="AK427" s="1"/>
      <c r="AL427" s="1"/>
      <c r="AM427" s="1"/>
      <c r="AN427" s="1"/>
    </row>
    <row r="428" spans="1:40" x14ac:dyDescent="0.2">
      <c r="A428" s="1" t="s">
        <v>133</v>
      </c>
      <c r="B428" s="1" t="s">
        <v>134</v>
      </c>
      <c r="C428" s="1" t="s">
        <v>33</v>
      </c>
      <c r="D428" s="1" t="s">
        <v>33</v>
      </c>
      <c r="E428" s="1" t="s">
        <v>34</v>
      </c>
      <c r="F428" s="1" t="s">
        <v>34</v>
      </c>
      <c r="G428" s="1" t="s">
        <v>43</v>
      </c>
      <c r="H428" s="1" t="s">
        <v>43</v>
      </c>
      <c r="I428" s="1" t="s">
        <v>85</v>
      </c>
      <c r="J428" s="1" t="s">
        <v>85</v>
      </c>
      <c r="K428" s="1"/>
      <c r="L428" s="26">
        <v>0.25</v>
      </c>
      <c r="M428" s="26">
        <v>0</v>
      </c>
      <c r="N428" s="26">
        <v>0.5</v>
      </c>
      <c r="O428" s="26"/>
      <c r="P428" s="26">
        <v>92.139740000000003</v>
      </c>
      <c r="Q428" s="26"/>
      <c r="R428" s="26"/>
      <c r="S428" s="1" t="b">
        <v>0</v>
      </c>
      <c r="T428" s="1"/>
      <c r="U428" s="1" t="s">
        <v>77</v>
      </c>
      <c r="V428" s="1"/>
      <c r="W428" s="1"/>
      <c r="X428" s="1"/>
      <c r="Y428" s="1"/>
      <c r="Z428" s="1">
        <v>1</v>
      </c>
      <c r="AA428" s="1" t="b">
        <f>M428&gt;L428</f>
        <v>0</v>
      </c>
      <c r="AB428" s="1"/>
      <c r="AC428" s="1"/>
      <c r="AD428" s="1"/>
      <c r="AE428" s="1">
        <f>P428-Q428</f>
        <v>92.139740000000003</v>
      </c>
      <c r="AF428" s="1">
        <f>R428-Q428</f>
        <v>0</v>
      </c>
      <c r="AG428" s="1"/>
      <c r="AH428" s="1"/>
      <c r="AI428" s="1"/>
      <c r="AJ428" s="1">
        <f>N428-M428</f>
        <v>0.5</v>
      </c>
      <c r="AK428" s="1"/>
      <c r="AL428" s="1"/>
      <c r="AM428" s="1"/>
      <c r="AN428" s="1"/>
    </row>
    <row r="429" spans="1:40" x14ac:dyDescent="0.2">
      <c r="A429" s="1" t="s">
        <v>133</v>
      </c>
      <c r="B429" s="1" t="s">
        <v>134</v>
      </c>
      <c r="C429" s="1" t="s">
        <v>33</v>
      </c>
      <c r="D429" s="1" t="s">
        <v>33</v>
      </c>
      <c r="E429" s="1" t="s">
        <v>34</v>
      </c>
      <c r="F429" s="1" t="s">
        <v>34</v>
      </c>
      <c r="G429" s="1" t="s">
        <v>43</v>
      </c>
      <c r="H429" s="1" t="s">
        <v>43</v>
      </c>
      <c r="I429" s="1" t="s">
        <v>85</v>
      </c>
      <c r="J429" s="1" t="s">
        <v>85</v>
      </c>
      <c r="K429" s="1"/>
      <c r="L429" s="26">
        <v>0.75</v>
      </c>
      <c r="M429" s="26">
        <v>0.5</v>
      </c>
      <c r="N429" s="26">
        <v>1</v>
      </c>
      <c r="O429" s="26"/>
      <c r="P429" s="26">
        <v>95.196510000000004</v>
      </c>
      <c r="Q429" s="26"/>
      <c r="R429" s="26"/>
      <c r="S429" s="1" t="b">
        <v>1</v>
      </c>
      <c r="T429" s="1"/>
      <c r="U429" s="1" t="s">
        <v>77</v>
      </c>
      <c r="V429" s="1"/>
      <c r="W429" s="1"/>
      <c r="X429" s="1"/>
      <c r="Y429" s="1"/>
      <c r="Z429" s="1">
        <v>1</v>
      </c>
      <c r="AA429" s="1" t="b">
        <f>M429&gt;L429</f>
        <v>0</v>
      </c>
      <c r="AB429" s="1"/>
      <c r="AC429" s="1"/>
      <c r="AD429" s="1"/>
      <c r="AE429" s="1">
        <f>P429-Q429</f>
        <v>95.196510000000004</v>
      </c>
      <c r="AF429" s="1">
        <f>R429-Q429</f>
        <v>0</v>
      </c>
      <c r="AG429" s="1"/>
      <c r="AH429" s="1"/>
      <c r="AI429" s="1"/>
      <c r="AJ429" s="1">
        <f>N429-M429</f>
        <v>0.5</v>
      </c>
      <c r="AK429" s="1"/>
      <c r="AL429" s="1"/>
      <c r="AM429" s="1"/>
      <c r="AN429" s="1"/>
    </row>
    <row r="430" spans="1:40" x14ac:dyDescent="0.2">
      <c r="A430" s="1" t="s">
        <v>133</v>
      </c>
      <c r="B430" s="1" t="s">
        <v>134</v>
      </c>
      <c r="C430" s="1" t="s">
        <v>33</v>
      </c>
      <c r="D430" s="1" t="s">
        <v>33</v>
      </c>
      <c r="E430" s="1" t="s">
        <v>34</v>
      </c>
      <c r="F430" s="1" t="s">
        <v>34</v>
      </c>
      <c r="G430" s="1" t="s">
        <v>43</v>
      </c>
      <c r="H430" s="1" t="s">
        <v>43</v>
      </c>
      <c r="I430" s="1" t="s">
        <v>85</v>
      </c>
      <c r="J430" s="1" t="s">
        <v>85</v>
      </c>
      <c r="K430" s="1"/>
      <c r="L430" s="26">
        <v>1.5</v>
      </c>
      <c r="M430" s="26">
        <v>1</v>
      </c>
      <c r="N430" s="26">
        <v>2</v>
      </c>
      <c r="O430" s="26"/>
      <c r="P430" s="26">
        <v>91.484719999999996</v>
      </c>
      <c r="Q430" s="26"/>
      <c r="R430" s="26"/>
      <c r="S430" s="1" t="b">
        <v>1</v>
      </c>
      <c r="T430" s="1"/>
      <c r="U430" s="1" t="s">
        <v>77</v>
      </c>
      <c r="V430" s="1"/>
      <c r="W430" s="1"/>
      <c r="X430" s="1"/>
      <c r="Y430" s="1"/>
      <c r="Z430" s="1">
        <v>1</v>
      </c>
      <c r="AA430" s="1" t="b">
        <f>M430&gt;L430</f>
        <v>0</v>
      </c>
      <c r="AB430" s="1"/>
      <c r="AC430" s="1"/>
      <c r="AD430" s="1"/>
      <c r="AE430" s="1">
        <f>P430-Q430</f>
        <v>91.484719999999996</v>
      </c>
      <c r="AF430" s="1">
        <f>R430-Q430</f>
        <v>0</v>
      </c>
      <c r="AG430" s="1"/>
      <c r="AH430" s="1"/>
      <c r="AI430" s="1"/>
      <c r="AJ430" s="1">
        <f>N430-M430</f>
        <v>1</v>
      </c>
      <c r="AK430" s="1"/>
      <c r="AL430" s="1"/>
      <c r="AM430" s="1"/>
      <c r="AN430" s="1"/>
    </row>
    <row r="431" spans="1:40" x14ac:dyDescent="0.2">
      <c r="A431" s="1" t="s">
        <v>133</v>
      </c>
      <c r="B431" s="1" t="s">
        <v>134</v>
      </c>
      <c r="C431" s="1" t="s">
        <v>33</v>
      </c>
      <c r="D431" s="1" t="s">
        <v>33</v>
      </c>
      <c r="E431" s="1" t="s">
        <v>34</v>
      </c>
      <c r="F431" s="1" t="s">
        <v>34</v>
      </c>
      <c r="G431" s="1" t="s">
        <v>43</v>
      </c>
      <c r="H431" s="1" t="s">
        <v>43</v>
      </c>
      <c r="I431" s="1" t="s">
        <v>85</v>
      </c>
      <c r="J431" s="1" t="s">
        <v>85</v>
      </c>
      <c r="K431" s="1"/>
      <c r="L431" s="26">
        <v>2.5</v>
      </c>
      <c r="M431" s="26">
        <v>2</v>
      </c>
      <c r="N431" s="26">
        <v>3.5</v>
      </c>
      <c r="O431" s="26"/>
      <c r="P431" s="26">
        <v>89.519649999999999</v>
      </c>
      <c r="Q431" s="26"/>
      <c r="R431" s="26"/>
      <c r="S431" s="1" t="b">
        <v>1</v>
      </c>
      <c r="T431" s="1"/>
      <c r="U431" s="1" t="s">
        <v>77</v>
      </c>
      <c r="V431" s="1"/>
      <c r="W431" s="1"/>
      <c r="X431" s="1"/>
      <c r="Y431" s="1"/>
      <c r="Z431" s="1">
        <v>1</v>
      </c>
      <c r="AA431" s="1" t="b">
        <f>M431&gt;L431</f>
        <v>0</v>
      </c>
      <c r="AB431" s="1"/>
      <c r="AC431" s="1"/>
      <c r="AD431" s="1"/>
      <c r="AE431" s="1">
        <f>P431-Q431</f>
        <v>89.519649999999999</v>
      </c>
      <c r="AF431" s="1">
        <f>R431-Q431</f>
        <v>0</v>
      </c>
      <c r="AG431" s="1"/>
      <c r="AH431" s="1"/>
      <c r="AI431" s="1"/>
      <c r="AJ431" s="1">
        <f>N431-M431</f>
        <v>1.5</v>
      </c>
      <c r="AK431" s="1"/>
      <c r="AL431" s="1"/>
      <c r="AM431" s="1"/>
      <c r="AN431" s="1"/>
    </row>
    <row r="432" spans="1:40" x14ac:dyDescent="0.2">
      <c r="A432" s="1" t="s">
        <v>133</v>
      </c>
      <c r="B432" s="1" t="s">
        <v>134</v>
      </c>
      <c r="C432" s="1" t="s">
        <v>33</v>
      </c>
      <c r="D432" s="1" t="s">
        <v>91</v>
      </c>
      <c r="E432" s="1" t="s">
        <v>34</v>
      </c>
      <c r="F432" s="1" t="s">
        <v>34</v>
      </c>
      <c r="G432" s="1" t="s">
        <v>43</v>
      </c>
      <c r="H432" s="1" t="s">
        <v>43</v>
      </c>
      <c r="I432" s="1" t="s">
        <v>85</v>
      </c>
      <c r="J432" s="1" t="s">
        <v>85</v>
      </c>
      <c r="K432" s="1"/>
      <c r="L432" s="26">
        <v>0.25</v>
      </c>
      <c r="M432" s="26">
        <v>0</v>
      </c>
      <c r="N432" s="26">
        <v>0.5</v>
      </c>
      <c r="O432" s="26"/>
      <c r="P432" s="26">
        <v>94.104799999999997</v>
      </c>
      <c r="Q432" s="26"/>
      <c r="R432" s="26"/>
      <c r="S432" s="1" t="b">
        <v>0</v>
      </c>
      <c r="T432" s="1"/>
      <c r="U432" s="1" t="s">
        <v>77</v>
      </c>
      <c r="V432" s="1"/>
      <c r="W432" s="1"/>
      <c r="X432" s="1"/>
      <c r="Y432" s="1"/>
      <c r="Z432" s="1">
        <v>1</v>
      </c>
      <c r="AA432" s="1" t="b">
        <f>M432&gt;L432</f>
        <v>0</v>
      </c>
      <c r="AB432" s="1"/>
      <c r="AC432" s="1"/>
      <c r="AD432" s="1"/>
      <c r="AE432" s="1">
        <f>P432-Q432</f>
        <v>94.104799999999997</v>
      </c>
      <c r="AF432" s="1">
        <f>R432-Q432</f>
        <v>0</v>
      </c>
      <c r="AG432" s="1"/>
      <c r="AH432" s="1"/>
      <c r="AI432" s="1"/>
      <c r="AJ432" s="1">
        <f>N432-M432</f>
        <v>0.5</v>
      </c>
      <c r="AK432" s="1"/>
      <c r="AL432" s="1"/>
      <c r="AM432" s="1"/>
      <c r="AN432" s="1"/>
    </row>
    <row r="433" spans="1:40" x14ac:dyDescent="0.2">
      <c r="A433" s="1" t="s">
        <v>133</v>
      </c>
      <c r="B433" s="1" t="s">
        <v>134</v>
      </c>
      <c r="C433" s="1" t="s">
        <v>33</v>
      </c>
      <c r="D433" s="1" t="s">
        <v>91</v>
      </c>
      <c r="E433" s="1" t="s">
        <v>34</v>
      </c>
      <c r="F433" s="1" t="s">
        <v>34</v>
      </c>
      <c r="G433" s="1" t="s">
        <v>43</v>
      </c>
      <c r="H433" s="1" t="s">
        <v>43</v>
      </c>
      <c r="I433" s="1" t="s">
        <v>85</v>
      </c>
      <c r="J433" s="1" t="s">
        <v>85</v>
      </c>
      <c r="K433" s="1"/>
      <c r="L433" s="26">
        <v>0.75</v>
      </c>
      <c r="M433" s="26">
        <v>0.5</v>
      </c>
      <c r="N433" s="26">
        <v>1</v>
      </c>
      <c r="O433" s="26"/>
      <c r="P433" s="26">
        <v>97.379909999999995</v>
      </c>
      <c r="Q433" s="26"/>
      <c r="R433" s="26"/>
      <c r="S433" s="1" t="b">
        <v>1</v>
      </c>
      <c r="T433" s="1"/>
      <c r="U433" s="1" t="s">
        <v>77</v>
      </c>
      <c r="V433" s="1"/>
      <c r="W433" s="1"/>
      <c r="X433" s="1"/>
      <c r="Y433" s="1"/>
      <c r="Z433" s="1">
        <v>1</v>
      </c>
      <c r="AA433" s="1" t="b">
        <f>M433&gt;L433</f>
        <v>0</v>
      </c>
      <c r="AB433" s="1"/>
      <c r="AC433" s="1"/>
      <c r="AD433" s="1"/>
      <c r="AE433" s="1">
        <f>P433-Q433</f>
        <v>97.379909999999995</v>
      </c>
      <c r="AF433" s="1">
        <f>R433-Q433</f>
        <v>0</v>
      </c>
      <c r="AG433" s="1"/>
      <c r="AH433" s="1"/>
      <c r="AI433" s="1"/>
      <c r="AJ433" s="1">
        <f>N433-M433</f>
        <v>0.5</v>
      </c>
      <c r="AK433" s="1"/>
      <c r="AL433" s="1"/>
      <c r="AM433" s="1"/>
      <c r="AN433" s="1"/>
    </row>
    <row r="434" spans="1:40" x14ac:dyDescent="0.2">
      <c r="A434" s="1" t="s">
        <v>133</v>
      </c>
      <c r="B434" s="1" t="s">
        <v>134</v>
      </c>
      <c r="C434" s="1" t="s">
        <v>33</v>
      </c>
      <c r="D434" s="1" t="s">
        <v>91</v>
      </c>
      <c r="E434" s="1" t="s">
        <v>34</v>
      </c>
      <c r="F434" s="1" t="s">
        <v>34</v>
      </c>
      <c r="G434" s="1" t="s">
        <v>43</v>
      </c>
      <c r="H434" s="1" t="s">
        <v>43</v>
      </c>
      <c r="I434" s="1" t="s">
        <v>85</v>
      </c>
      <c r="J434" s="1" t="s">
        <v>85</v>
      </c>
      <c r="K434" s="1"/>
      <c r="L434" s="26">
        <v>1.5</v>
      </c>
      <c r="M434" s="26">
        <v>1</v>
      </c>
      <c r="N434" s="26">
        <v>2</v>
      </c>
      <c r="O434" s="26"/>
      <c r="P434" s="26">
        <v>94.759829999999994</v>
      </c>
      <c r="Q434" s="26"/>
      <c r="R434" s="26"/>
      <c r="S434" s="1" t="b">
        <v>1</v>
      </c>
      <c r="T434" s="1"/>
      <c r="U434" s="1" t="s">
        <v>77</v>
      </c>
      <c r="V434" s="1"/>
      <c r="W434" s="1"/>
      <c r="X434" s="1"/>
      <c r="Y434" s="1"/>
      <c r="Z434" s="1">
        <v>1</v>
      </c>
      <c r="AA434" s="1" t="b">
        <f>M434&gt;L434</f>
        <v>0</v>
      </c>
      <c r="AB434" s="1"/>
      <c r="AC434" s="1"/>
      <c r="AD434" s="1"/>
      <c r="AE434" s="1">
        <f>P434-Q434</f>
        <v>94.759829999999994</v>
      </c>
      <c r="AF434" s="1">
        <f>R434-Q434</f>
        <v>0</v>
      </c>
      <c r="AG434" s="1"/>
      <c r="AH434" s="1"/>
      <c r="AI434" s="1"/>
      <c r="AJ434" s="1">
        <f>N434-M434</f>
        <v>1</v>
      </c>
      <c r="AK434" s="1"/>
      <c r="AL434" s="1"/>
      <c r="AM434" s="1"/>
      <c r="AN434" s="1"/>
    </row>
    <row r="435" spans="1:40" x14ac:dyDescent="0.2">
      <c r="A435" s="1" t="s">
        <v>133</v>
      </c>
      <c r="B435" s="1" t="s">
        <v>134</v>
      </c>
      <c r="C435" s="1" t="s">
        <v>33</v>
      </c>
      <c r="D435" s="1" t="s">
        <v>135</v>
      </c>
      <c r="E435" s="1" t="s">
        <v>34</v>
      </c>
      <c r="F435" s="1" t="s">
        <v>34</v>
      </c>
      <c r="G435" s="1" t="s">
        <v>137</v>
      </c>
      <c r="H435" s="1" t="s">
        <v>137</v>
      </c>
      <c r="I435" s="1" t="s">
        <v>85</v>
      </c>
      <c r="J435" s="1" t="s">
        <v>85</v>
      </c>
      <c r="K435" s="1"/>
      <c r="L435" s="26">
        <v>0.75</v>
      </c>
      <c r="M435" s="26">
        <v>0.5</v>
      </c>
      <c r="N435" s="26">
        <v>1</v>
      </c>
      <c r="O435" s="26"/>
      <c r="P435" s="26">
        <v>65.938860000000005</v>
      </c>
      <c r="Q435" s="26"/>
      <c r="R435" s="26"/>
      <c r="S435" s="1" t="b">
        <v>1</v>
      </c>
      <c r="T435" s="1"/>
      <c r="U435" s="1" t="s">
        <v>77</v>
      </c>
      <c r="V435" s="1">
        <v>65.5</v>
      </c>
      <c r="W435" s="1">
        <v>63.9</v>
      </c>
      <c r="X435" s="1">
        <v>67</v>
      </c>
      <c r="Y435" s="1"/>
      <c r="Z435" s="1">
        <v>1</v>
      </c>
      <c r="AA435" s="1" t="b">
        <f>M435&gt;L435</f>
        <v>0</v>
      </c>
      <c r="AB435" s="1"/>
      <c r="AC435" s="1"/>
      <c r="AD435" s="1"/>
      <c r="AE435" s="1">
        <f>P435-Q435</f>
        <v>65.938860000000005</v>
      </c>
      <c r="AF435" s="1">
        <f>R435-Q435</f>
        <v>0</v>
      </c>
      <c r="AG435" s="1"/>
      <c r="AH435" s="1"/>
      <c r="AI435" s="1"/>
      <c r="AJ435" s="1">
        <f>N435-M435</f>
        <v>0.5</v>
      </c>
      <c r="AK435" s="1"/>
      <c r="AL435" s="1"/>
      <c r="AM435" s="1"/>
      <c r="AN435" s="1"/>
    </row>
    <row r="436" spans="1:40" x14ac:dyDescent="0.2">
      <c r="A436" s="1" t="s">
        <v>133</v>
      </c>
      <c r="B436" s="1" t="s">
        <v>134</v>
      </c>
      <c r="C436" s="1" t="s">
        <v>33</v>
      </c>
      <c r="D436" s="1" t="s">
        <v>135</v>
      </c>
      <c r="E436" s="1" t="s">
        <v>34</v>
      </c>
      <c r="F436" s="1" t="s">
        <v>34</v>
      </c>
      <c r="G436" s="1" t="s">
        <v>137</v>
      </c>
      <c r="H436" s="1" t="s">
        <v>137</v>
      </c>
      <c r="I436" s="1" t="s">
        <v>85</v>
      </c>
      <c r="J436" s="1" t="s">
        <v>85</v>
      </c>
      <c r="K436" s="1"/>
      <c r="L436" s="26">
        <f>IF(N436=100,M436+1,AVERAGE(M436:N436))</f>
        <v>1.5</v>
      </c>
      <c r="M436" s="26">
        <v>1</v>
      </c>
      <c r="N436" s="26">
        <v>2</v>
      </c>
      <c r="O436" s="26"/>
      <c r="P436" s="26">
        <v>48.908299999999997</v>
      </c>
      <c r="Q436" s="26"/>
      <c r="R436" s="26"/>
      <c r="S436" s="1" t="b">
        <v>1</v>
      </c>
      <c r="T436" s="1"/>
      <c r="U436" s="1" t="s">
        <v>77</v>
      </c>
      <c r="V436" s="1">
        <v>48.7</v>
      </c>
      <c r="W436" s="1">
        <v>47.1</v>
      </c>
      <c r="X436" s="1">
        <v>50.2</v>
      </c>
      <c r="Y436" s="1"/>
      <c r="Z436" s="1">
        <v>1</v>
      </c>
      <c r="AA436" s="1" t="b">
        <f>M436&gt;L436</f>
        <v>0</v>
      </c>
      <c r="AB436" s="1"/>
      <c r="AC436" s="1"/>
      <c r="AD436" s="1"/>
      <c r="AE436" s="1">
        <f>P436-Q436</f>
        <v>48.908299999999997</v>
      </c>
      <c r="AF436" s="1">
        <f>R436-Q436</f>
        <v>0</v>
      </c>
      <c r="AG436" s="1"/>
      <c r="AH436" s="1"/>
      <c r="AI436" s="1"/>
      <c r="AJ436" s="1">
        <f>N436-M436</f>
        <v>1</v>
      </c>
      <c r="AK436" s="1"/>
      <c r="AL436" s="1"/>
      <c r="AM436" s="1"/>
      <c r="AN436" s="1"/>
    </row>
    <row r="437" spans="1:40" x14ac:dyDescent="0.2">
      <c r="A437" s="1" t="s">
        <v>133</v>
      </c>
      <c r="B437" s="1" t="s">
        <v>134</v>
      </c>
      <c r="C437" s="1" t="s">
        <v>33</v>
      </c>
      <c r="D437" s="1" t="s">
        <v>135</v>
      </c>
      <c r="E437" s="1" t="s">
        <v>34</v>
      </c>
      <c r="F437" s="1" t="s">
        <v>34</v>
      </c>
      <c r="G437" s="1" t="s">
        <v>137</v>
      </c>
      <c r="H437" s="1" t="s">
        <v>137</v>
      </c>
      <c r="I437" s="1" t="s">
        <v>85</v>
      </c>
      <c r="J437" s="1" t="s">
        <v>85</v>
      </c>
      <c r="K437" s="1"/>
      <c r="L437" s="26">
        <f>IF(N437=100,M437+1,AVERAGE(M437:N437))</f>
        <v>2.75</v>
      </c>
      <c r="M437" s="26">
        <v>2</v>
      </c>
      <c r="N437" s="26">
        <v>3.5</v>
      </c>
      <c r="O437" s="26"/>
      <c r="P437" s="26">
        <v>30.567689999999999</v>
      </c>
      <c r="Q437" s="26"/>
      <c r="R437" s="26"/>
      <c r="S437" s="1" t="b">
        <v>1</v>
      </c>
      <c r="T437" s="1"/>
      <c r="U437" s="1" t="s">
        <v>77</v>
      </c>
      <c r="V437" s="1">
        <v>30.1</v>
      </c>
      <c r="W437" s="1">
        <v>28.7</v>
      </c>
      <c r="X437" s="1">
        <v>31.5</v>
      </c>
      <c r="Y437" s="1"/>
      <c r="Z437" s="1">
        <v>1</v>
      </c>
      <c r="AA437" s="1" t="b">
        <f>M437&gt;L437</f>
        <v>0</v>
      </c>
      <c r="AB437" s="1"/>
      <c r="AC437" s="1"/>
      <c r="AD437" s="1"/>
      <c r="AE437" s="1">
        <f>P437-Q437</f>
        <v>30.567689999999999</v>
      </c>
      <c r="AF437" s="1">
        <f>R437-Q437</f>
        <v>0</v>
      </c>
      <c r="AG437" s="1"/>
      <c r="AH437" s="1"/>
      <c r="AI437" s="1"/>
      <c r="AJ437" s="1">
        <f>N437-M437</f>
        <v>1.5</v>
      </c>
      <c r="AK437" s="1"/>
      <c r="AL437" s="1"/>
      <c r="AM437" s="1"/>
      <c r="AN437" s="1"/>
    </row>
    <row r="438" spans="1:40" x14ac:dyDescent="0.2">
      <c r="A438" s="1" t="s">
        <v>133</v>
      </c>
      <c r="B438" s="1" t="s">
        <v>134</v>
      </c>
      <c r="C438" s="1" t="s">
        <v>33</v>
      </c>
      <c r="D438" s="1" t="s">
        <v>135</v>
      </c>
      <c r="E438" s="1" t="s">
        <v>34</v>
      </c>
      <c r="F438" s="1" t="s">
        <v>34</v>
      </c>
      <c r="G438" s="1" t="s">
        <v>137</v>
      </c>
      <c r="H438" s="1" t="s">
        <v>137</v>
      </c>
      <c r="I438" s="1" t="s">
        <v>85</v>
      </c>
      <c r="J438" s="1" t="s">
        <v>85</v>
      </c>
      <c r="K438" s="1"/>
      <c r="L438" s="26">
        <f>IF(N438=100,M438+1,AVERAGE(M438:N438))</f>
        <v>4</v>
      </c>
      <c r="M438" s="26">
        <v>3.5</v>
      </c>
      <c r="N438" s="26">
        <v>4.5</v>
      </c>
      <c r="O438" s="26"/>
      <c r="P438" s="26">
        <v>16.37555</v>
      </c>
      <c r="Q438" s="26"/>
      <c r="R438" s="26"/>
      <c r="S438" s="1" t="b">
        <v>1</v>
      </c>
      <c r="T438" s="1"/>
      <c r="U438" s="1" t="s">
        <v>77</v>
      </c>
      <c r="V438" s="1">
        <v>15.4</v>
      </c>
      <c r="W438" s="1">
        <v>14.2</v>
      </c>
      <c r="X438" s="1">
        <v>16.600000000000001</v>
      </c>
      <c r="Y438" s="1"/>
      <c r="Z438" s="1">
        <v>1</v>
      </c>
      <c r="AA438" s="1" t="b">
        <f>M438&gt;L438</f>
        <v>0</v>
      </c>
      <c r="AB438" s="1"/>
      <c r="AC438" s="1"/>
      <c r="AD438" s="1"/>
      <c r="AE438" s="1">
        <f>P438-Q438</f>
        <v>16.37555</v>
      </c>
      <c r="AF438" s="1">
        <f>R438-Q438</f>
        <v>0</v>
      </c>
      <c r="AG438" s="1"/>
      <c r="AH438" s="1"/>
      <c r="AI438" s="1"/>
      <c r="AJ438" s="1">
        <f>N438-M438</f>
        <v>1</v>
      </c>
      <c r="AK438" s="1"/>
      <c r="AL438" s="1"/>
      <c r="AM438" s="1"/>
      <c r="AN438" s="1"/>
    </row>
    <row r="439" spans="1:40" x14ac:dyDescent="0.2">
      <c r="A439" s="1" t="s">
        <v>133</v>
      </c>
      <c r="B439" s="1" t="s">
        <v>134</v>
      </c>
      <c r="C439" s="1" t="s">
        <v>33</v>
      </c>
      <c r="D439" s="1" t="s">
        <v>135</v>
      </c>
      <c r="E439" s="1" t="s">
        <v>34</v>
      </c>
      <c r="F439" s="1" t="s">
        <v>34</v>
      </c>
      <c r="G439" s="1" t="s">
        <v>137</v>
      </c>
      <c r="H439" s="1" t="s">
        <v>137</v>
      </c>
      <c r="I439" s="1" t="s">
        <v>85</v>
      </c>
      <c r="J439" s="1" t="s">
        <v>85</v>
      </c>
      <c r="K439" s="1"/>
      <c r="L439" s="26">
        <f>IF(N439=100,M439+1,AVERAGE(M439:N439))</f>
        <v>5.25</v>
      </c>
      <c r="M439" s="26">
        <v>4.5</v>
      </c>
      <c r="N439" s="26">
        <v>6</v>
      </c>
      <c r="O439" s="26"/>
      <c r="P439" s="26">
        <v>13.53712</v>
      </c>
      <c r="Q439" s="26"/>
      <c r="R439" s="26"/>
      <c r="S439" s="1" t="b">
        <v>1</v>
      </c>
      <c r="T439" s="1"/>
      <c r="U439" s="1" t="s">
        <v>77</v>
      </c>
      <c r="V439" s="1">
        <v>11.5</v>
      </c>
      <c r="W439" s="1">
        <v>10.1</v>
      </c>
      <c r="X439" s="1">
        <v>12.9</v>
      </c>
      <c r="Y439" s="1"/>
      <c r="Z439" s="1">
        <v>1</v>
      </c>
      <c r="AA439" s="1" t="b">
        <f>M439&gt;L439</f>
        <v>0</v>
      </c>
      <c r="AB439" s="1"/>
      <c r="AC439" s="1"/>
      <c r="AD439" s="1"/>
      <c r="AE439" s="1">
        <f>P439-Q439</f>
        <v>13.53712</v>
      </c>
      <c r="AF439" s="1">
        <f>R439-Q439</f>
        <v>0</v>
      </c>
      <c r="AG439" s="1"/>
      <c r="AH439" s="1"/>
      <c r="AI439" s="1"/>
      <c r="AJ439" s="1">
        <f>N439-M439</f>
        <v>1.5</v>
      </c>
      <c r="AK439" s="1"/>
      <c r="AL439" s="1"/>
      <c r="AM439" s="1"/>
      <c r="AN439" s="1"/>
    </row>
    <row r="440" spans="1:40" x14ac:dyDescent="0.2">
      <c r="A440" s="1" t="s">
        <v>133</v>
      </c>
      <c r="B440" s="1" t="s">
        <v>134</v>
      </c>
      <c r="C440" s="1" t="s">
        <v>33</v>
      </c>
      <c r="D440" s="1" t="s">
        <v>135</v>
      </c>
      <c r="E440" s="1" t="s">
        <v>34</v>
      </c>
      <c r="F440" s="1" t="s">
        <v>34</v>
      </c>
      <c r="G440" s="1" t="s">
        <v>137</v>
      </c>
      <c r="H440" s="1" t="s">
        <v>137</v>
      </c>
      <c r="I440" s="1" t="s">
        <v>85</v>
      </c>
      <c r="J440" s="1" t="s">
        <v>85</v>
      </c>
      <c r="K440" s="1"/>
      <c r="L440" s="26">
        <f>IF(N440=100,M440+1,AVERAGE(M440:N440))</f>
        <v>7</v>
      </c>
      <c r="M440" s="26">
        <v>6</v>
      </c>
      <c r="N440" s="26">
        <v>100</v>
      </c>
      <c r="O440" s="26"/>
      <c r="P440" s="26">
        <v>9.3886500000000002</v>
      </c>
      <c r="Q440" s="26"/>
      <c r="R440" s="26"/>
      <c r="S440" s="1" t="b">
        <v>1</v>
      </c>
      <c r="T440" s="1"/>
      <c r="U440" s="1" t="s">
        <v>77</v>
      </c>
      <c r="V440" s="1">
        <v>8.8000000000000007</v>
      </c>
      <c r="W440" s="1">
        <v>7</v>
      </c>
      <c r="X440" s="1">
        <v>10.5</v>
      </c>
      <c r="Y440" s="1"/>
      <c r="Z440" s="1">
        <v>1</v>
      </c>
      <c r="AA440" s="1" t="b">
        <f>M440&gt;L440</f>
        <v>0</v>
      </c>
      <c r="AB440" s="1"/>
      <c r="AC440" s="1"/>
      <c r="AD440" s="1"/>
      <c r="AE440" s="1">
        <f>P440-Q440</f>
        <v>9.3886500000000002</v>
      </c>
      <c r="AF440" s="1">
        <f>R440-Q440</f>
        <v>0</v>
      </c>
      <c r="AG440" s="1"/>
      <c r="AH440" s="1"/>
      <c r="AI440" s="1"/>
      <c r="AJ440" s="1">
        <f>N440-M440</f>
        <v>94</v>
      </c>
      <c r="AK440" s="1"/>
      <c r="AL440" s="1"/>
      <c r="AM440" s="1"/>
      <c r="AN440" s="1"/>
    </row>
    <row r="441" spans="1:40" x14ac:dyDescent="0.2">
      <c r="A441" s="1" t="s">
        <v>133</v>
      </c>
      <c r="B441" s="1" t="s">
        <v>134</v>
      </c>
      <c r="C441" s="1" t="s">
        <v>33</v>
      </c>
      <c r="D441" s="1" t="s">
        <v>33</v>
      </c>
      <c r="E441" s="1" t="s">
        <v>34</v>
      </c>
      <c r="F441" s="1" t="s">
        <v>34</v>
      </c>
      <c r="G441" s="1" t="s">
        <v>137</v>
      </c>
      <c r="H441" s="1" t="s">
        <v>137</v>
      </c>
      <c r="I441" s="1" t="s">
        <v>85</v>
      </c>
      <c r="J441" s="1" t="s">
        <v>85</v>
      </c>
      <c r="K441" s="1"/>
      <c r="L441" s="26">
        <v>0.25</v>
      </c>
      <c r="M441" s="26">
        <v>0</v>
      </c>
      <c r="N441" s="26">
        <v>0.5</v>
      </c>
      <c r="O441" s="26"/>
      <c r="P441" s="26">
        <v>67.248909999999995</v>
      </c>
      <c r="Q441" s="26"/>
      <c r="R441" s="26"/>
      <c r="S441" s="1" t="b">
        <v>0</v>
      </c>
      <c r="T441" s="1"/>
      <c r="U441" s="1" t="s">
        <v>77</v>
      </c>
      <c r="V441" s="1"/>
      <c r="W441" s="1"/>
      <c r="X441" s="1"/>
      <c r="Y441" s="1"/>
      <c r="Z441" s="1">
        <v>1</v>
      </c>
      <c r="AA441" s="1" t="b">
        <f>M441&gt;L441</f>
        <v>0</v>
      </c>
      <c r="AB441" s="1"/>
      <c r="AC441" s="1"/>
      <c r="AD441" s="1"/>
      <c r="AE441" s="1">
        <f>P441-Q441</f>
        <v>67.248909999999995</v>
      </c>
      <c r="AF441" s="1">
        <f>R441-Q441</f>
        <v>0</v>
      </c>
      <c r="AG441" s="1"/>
      <c r="AH441" s="1"/>
      <c r="AI441" s="1"/>
      <c r="AJ441" s="1">
        <f>N441-M441</f>
        <v>0.5</v>
      </c>
      <c r="AK441" s="1"/>
      <c r="AL441" s="1"/>
      <c r="AM441" s="1"/>
      <c r="AN441" s="1"/>
    </row>
    <row r="442" spans="1:40" x14ac:dyDescent="0.2">
      <c r="A442" s="1" t="s">
        <v>133</v>
      </c>
      <c r="B442" s="1" t="s">
        <v>134</v>
      </c>
      <c r="C442" s="1" t="s">
        <v>33</v>
      </c>
      <c r="D442" s="1" t="s">
        <v>33</v>
      </c>
      <c r="E442" s="1" t="s">
        <v>34</v>
      </c>
      <c r="F442" s="1" t="s">
        <v>34</v>
      </c>
      <c r="G442" s="1" t="s">
        <v>137</v>
      </c>
      <c r="H442" s="1" t="s">
        <v>137</v>
      </c>
      <c r="I442" s="1" t="s">
        <v>85</v>
      </c>
      <c r="J442" s="1" t="s">
        <v>85</v>
      </c>
      <c r="K442" s="1"/>
      <c r="L442" s="26">
        <v>0.75</v>
      </c>
      <c r="M442" s="26">
        <v>0.5</v>
      </c>
      <c r="N442" s="26">
        <v>1</v>
      </c>
      <c r="O442" s="26"/>
      <c r="P442" s="26">
        <v>67.467250000000007</v>
      </c>
      <c r="Q442" s="26"/>
      <c r="R442" s="26"/>
      <c r="S442" s="1" t="b">
        <v>1</v>
      </c>
      <c r="T442" s="1"/>
      <c r="U442" s="1" t="s">
        <v>77</v>
      </c>
      <c r="V442" s="1"/>
      <c r="W442" s="1"/>
      <c r="X442" s="1"/>
      <c r="Y442" s="1"/>
      <c r="Z442" s="1">
        <v>1</v>
      </c>
      <c r="AA442" s="1" t="b">
        <f>M442&gt;L442</f>
        <v>0</v>
      </c>
      <c r="AB442" s="1"/>
      <c r="AC442" s="1"/>
      <c r="AD442" s="1"/>
      <c r="AE442" s="1">
        <f>P442-Q442</f>
        <v>67.467250000000007</v>
      </c>
      <c r="AF442" s="1">
        <f>R442-Q442</f>
        <v>0</v>
      </c>
      <c r="AG442" s="1"/>
      <c r="AH442" s="1"/>
      <c r="AI442" s="1"/>
      <c r="AJ442" s="1">
        <f>N442-M442</f>
        <v>0.5</v>
      </c>
      <c r="AK442" s="1"/>
      <c r="AL442" s="1"/>
      <c r="AM442" s="1"/>
      <c r="AN442" s="1"/>
    </row>
    <row r="443" spans="1:40" x14ac:dyDescent="0.2">
      <c r="A443" s="1" t="s">
        <v>133</v>
      </c>
      <c r="B443" s="1" t="s">
        <v>134</v>
      </c>
      <c r="C443" s="1" t="s">
        <v>33</v>
      </c>
      <c r="D443" s="1" t="s">
        <v>33</v>
      </c>
      <c r="E443" s="1" t="s">
        <v>34</v>
      </c>
      <c r="F443" s="1" t="s">
        <v>34</v>
      </c>
      <c r="G443" s="1" t="s">
        <v>137</v>
      </c>
      <c r="H443" s="1" t="s">
        <v>137</v>
      </c>
      <c r="I443" s="1" t="s">
        <v>85</v>
      </c>
      <c r="J443" s="1" t="s">
        <v>85</v>
      </c>
      <c r="K443" s="1"/>
      <c r="L443" s="26">
        <v>1.5</v>
      </c>
      <c r="M443" s="26">
        <v>1</v>
      </c>
      <c r="N443" s="26">
        <v>2</v>
      </c>
      <c r="O443" s="26"/>
      <c r="P443" s="26">
        <v>55.895200000000003</v>
      </c>
      <c r="Q443" s="26"/>
      <c r="R443" s="26"/>
      <c r="S443" s="1" t="b">
        <v>1</v>
      </c>
      <c r="T443" s="1"/>
      <c r="U443" s="1" t="s">
        <v>77</v>
      </c>
      <c r="V443" s="1"/>
      <c r="W443" s="1"/>
      <c r="X443" s="1"/>
      <c r="Y443" s="1"/>
      <c r="Z443" s="1">
        <v>1</v>
      </c>
      <c r="AA443" s="1" t="b">
        <f>M443&gt;L443</f>
        <v>0</v>
      </c>
      <c r="AB443" s="1"/>
      <c r="AC443" s="1"/>
      <c r="AD443" s="1"/>
      <c r="AE443" s="1">
        <f>P443-Q443</f>
        <v>55.895200000000003</v>
      </c>
      <c r="AF443" s="1">
        <f>R443-Q443</f>
        <v>0</v>
      </c>
      <c r="AG443" s="1"/>
      <c r="AH443" s="1"/>
      <c r="AI443" s="1"/>
      <c r="AJ443" s="1">
        <f>N443-M443</f>
        <v>1</v>
      </c>
      <c r="AK443" s="1"/>
      <c r="AL443" s="1"/>
      <c r="AM443" s="1"/>
      <c r="AN443" s="1"/>
    </row>
    <row r="444" spans="1:40" x14ac:dyDescent="0.2">
      <c r="A444" s="1" t="s">
        <v>133</v>
      </c>
      <c r="B444" s="1" t="s">
        <v>134</v>
      </c>
      <c r="C444" s="1" t="s">
        <v>33</v>
      </c>
      <c r="D444" s="1" t="s">
        <v>33</v>
      </c>
      <c r="E444" s="1" t="s">
        <v>34</v>
      </c>
      <c r="F444" s="1" t="s">
        <v>34</v>
      </c>
      <c r="G444" s="1" t="s">
        <v>137</v>
      </c>
      <c r="H444" s="1" t="s">
        <v>137</v>
      </c>
      <c r="I444" s="1" t="s">
        <v>85</v>
      </c>
      <c r="J444" s="1" t="s">
        <v>85</v>
      </c>
      <c r="K444" s="1"/>
      <c r="L444" s="26">
        <v>2.5</v>
      </c>
      <c r="M444" s="26">
        <v>2</v>
      </c>
      <c r="N444" s="26">
        <v>3.5</v>
      </c>
      <c r="O444" s="26"/>
      <c r="P444" s="26">
        <v>45.633189999999999</v>
      </c>
      <c r="Q444" s="26"/>
      <c r="R444" s="26"/>
      <c r="S444" s="1" t="b">
        <v>1</v>
      </c>
      <c r="T444" s="1"/>
      <c r="U444" s="1" t="s">
        <v>77</v>
      </c>
      <c r="V444" s="1"/>
      <c r="W444" s="1"/>
      <c r="X444" s="1"/>
      <c r="Y444" s="1"/>
      <c r="Z444" s="1">
        <v>1</v>
      </c>
      <c r="AA444" s="1" t="b">
        <f>M444&gt;L444</f>
        <v>0</v>
      </c>
      <c r="AB444" s="1"/>
      <c r="AC444" s="1"/>
      <c r="AD444" s="1"/>
      <c r="AE444" s="1">
        <f>P444-Q444</f>
        <v>45.633189999999999</v>
      </c>
      <c r="AF444" s="1">
        <f>R444-Q444</f>
        <v>0</v>
      </c>
      <c r="AG444" s="1"/>
      <c r="AH444" s="1"/>
      <c r="AI444" s="1"/>
      <c r="AJ444" s="1">
        <f>N444-M444</f>
        <v>1.5</v>
      </c>
      <c r="AK444" s="1"/>
      <c r="AL444" s="1"/>
      <c r="AM444" s="1"/>
      <c r="AN444" s="1"/>
    </row>
    <row r="445" spans="1:40" x14ac:dyDescent="0.2">
      <c r="A445" s="1" t="s">
        <v>133</v>
      </c>
      <c r="B445" s="1" t="s">
        <v>134</v>
      </c>
      <c r="C445" s="1" t="s">
        <v>33</v>
      </c>
      <c r="D445" s="1" t="s">
        <v>33</v>
      </c>
      <c r="E445" s="1" t="s">
        <v>34</v>
      </c>
      <c r="F445" s="1" t="s">
        <v>34</v>
      </c>
      <c r="G445" s="1" t="s">
        <v>137</v>
      </c>
      <c r="H445" s="1" t="s">
        <v>137</v>
      </c>
      <c r="I445" s="1" t="s">
        <v>85</v>
      </c>
      <c r="J445" s="1" t="s">
        <v>85</v>
      </c>
      <c r="K445" s="1"/>
      <c r="L445" s="26">
        <v>3.5</v>
      </c>
      <c r="M445" s="26">
        <v>3.5</v>
      </c>
      <c r="N445" s="26">
        <v>100</v>
      </c>
      <c r="O445" s="26"/>
      <c r="P445" s="26">
        <v>39.519649999999999</v>
      </c>
      <c r="Q445" s="26">
        <v>36.026200000000003</v>
      </c>
      <c r="R445" s="26">
        <v>42.794759999999997</v>
      </c>
      <c r="S445" s="1" t="b">
        <v>1</v>
      </c>
      <c r="T445" s="1"/>
      <c r="U445" s="1" t="s">
        <v>77</v>
      </c>
      <c r="V445" s="1"/>
      <c r="W445" s="1"/>
      <c r="X445" s="1"/>
      <c r="Y445" s="1"/>
      <c r="Z445" s="1">
        <v>1</v>
      </c>
      <c r="AA445" s="1" t="b">
        <f>M445&gt;L445</f>
        <v>0</v>
      </c>
      <c r="AB445" s="1"/>
      <c r="AC445" s="1"/>
      <c r="AD445" s="1"/>
      <c r="AE445" s="1">
        <f>P445-Q445</f>
        <v>3.4934499999999957</v>
      </c>
      <c r="AF445" s="1">
        <f>R445-Q445</f>
        <v>6.7685599999999937</v>
      </c>
      <c r="AG445" s="1"/>
      <c r="AH445" s="1"/>
      <c r="AI445" s="1"/>
      <c r="AJ445" s="1">
        <f>N445-M445</f>
        <v>96.5</v>
      </c>
      <c r="AK445" s="1"/>
      <c r="AL445" s="1"/>
      <c r="AM445" s="1"/>
      <c r="AN445" s="1"/>
    </row>
    <row r="446" spans="1:40" x14ac:dyDescent="0.2">
      <c r="A446" s="1" t="s">
        <v>133</v>
      </c>
      <c r="B446" s="1" t="s">
        <v>134</v>
      </c>
      <c r="C446" s="1" t="s">
        <v>33</v>
      </c>
      <c r="D446" s="1" t="s">
        <v>91</v>
      </c>
      <c r="E446" s="1" t="s">
        <v>34</v>
      </c>
      <c r="F446" s="1" t="s">
        <v>34</v>
      </c>
      <c r="G446" s="1" t="s">
        <v>137</v>
      </c>
      <c r="H446" s="1" t="s">
        <v>137</v>
      </c>
      <c r="I446" s="1" t="s">
        <v>85</v>
      </c>
      <c r="J446" s="1" t="s">
        <v>85</v>
      </c>
      <c r="K446" s="1"/>
      <c r="L446" s="26">
        <v>0.25</v>
      </c>
      <c r="M446" s="26">
        <v>0</v>
      </c>
      <c r="N446" s="26">
        <v>0.5</v>
      </c>
      <c r="O446" s="26"/>
      <c r="P446" s="26">
        <v>74.235810000000001</v>
      </c>
      <c r="Q446" s="26"/>
      <c r="R446" s="26"/>
      <c r="S446" s="1" t="b">
        <v>0</v>
      </c>
      <c r="T446" s="1"/>
      <c r="U446" s="1" t="s">
        <v>77</v>
      </c>
      <c r="V446" s="1"/>
      <c r="W446" s="1"/>
      <c r="X446" s="1"/>
      <c r="Y446" s="1"/>
      <c r="Z446" s="1">
        <v>1</v>
      </c>
      <c r="AA446" s="1" t="b">
        <f>M446&gt;L446</f>
        <v>0</v>
      </c>
      <c r="AB446" s="1"/>
      <c r="AC446" s="1"/>
      <c r="AD446" s="1"/>
      <c r="AE446" s="1">
        <f>P446-Q446</f>
        <v>74.235810000000001</v>
      </c>
      <c r="AF446" s="1">
        <f>R446-Q446</f>
        <v>0</v>
      </c>
      <c r="AG446" s="1"/>
      <c r="AH446" s="1"/>
      <c r="AI446" s="1"/>
      <c r="AJ446" s="1">
        <f>N446-M446</f>
        <v>0.5</v>
      </c>
      <c r="AK446" s="1"/>
      <c r="AL446" s="1"/>
      <c r="AM446" s="1"/>
      <c r="AN446" s="1"/>
    </row>
    <row r="447" spans="1:40" x14ac:dyDescent="0.2">
      <c r="A447" s="1" t="s">
        <v>133</v>
      </c>
      <c r="B447" s="1" t="s">
        <v>134</v>
      </c>
      <c r="C447" s="1" t="s">
        <v>33</v>
      </c>
      <c r="D447" s="1" t="s">
        <v>91</v>
      </c>
      <c r="E447" s="1" t="s">
        <v>34</v>
      </c>
      <c r="F447" s="1" t="s">
        <v>34</v>
      </c>
      <c r="G447" s="1" t="s">
        <v>137</v>
      </c>
      <c r="H447" s="1" t="s">
        <v>137</v>
      </c>
      <c r="I447" s="1" t="s">
        <v>85</v>
      </c>
      <c r="J447" s="1" t="s">
        <v>85</v>
      </c>
      <c r="K447" s="1"/>
      <c r="L447" s="26">
        <v>0.75</v>
      </c>
      <c r="M447" s="26">
        <v>0.5</v>
      </c>
      <c r="N447" s="26">
        <v>1</v>
      </c>
      <c r="O447" s="26"/>
      <c r="P447" s="26">
        <v>73.580789999999993</v>
      </c>
      <c r="Q447" s="26"/>
      <c r="R447" s="26"/>
      <c r="S447" s="1" t="b">
        <v>1</v>
      </c>
      <c r="T447" s="1"/>
      <c r="U447" s="1" t="s">
        <v>77</v>
      </c>
      <c r="V447" s="1"/>
      <c r="W447" s="1"/>
      <c r="X447" s="1"/>
      <c r="Y447" s="1"/>
      <c r="Z447" s="1">
        <v>1</v>
      </c>
      <c r="AA447" s="1" t="b">
        <f>M447&gt;L447</f>
        <v>0</v>
      </c>
      <c r="AB447" s="1"/>
      <c r="AC447" s="1"/>
      <c r="AD447" s="1"/>
      <c r="AE447" s="1">
        <f>P447-Q447</f>
        <v>73.580789999999993</v>
      </c>
      <c r="AF447" s="1">
        <f>R447-Q447</f>
        <v>0</v>
      </c>
      <c r="AG447" s="1"/>
      <c r="AH447" s="1"/>
      <c r="AI447" s="1"/>
      <c r="AJ447" s="1">
        <f>N447-M447</f>
        <v>0.5</v>
      </c>
      <c r="AK447" s="1"/>
      <c r="AL447" s="1"/>
      <c r="AM447" s="1"/>
      <c r="AN447" s="1"/>
    </row>
    <row r="448" spans="1:40" x14ac:dyDescent="0.2">
      <c r="A448" s="1" t="s">
        <v>133</v>
      </c>
      <c r="B448" s="1" t="s">
        <v>134</v>
      </c>
      <c r="C448" s="1" t="s">
        <v>33</v>
      </c>
      <c r="D448" s="1" t="s">
        <v>91</v>
      </c>
      <c r="E448" s="1" t="s">
        <v>34</v>
      </c>
      <c r="F448" s="1" t="s">
        <v>34</v>
      </c>
      <c r="G448" s="1" t="s">
        <v>137</v>
      </c>
      <c r="H448" s="1" t="s">
        <v>137</v>
      </c>
      <c r="I448" s="1" t="s">
        <v>85</v>
      </c>
      <c r="J448" s="1" t="s">
        <v>85</v>
      </c>
      <c r="K448" s="1"/>
      <c r="L448" s="26">
        <v>1.5</v>
      </c>
      <c r="M448" s="26">
        <v>1</v>
      </c>
      <c r="N448" s="26">
        <v>2</v>
      </c>
      <c r="O448" s="26"/>
      <c r="P448" s="26">
        <v>65.720519999999993</v>
      </c>
      <c r="Q448" s="26"/>
      <c r="R448" s="26"/>
      <c r="S448" s="1" t="b">
        <v>1</v>
      </c>
      <c r="T448" s="1"/>
      <c r="U448" s="1" t="s">
        <v>77</v>
      </c>
      <c r="V448" s="1"/>
      <c r="W448" s="1"/>
      <c r="X448" s="1"/>
      <c r="Y448" s="1"/>
      <c r="Z448" s="1">
        <v>1</v>
      </c>
      <c r="AA448" s="1" t="b">
        <f>M448&gt;L448</f>
        <v>0</v>
      </c>
      <c r="AB448" s="1"/>
      <c r="AC448" s="1"/>
      <c r="AD448" s="1"/>
      <c r="AE448" s="1">
        <f>P448-Q448</f>
        <v>65.720519999999993</v>
      </c>
      <c r="AF448" s="1">
        <f>R448-Q448</f>
        <v>0</v>
      </c>
      <c r="AG448" s="1"/>
      <c r="AH448" s="1"/>
      <c r="AI448" s="1"/>
      <c r="AJ448" s="1">
        <f>N448-M448</f>
        <v>1</v>
      </c>
      <c r="AK448" s="1"/>
      <c r="AL448" s="1"/>
      <c r="AM448" s="1"/>
      <c r="AN448" s="1"/>
    </row>
    <row r="449" spans="1:40" x14ac:dyDescent="0.2">
      <c r="A449" s="1" t="s">
        <v>133</v>
      </c>
      <c r="B449" s="1" t="s">
        <v>134</v>
      </c>
      <c r="C449" s="1" t="s">
        <v>33</v>
      </c>
      <c r="D449" s="1" t="s">
        <v>91</v>
      </c>
      <c r="E449" s="1" t="s">
        <v>34</v>
      </c>
      <c r="F449" s="1" t="s">
        <v>34</v>
      </c>
      <c r="G449" s="1" t="s">
        <v>137</v>
      </c>
      <c r="H449" s="1" t="s">
        <v>137</v>
      </c>
      <c r="I449" s="1" t="s">
        <v>85</v>
      </c>
      <c r="J449" s="1" t="s">
        <v>85</v>
      </c>
      <c r="K449" s="1"/>
      <c r="L449" s="26">
        <v>2.5</v>
      </c>
      <c r="M449" s="26">
        <v>2</v>
      </c>
      <c r="N449" s="26">
        <v>3.5</v>
      </c>
      <c r="O449" s="26"/>
      <c r="P449" s="26">
        <v>63.537120000000002</v>
      </c>
      <c r="Q449" s="26">
        <v>49.781660000000002</v>
      </c>
      <c r="R449" s="26">
        <v>74.235810000000001</v>
      </c>
      <c r="S449" s="1" t="b">
        <v>1</v>
      </c>
      <c r="T449" s="1"/>
      <c r="U449" s="1" t="s">
        <v>77</v>
      </c>
      <c r="V449" s="1"/>
      <c r="W449" s="1"/>
      <c r="X449" s="1"/>
      <c r="Y449" s="1"/>
      <c r="Z449" s="1">
        <v>1</v>
      </c>
      <c r="AA449" s="1" t="b">
        <f>M449&gt;L449</f>
        <v>0</v>
      </c>
      <c r="AB449" s="1"/>
      <c r="AC449" s="1"/>
      <c r="AD449" s="1"/>
      <c r="AE449" s="1">
        <f>P449-Q449</f>
        <v>13.755459999999999</v>
      </c>
      <c r="AF449" s="1">
        <f>R449-Q449</f>
        <v>24.454149999999998</v>
      </c>
      <c r="AG449" s="1"/>
      <c r="AH449" s="1"/>
      <c r="AI449" s="1"/>
      <c r="AJ449" s="1">
        <f>N449-M449</f>
        <v>1.5</v>
      </c>
      <c r="AK449" s="1"/>
      <c r="AL449" s="1"/>
      <c r="AM449" s="1"/>
      <c r="AN449" s="1"/>
    </row>
    <row r="450" spans="1:40" x14ac:dyDescent="0.2">
      <c r="A450" s="1" t="s">
        <v>133</v>
      </c>
      <c r="B450" s="1" t="s">
        <v>134</v>
      </c>
      <c r="C450" s="1" t="s">
        <v>91</v>
      </c>
      <c r="D450" s="1" t="s">
        <v>135</v>
      </c>
      <c r="E450" s="1" t="s">
        <v>34</v>
      </c>
      <c r="F450" s="1" t="s">
        <v>34</v>
      </c>
      <c r="G450" s="1" t="s">
        <v>43</v>
      </c>
      <c r="H450" s="1" t="s">
        <v>43</v>
      </c>
      <c r="I450" s="1" t="s">
        <v>85</v>
      </c>
      <c r="J450" s="1" t="s">
        <v>85</v>
      </c>
      <c r="K450" s="1"/>
      <c r="L450" s="26">
        <f>IF(N450=100,M450+1,AVERAGE(M450:N450))</f>
        <v>0.75</v>
      </c>
      <c r="M450" s="26">
        <v>0.5</v>
      </c>
      <c r="N450" s="26">
        <v>1</v>
      </c>
      <c r="O450" s="26"/>
      <c r="P450" s="26">
        <v>95.027029999999996</v>
      </c>
      <c r="Q450" s="26">
        <v>90.702699999999993</v>
      </c>
      <c r="R450" s="26">
        <v>97.621619999999993</v>
      </c>
      <c r="S450" s="1" t="b">
        <v>1</v>
      </c>
      <c r="T450" s="1"/>
      <c r="U450" s="1" t="s">
        <v>77</v>
      </c>
      <c r="V450" s="1">
        <v>94.5</v>
      </c>
      <c r="W450" s="1">
        <v>90.5</v>
      </c>
      <c r="X450" s="1">
        <v>96.9</v>
      </c>
      <c r="Y450" s="1"/>
      <c r="Z450" s="1">
        <v>1</v>
      </c>
      <c r="AA450" s="1" t="b">
        <f>M450&gt;L450</f>
        <v>0</v>
      </c>
      <c r="AB450" s="1"/>
      <c r="AC450" s="1"/>
      <c r="AD450" s="1"/>
      <c r="AE450" s="1">
        <f>P450-Q450</f>
        <v>4.3243300000000033</v>
      </c>
      <c r="AF450" s="1">
        <f>R450-Q450</f>
        <v>6.91892</v>
      </c>
      <c r="AG450" s="1"/>
      <c r="AH450" s="1"/>
      <c r="AI450" s="1"/>
      <c r="AJ450" s="1">
        <f>N450-M450</f>
        <v>0.5</v>
      </c>
      <c r="AK450" s="1"/>
      <c r="AL450" s="1"/>
      <c r="AM450" s="1"/>
      <c r="AN450" s="1"/>
    </row>
    <row r="451" spans="1:40" x14ac:dyDescent="0.2">
      <c r="A451" s="1" t="s">
        <v>133</v>
      </c>
      <c r="B451" s="1" t="s">
        <v>134</v>
      </c>
      <c r="C451" s="1" t="s">
        <v>91</v>
      </c>
      <c r="D451" s="1" t="s">
        <v>135</v>
      </c>
      <c r="E451" s="1" t="s">
        <v>34</v>
      </c>
      <c r="F451" s="1" t="s">
        <v>34</v>
      </c>
      <c r="G451" s="1" t="s">
        <v>43</v>
      </c>
      <c r="H451" s="1" t="s">
        <v>43</v>
      </c>
      <c r="I451" s="1" t="s">
        <v>85</v>
      </c>
      <c r="J451" s="1" t="s">
        <v>85</v>
      </c>
      <c r="K451" s="1"/>
      <c r="L451" s="26">
        <f>IF(N451=100,M451+1,AVERAGE(M451:N451))</f>
        <v>1.5</v>
      </c>
      <c r="M451" s="26">
        <v>1</v>
      </c>
      <c r="N451" s="26">
        <v>2</v>
      </c>
      <c r="O451" s="26"/>
      <c r="P451" s="26">
        <v>92.216220000000007</v>
      </c>
      <c r="Q451" s="26">
        <v>89.621619999999993</v>
      </c>
      <c r="R451" s="26">
        <v>93.945949999999996</v>
      </c>
      <c r="S451" s="1" t="b">
        <v>1</v>
      </c>
      <c r="T451" s="1"/>
      <c r="U451" s="1" t="s">
        <v>77</v>
      </c>
      <c r="V451" s="1">
        <v>91.8</v>
      </c>
      <c r="W451" s="1">
        <v>89.6</v>
      </c>
      <c r="X451" s="1">
        <v>93.6</v>
      </c>
      <c r="Y451" s="1"/>
      <c r="Z451" s="1">
        <v>1</v>
      </c>
      <c r="AA451" s="1" t="b">
        <f>M451&gt;L451</f>
        <v>0</v>
      </c>
      <c r="AB451" s="1"/>
      <c r="AC451" s="1"/>
      <c r="AD451" s="1"/>
      <c r="AE451" s="1">
        <f>P451-Q451</f>
        <v>2.594600000000014</v>
      </c>
      <c r="AF451" s="1">
        <f>R451-Q451</f>
        <v>4.3243300000000033</v>
      </c>
      <c r="AG451" s="1"/>
      <c r="AH451" s="1"/>
      <c r="AI451" s="1"/>
      <c r="AJ451" s="1">
        <f>N451-M451</f>
        <v>1</v>
      </c>
      <c r="AK451" s="1"/>
      <c r="AL451" s="1"/>
      <c r="AM451" s="1"/>
      <c r="AN451" s="1"/>
    </row>
    <row r="452" spans="1:40" x14ac:dyDescent="0.2">
      <c r="A452" s="1" t="s">
        <v>133</v>
      </c>
      <c r="B452" s="1" t="s">
        <v>134</v>
      </c>
      <c r="C452" s="1" t="s">
        <v>91</v>
      </c>
      <c r="D452" s="1" t="s">
        <v>135</v>
      </c>
      <c r="E452" s="1" t="s">
        <v>34</v>
      </c>
      <c r="F452" s="1" t="s">
        <v>34</v>
      </c>
      <c r="G452" s="1" t="s">
        <v>43</v>
      </c>
      <c r="H452" s="1" t="s">
        <v>43</v>
      </c>
      <c r="I452" s="1" t="s">
        <v>85</v>
      </c>
      <c r="J452" s="1" t="s">
        <v>85</v>
      </c>
      <c r="K452" s="1"/>
      <c r="L452" s="26">
        <f>IF(N452=100,M452+1,AVERAGE(M452:N452))</f>
        <v>2.75</v>
      </c>
      <c r="M452" s="26">
        <v>2</v>
      </c>
      <c r="N452" s="26">
        <v>3.5</v>
      </c>
      <c r="O452" s="26"/>
      <c r="P452" s="26">
        <v>83.567570000000003</v>
      </c>
      <c r="Q452" s="26">
        <v>82.486490000000003</v>
      </c>
      <c r="R452" s="26">
        <v>85.729730000000004</v>
      </c>
      <c r="S452" s="1" t="b">
        <v>1</v>
      </c>
      <c r="T452" s="1"/>
      <c r="U452" s="1" t="s">
        <v>77</v>
      </c>
      <c r="V452" s="1">
        <v>84.1</v>
      </c>
      <c r="W452" s="1">
        <v>82.7</v>
      </c>
      <c r="X452" s="1">
        <v>85.3</v>
      </c>
      <c r="Y452" s="1"/>
      <c r="Z452" s="1">
        <v>1</v>
      </c>
      <c r="AA452" s="1" t="b">
        <f>M452&gt;L452</f>
        <v>0</v>
      </c>
      <c r="AB452" s="1"/>
      <c r="AC452" s="1"/>
      <c r="AD452" s="1"/>
      <c r="AE452" s="1">
        <f>P452-Q452</f>
        <v>1.08108</v>
      </c>
      <c r="AF452" s="1">
        <f>R452-Q452</f>
        <v>3.2432400000000001</v>
      </c>
      <c r="AG452" s="1"/>
      <c r="AH452" s="1"/>
      <c r="AI452" s="1"/>
      <c r="AJ452" s="1">
        <f>N452-M452</f>
        <v>1.5</v>
      </c>
      <c r="AK452" s="1"/>
      <c r="AL452" s="1"/>
      <c r="AM452" s="1"/>
      <c r="AN452" s="1"/>
    </row>
    <row r="453" spans="1:40" x14ac:dyDescent="0.2">
      <c r="A453" s="1" t="s">
        <v>133</v>
      </c>
      <c r="B453" s="1" t="s">
        <v>134</v>
      </c>
      <c r="C453" s="1" t="s">
        <v>91</v>
      </c>
      <c r="D453" s="1" t="s">
        <v>135</v>
      </c>
      <c r="E453" s="1" t="s">
        <v>34</v>
      </c>
      <c r="F453" s="1" t="s">
        <v>34</v>
      </c>
      <c r="G453" s="1" t="s">
        <v>43</v>
      </c>
      <c r="H453" s="1" t="s">
        <v>43</v>
      </c>
      <c r="I453" s="1" t="s">
        <v>85</v>
      </c>
      <c r="J453" s="1" t="s">
        <v>85</v>
      </c>
      <c r="K453" s="1"/>
      <c r="L453" s="26">
        <f>IF(N453=100,M453+1,AVERAGE(M453:N453))</f>
        <v>4</v>
      </c>
      <c r="M453" s="26">
        <v>3.5</v>
      </c>
      <c r="N453" s="26">
        <v>4.5</v>
      </c>
      <c r="O453" s="26"/>
      <c r="P453" s="26">
        <v>83.351349999999996</v>
      </c>
      <c r="Q453" s="26">
        <v>80.972970000000004</v>
      </c>
      <c r="R453" s="26">
        <v>84.648650000000004</v>
      </c>
      <c r="S453" s="1" t="b">
        <v>1</v>
      </c>
      <c r="T453" s="1"/>
      <c r="U453" s="1" t="s">
        <v>77</v>
      </c>
      <c r="V453" s="1">
        <v>82.8</v>
      </c>
      <c r="W453" s="1">
        <v>81.8</v>
      </c>
      <c r="X453" s="1">
        <v>83.7</v>
      </c>
      <c r="Y453" s="1"/>
      <c r="Z453" s="1">
        <v>1</v>
      </c>
      <c r="AA453" s="1" t="b">
        <f>M453&gt;L453</f>
        <v>0</v>
      </c>
      <c r="AB453" s="1"/>
      <c r="AC453" s="1"/>
      <c r="AD453" s="1"/>
      <c r="AE453" s="1">
        <f>P453-Q453</f>
        <v>2.3783799999999928</v>
      </c>
      <c r="AF453" s="1">
        <f>R453-Q453</f>
        <v>3.6756799999999998</v>
      </c>
      <c r="AG453" s="1"/>
      <c r="AH453" s="1"/>
      <c r="AI453" s="1"/>
      <c r="AJ453" s="1">
        <f>N453-M453</f>
        <v>1</v>
      </c>
      <c r="AK453" s="1"/>
      <c r="AL453" s="1"/>
      <c r="AM453" s="1"/>
      <c r="AN453" s="1"/>
    </row>
    <row r="454" spans="1:40" x14ac:dyDescent="0.2">
      <c r="A454" s="1" t="s">
        <v>133</v>
      </c>
      <c r="B454" s="1" t="s">
        <v>134</v>
      </c>
      <c r="C454" s="1" t="s">
        <v>91</v>
      </c>
      <c r="D454" s="1" t="s">
        <v>135</v>
      </c>
      <c r="E454" s="1" t="s">
        <v>34</v>
      </c>
      <c r="F454" s="1" t="s">
        <v>34</v>
      </c>
      <c r="G454" s="1" t="s">
        <v>43</v>
      </c>
      <c r="H454" s="1" t="s">
        <v>43</v>
      </c>
      <c r="I454" s="1" t="s">
        <v>85</v>
      </c>
      <c r="J454" s="1" t="s">
        <v>85</v>
      </c>
      <c r="K454" s="1"/>
      <c r="L454" s="26">
        <f>IF(N454=100,M454+1,AVERAGE(M454:N454))</f>
        <v>5.25</v>
      </c>
      <c r="M454" s="26">
        <v>4.5</v>
      </c>
      <c r="N454" s="26">
        <v>6</v>
      </c>
      <c r="O454" s="26"/>
      <c r="P454" s="26">
        <v>76.648650000000004</v>
      </c>
      <c r="Q454" s="26">
        <v>74.486490000000003</v>
      </c>
      <c r="R454" s="26">
        <v>77.945949999999996</v>
      </c>
      <c r="S454" s="1" t="b">
        <v>1</v>
      </c>
      <c r="T454" s="1"/>
      <c r="U454" s="1" t="s">
        <v>77</v>
      </c>
      <c r="V454" s="1">
        <v>76.2</v>
      </c>
      <c r="W454" s="1">
        <v>74.7</v>
      </c>
      <c r="X454" s="1">
        <v>77.7</v>
      </c>
      <c r="Y454" s="1"/>
      <c r="Z454" s="1">
        <v>1</v>
      </c>
      <c r="AA454" s="1" t="b">
        <f>M454&gt;L454</f>
        <v>0</v>
      </c>
      <c r="AB454" s="1"/>
      <c r="AC454" s="1"/>
      <c r="AD454" s="1"/>
      <c r="AE454" s="1">
        <f>P454-Q454</f>
        <v>2.1621600000000001</v>
      </c>
      <c r="AF454" s="1">
        <f>R454-Q454</f>
        <v>3.4594599999999929</v>
      </c>
      <c r="AG454" s="1"/>
      <c r="AH454" s="1"/>
      <c r="AI454" s="1"/>
      <c r="AJ454" s="1">
        <f>N454-M454</f>
        <v>1.5</v>
      </c>
      <c r="AK454" s="1"/>
      <c r="AL454" s="1"/>
      <c r="AM454" s="1"/>
      <c r="AN454" s="1"/>
    </row>
    <row r="455" spans="1:40" x14ac:dyDescent="0.2">
      <c r="A455" s="1" t="s">
        <v>133</v>
      </c>
      <c r="B455" s="1" t="s">
        <v>134</v>
      </c>
      <c r="C455" s="1" t="s">
        <v>91</v>
      </c>
      <c r="D455" s="1" t="s">
        <v>135</v>
      </c>
      <c r="E455" s="1" t="s">
        <v>34</v>
      </c>
      <c r="F455" s="1" t="s">
        <v>34</v>
      </c>
      <c r="G455" s="1" t="s">
        <v>43</v>
      </c>
      <c r="H455" s="1" t="s">
        <v>43</v>
      </c>
      <c r="I455" s="1" t="s">
        <v>85</v>
      </c>
      <c r="J455" s="1" t="s">
        <v>85</v>
      </c>
      <c r="K455" s="1"/>
      <c r="L455" s="26">
        <f>IF(N455=100,M455+1,AVERAGE(M455:N455))</f>
        <v>7</v>
      </c>
      <c r="M455" s="26">
        <v>6</v>
      </c>
      <c r="N455" s="26">
        <v>100</v>
      </c>
      <c r="O455" s="26"/>
      <c r="P455" s="26">
        <v>80.32432</v>
      </c>
      <c r="Q455" s="26">
        <v>67.783779999999993</v>
      </c>
      <c r="R455" s="26">
        <v>88.540539999999993</v>
      </c>
      <c r="S455" s="1" t="b">
        <v>1</v>
      </c>
      <c r="T455" s="1"/>
      <c r="U455" s="1" t="s">
        <v>77</v>
      </c>
      <c r="V455" s="1">
        <v>80.400000000000006</v>
      </c>
      <c r="W455" s="1">
        <v>67.3</v>
      </c>
      <c r="X455" s="1">
        <v>88.2</v>
      </c>
      <c r="Y455" s="1"/>
      <c r="Z455" s="1">
        <v>1</v>
      </c>
      <c r="AA455" s="1" t="b">
        <f>M455&gt;L455</f>
        <v>0</v>
      </c>
      <c r="AB455" s="1"/>
      <c r="AC455" s="1"/>
      <c r="AD455" s="1"/>
      <c r="AE455" s="1">
        <f>P455-Q455</f>
        <v>12.540540000000007</v>
      </c>
      <c r="AF455" s="1">
        <f>R455-Q455</f>
        <v>20.75676</v>
      </c>
      <c r="AG455" s="1"/>
      <c r="AH455" s="1"/>
      <c r="AI455" s="1"/>
      <c r="AJ455" s="1">
        <f>N455-M455</f>
        <v>94</v>
      </c>
      <c r="AK455" s="1"/>
      <c r="AL455" s="1"/>
      <c r="AM455" s="1"/>
      <c r="AN455" s="1"/>
    </row>
    <row r="456" spans="1:40" x14ac:dyDescent="0.2">
      <c r="A456" s="1" t="s">
        <v>133</v>
      </c>
      <c r="B456" s="1" t="s">
        <v>134</v>
      </c>
      <c r="C456" s="1" t="s">
        <v>91</v>
      </c>
      <c r="D456" s="1" t="s">
        <v>33</v>
      </c>
      <c r="E456" s="1" t="s">
        <v>34</v>
      </c>
      <c r="F456" s="1" t="s">
        <v>34</v>
      </c>
      <c r="G456" s="1" t="s">
        <v>43</v>
      </c>
      <c r="H456" s="1" t="s">
        <v>43</v>
      </c>
      <c r="I456" s="1" t="s">
        <v>85</v>
      </c>
      <c r="J456" s="1" t="s">
        <v>85</v>
      </c>
      <c r="K456" s="1"/>
      <c r="L456" s="26">
        <v>0.25</v>
      </c>
      <c r="M456" s="26">
        <v>0</v>
      </c>
      <c r="N456" s="26">
        <v>0.5</v>
      </c>
      <c r="O456" s="26"/>
      <c r="P456" s="26">
        <v>95.891890000000004</v>
      </c>
      <c r="Q456" s="26">
        <v>92.216220000000007</v>
      </c>
      <c r="R456" s="26">
        <v>97.621619999999993</v>
      </c>
      <c r="S456" s="1" t="b">
        <v>0</v>
      </c>
      <c r="T456" s="1"/>
      <c r="U456" s="1" t="s">
        <v>77</v>
      </c>
      <c r="V456" s="1"/>
      <c r="W456" s="1"/>
      <c r="X456" s="1"/>
      <c r="Y456" s="1"/>
      <c r="Z456" s="1">
        <v>1</v>
      </c>
      <c r="AA456" s="1" t="b">
        <f>M456&gt;L456</f>
        <v>0</v>
      </c>
      <c r="AB456" s="1"/>
      <c r="AC456" s="1"/>
      <c r="AD456" s="1"/>
      <c r="AE456" s="1">
        <f>P456-Q456</f>
        <v>3.6756699999999967</v>
      </c>
      <c r="AF456" s="1">
        <f>R456-Q456</f>
        <v>5.405399999999986</v>
      </c>
      <c r="AG456" s="1"/>
      <c r="AH456" s="1"/>
      <c r="AI456" s="1"/>
      <c r="AJ456" s="1">
        <f>N456-M456</f>
        <v>0.5</v>
      </c>
      <c r="AK456" s="1"/>
      <c r="AL456" s="1"/>
      <c r="AM456" s="1"/>
      <c r="AN456" s="1"/>
    </row>
    <row r="457" spans="1:40" x14ac:dyDescent="0.2">
      <c r="A457" s="1" t="s">
        <v>133</v>
      </c>
      <c r="B457" s="1" t="s">
        <v>134</v>
      </c>
      <c r="C457" s="1" t="s">
        <v>91</v>
      </c>
      <c r="D457" s="1" t="s">
        <v>33</v>
      </c>
      <c r="E457" s="1" t="s">
        <v>34</v>
      </c>
      <c r="F457" s="1" t="s">
        <v>34</v>
      </c>
      <c r="G457" s="1" t="s">
        <v>43</v>
      </c>
      <c r="H457" s="1" t="s">
        <v>43</v>
      </c>
      <c r="I457" s="1" t="s">
        <v>85</v>
      </c>
      <c r="J457" s="1" t="s">
        <v>85</v>
      </c>
      <c r="K457" s="1"/>
      <c r="L457" s="26">
        <v>0.75</v>
      </c>
      <c r="M457" s="26">
        <v>0.5</v>
      </c>
      <c r="N457" s="26">
        <v>1</v>
      </c>
      <c r="O457" s="26"/>
      <c r="P457" s="26">
        <v>95.027029999999996</v>
      </c>
      <c r="Q457" s="26">
        <v>89.189189999999996</v>
      </c>
      <c r="R457" s="26">
        <v>97.621619999999993</v>
      </c>
      <c r="S457" s="1" t="b">
        <v>1</v>
      </c>
      <c r="T457" s="1"/>
      <c r="U457" s="1" t="s">
        <v>77</v>
      </c>
      <c r="V457" s="1"/>
      <c r="W457" s="1"/>
      <c r="X457" s="1"/>
      <c r="Y457" s="1"/>
      <c r="Z457" s="1">
        <v>1</v>
      </c>
      <c r="AA457" s="1" t="b">
        <f>M457&gt;L457</f>
        <v>0</v>
      </c>
      <c r="AB457" s="1"/>
      <c r="AC457" s="1"/>
      <c r="AD457" s="1"/>
      <c r="AE457" s="1">
        <f>P457-Q457</f>
        <v>5.8378399999999999</v>
      </c>
      <c r="AF457" s="1">
        <f>R457-Q457</f>
        <v>8.4324299999999965</v>
      </c>
      <c r="AG457" s="1"/>
      <c r="AH457" s="1"/>
      <c r="AI457" s="1"/>
      <c r="AJ457" s="1">
        <f>N457-M457</f>
        <v>0.5</v>
      </c>
      <c r="AK457" s="1"/>
      <c r="AL457" s="1"/>
      <c r="AM457" s="1"/>
      <c r="AN457" s="1"/>
    </row>
    <row r="458" spans="1:40" x14ac:dyDescent="0.2">
      <c r="A458" s="1" t="s">
        <v>133</v>
      </c>
      <c r="B458" s="1" t="s">
        <v>134</v>
      </c>
      <c r="C458" s="1" t="s">
        <v>91</v>
      </c>
      <c r="D458" s="1" t="s">
        <v>33</v>
      </c>
      <c r="E458" s="1" t="s">
        <v>34</v>
      </c>
      <c r="F458" s="1" t="s">
        <v>34</v>
      </c>
      <c r="G458" s="1" t="s">
        <v>43</v>
      </c>
      <c r="H458" s="1" t="s">
        <v>43</v>
      </c>
      <c r="I458" s="1" t="s">
        <v>85</v>
      </c>
      <c r="J458" s="1" t="s">
        <v>85</v>
      </c>
      <c r="K458" s="1"/>
      <c r="L458" s="26">
        <v>1.5</v>
      </c>
      <c r="M458" s="26">
        <v>1</v>
      </c>
      <c r="N458" s="26">
        <v>2</v>
      </c>
      <c r="O458" s="26"/>
      <c r="P458" s="26"/>
      <c r="Q458" s="26"/>
      <c r="R458" s="26"/>
      <c r="S458" s="1" t="b">
        <v>1</v>
      </c>
      <c r="T458" s="1"/>
      <c r="U458" s="1" t="s">
        <v>77</v>
      </c>
      <c r="V458" s="1"/>
      <c r="W458" s="1"/>
      <c r="X458" s="1"/>
      <c r="Y458" s="1"/>
      <c r="Z458" s="1">
        <v>1</v>
      </c>
      <c r="AA458" s="1" t="b">
        <f>M458&gt;L458</f>
        <v>0</v>
      </c>
      <c r="AB458" s="1"/>
      <c r="AC458" s="1"/>
      <c r="AD458" s="1"/>
      <c r="AE458" s="1">
        <f>P458-Q458</f>
        <v>0</v>
      </c>
      <c r="AF458" s="1">
        <f>R458-Q458</f>
        <v>0</v>
      </c>
      <c r="AG458" s="1"/>
      <c r="AH458" s="1"/>
      <c r="AI458" s="1"/>
      <c r="AJ458" s="1">
        <f>N458-M458</f>
        <v>1</v>
      </c>
      <c r="AK458" s="1"/>
      <c r="AL458" s="1"/>
      <c r="AM458" s="1"/>
      <c r="AN458" s="1"/>
    </row>
    <row r="459" spans="1:40" x14ac:dyDescent="0.2">
      <c r="A459" s="1" t="s">
        <v>133</v>
      </c>
      <c r="B459" s="1" t="s">
        <v>134</v>
      </c>
      <c r="C459" s="1" t="s">
        <v>91</v>
      </c>
      <c r="D459" s="1" t="s">
        <v>33</v>
      </c>
      <c r="E459" s="1" t="s">
        <v>34</v>
      </c>
      <c r="F459" s="1" t="s">
        <v>34</v>
      </c>
      <c r="G459" s="1" t="s">
        <v>43</v>
      </c>
      <c r="H459" s="1" t="s">
        <v>43</v>
      </c>
      <c r="I459" s="1" t="s">
        <v>85</v>
      </c>
      <c r="J459" s="1" t="s">
        <v>85</v>
      </c>
      <c r="K459" s="1"/>
      <c r="L459" s="26">
        <v>2.5</v>
      </c>
      <c r="M459" s="26">
        <v>2</v>
      </c>
      <c r="N459" s="26">
        <v>3.5</v>
      </c>
      <c r="O459" s="26"/>
      <c r="P459" s="26"/>
      <c r="Q459" s="26"/>
      <c r="R459" s="26"/>
      <c r="S459" s="1" t="b">
        <v>1</v>
      </c>
      <c r="T459" s="1"/>
      <c r="U459" s="1" t="s">
        <v>77</v>
      </c>
      <c r="V459" s="1"/>
      <c r="W459" s="1"/>
      <c r="X459" s="1"/>
      <c r="Y459" s="1"/>
      <c r="Z459" s="1">
        <v>1</v>
      </c>
      <c r="AA459" s="1" t="b">
        <f>M459&gt;L459</f>
        <v>0</v>
      </c>
      <c r="AB459" s="1"/>
      <c r="AC459" s="1"/>
      <c r="AD459" s="1"/>
      <c r="AE459" s="1">
        <f>P459-Q459</f>
        <v>0</v>
      </c>
      <c r="AF459" s="1">
        <f>R459-Q459</f>
        <v>0</v>
      </c>
      <c r="AG459" s="1"/>
      <c r="AH459" s="1"/>
      <c r="AI459" s="1"/>
      <c r="AJ459" s="1">
        <f>N459-M459</f>
        <v>1.5</v>
      </c>
      <c r="AK459" s="1"/>
      <c r="AL459" s="1"/>
      <c r="AM459" s="1"/>
      <c r="AN459" s="1"/>
    </row>
    <row r="460" spans="1:40" x14ac:dyDescent="0.2">
      <c r="A460" s="1" t="s">
        <v>133</v>
      </c>
      <c r="B460" s="1" t="s">
        <v>134</v>
      </c>
      <c r="C460" s="1" t="s">
        <v>91</v>
      </c>
      <c r="D460" s="1" t="s">
        <v>91</v>
      </c>
      <c r="E460" s="1" t="s">
        <v>34</v>
      </c>
      <c r="F460" s="1" t="s">
        <v>34</v>
      </c>
      <c r="G460" s="1" t="s">
        <v>43</v>
      </c>
      <c r="H460" s="1" t="s">
        <v>43</v>
      </c>
      <c r="I460" s="1" t="s">
        <v>85</v>
      </c>
      <c r="J460" s="1" t="s">
        <v>85</v>
      </c>
      <c r="K460" s="1"/>
      <c r="L460" s="26">
        <v>0.25</v>
      </c>
      <c r="M460" s="26">
        <v>0</v>
      </c>
      <c r="N460" s="26">
        <v>0.5</v>
      </c>
      <c r="O460" s="26"/>
      <c r="P460" s="26">
        <v>95.567570000000003</v>
      </c>
      <c r="Q460" s="26">
        <v>91.783779999999993</v>
      </c>
      <c r="R460" s="26">
        <v>97.83784</v>
      </c>
      <c r="S460" s="1" t="b">
        <v>0</v>
      </c>
      <c r="T460" s="1"/>
      <c r="U460" s="1" t="s">
        <v>77</v>
      </c>
      <c r="V460" s="1"/>
      <c r="W460" s="1"/>
      <c r="X460" s="1"/>
      <c r="Y460" s="1"/>
      <c r="Z460" s="1">
        <v>1</v>
      </c>
      <c r="AA460" s="1" t="b">
        <f>M460&gt;L460</f>
        <v>0</v>
      </c>
      <c r="AB460" s="1"/>
      <c r="AC460" s="1"/>
      <c r="AD460" s="1"/>
      <c r="AE460" s="1">
        <f>P460-Q460</f>
        <v>3.7837900000000104</v>
      </c>
      <c r="AF460" s="1">
        <f>R460-Q460</f>
        <v>6.0540600000000069</v>
      </c>
      <c r="AG460" s="1"/>
      <c r="AH460" s="1"/>
      <c r="AI460" s="1"/>
      <c r="AJ460" s="1">
        <f>N460-M460</f>
        <v>0.5</v>
      </c>
      <c r="AK460" s="1"/>
      <c r="AL460" s="1"/>
      <c r="AM460" s="1"/>
      <c r="AN460" s="1"/>
    </row>
    <row r="461" spans="1:40" x14ac:dyDescent="0.2">
      <c r="A461" s="1" t="s">
        <v>133</v>
      </c>
      <c r="B461" s="1" t="s">
        <v>134</v>
      </c>
      <c r="C461" s="1" t="s">
        <v>91</v>
      </c>
      <c r="D461" s="1" t="s">
        <v>91</v>
      </c>
      <c r="E461" s="1" t="s">
        <v>34</v>
      </c>
      <c r="F461" s="1" t="s">
        <v>34</v>
      </c>
      <c r="G461" s="1" t="s">
        <v>43</v>
      </c>
      <c r="H461" s="1" t="s">
        <v>43</v>
      </c>
      <c r="I461" s="1" t="s">
        <v>85</v>
      </c>
      <c r="J461" s="1" t="s">
        <v>85</v>
      </c>
      <c r="K461" s="1"/>
      <c r="L461" s="26">
        <v>0.75</v>
      </c>
      <c r="M461" s="26">
        <v>0.5</v>
      </c>
      <c r="N461" s="26">
        <v>1</v>
      </c>
      <c r="O461" s="26"/>
      <c r="P461" s="26">
        <v>96.32432</v>
      </c>
      <c r="Q461" s="26">
        <v>91.567570000000003</v>
      </c>
      <c r="R461" s="26">
        <v>99.351349999999996</v>
      </c>
      <c r="S461" s="1" t="b">
        <v>1</v>
      </c>
      <c r="T461" s="1"/>
      <c r="U461" s="1" t="s">
        <v>77</v>
      </c>
      <c r="V461" s="1"/>
      <c r="W461" s="1"/>
      <c r="X461" s="1"/>
      <c r="Y461" s="1"/>
      <c r="Z461" s="1">
        <v>1</v>
      </c>
      <c r="AA461" s="1" t="b">
        <f>M461&gt;L461</f>
        <v>0</v>
      </c>
      <c r="AB461" s="1"/>
      <c r="AC461" s="1"/>
      <c r="AD461" s="1"/>
      <c r="AE461" s="1">
        <f>P461-Q461</f>
        <v>4.7567499999999967</v>
      </c>
      <c r="AF461" s="1">
        <f>R461-Q461</f>
        <v>7.783779999999993</v>
      </c>
      <c r="AG461" s="1"/>
      <c r="AH461" s="1"/>
      <c r="AI461" s="1"/>
      <c r="AJ461" s="1">
        <f>N461-M461</f>
        <v>0.5</v>
      </c>
      <c r="AK461" s="1"/>
      <c r="AL461" s="1"/>
      <c r="AM461" s="1"/>
      <c r="AN461" s="1"/>
    </row>
    <row r="462" spans="1:40" x14ac:dyDescent="0.2">
      <c r="A462" s="1" t="s">
        <v>133</v>
      </c>
      <c r="B462" s="1" t="s">
        <v>134</v>
      </c>
      <c r="C462" s="1" t="s">
        <v>91</v>
      </c>
      <c r="D462" s="1" t="s">
        <v>91</v>
      </c>
      <c r="E462" s="1" t="s">
        <v>34</v>
      </c>
      <c r="F462" s="1" t="s">
        <v>34</v>
      </c>
      <c r="G462" s="1" t="s">
        <v>43</v>
      </c>
      <c r="H462" s="1" t="s">
        <v>43</v>
      </c>
      <c r="I462" s="1" t="s">
        <v>85</v>
      </c>
      <c r="J462" s="1" t="s">
        <v>85</v>
      </c>
      <c r="K462" s="1"/>
      <c r="L462" s="26">
        <v>1.5</v>
      </c>
      <c r="M462" s="26">
        <v>1</v>
      </c>
      <c r="N462" s="26">
        <v>2</v>
      </c>
      <c r="O462" s="26"/>
      <c r="P462" s="26"/>
      <c r="Q462" s="26"/>
      <c r="R462" s="26"/>
      <c r="S462" s="1" t="b">
        <v>1</v>
      </c>
      <c r="T462" s="1"/>
      <c r="U462" s="1" t="s">
        <v>77</v>
      </c>
      <c r="V462" s="1"/>
      <c r="W462" s="1"/>
      <c r="X462" s="1"/>
      <c r="Y462" s="1"/>
      <c r="Z462" s="1">
        <v>1</v>
      </c>
      <c r="AA462" s="1" t="b">
        <f>M462&gt;L462</f>
        <v>0</v>
      </c>
      <c r="AB462" s="1"/>
      <c r="AC462" s="1"/>
      <c r="AD462" s="1"/>
      <c r="AE462" s="1">
        <f>P462-Q462</f>
        <v>0</v>
      </c>
      <c r="AF462" s="1">
        <f>R462-Q462</f>
        <v>0</v>
      </c>
      <c r="AG462" s="1"/>
      <c r="AH462" s="1"/>
      <c r="AI462" s="1"/>
      <c r="AJ462" s="1">
        <f>N462-M462</f>
        <v>1</v>
      </c>
      <c r="AK462" s="1"/>
      <c r="AL462" s="1"/>
      <c r="AM462" s="1"/>
      <c r="AN462" s="1"/>
    </row>
    <row r="463" spans="1:40" x14ac:dyDescent="0.2">
      <c r="A463" s="1" t="s">
        <v>133</v>
      </c>
      <c r="B463" s="1" t="s">
        <v>134</v>
      </c>
      <c r="C463" s="1" t="s">
        <v>91</v>
      </c>
      <c r="D463" s="1" t="s">
        <v>135</v>
      </c>
      <c r="E463" s="1" t="s">
        <v>34</v>
      </c>
      <c r="F463" s="1" t="s">
        <v>34</v>
      </c>
      <c r="G463" s="1" t="s">
        <v>137</v>
      </c>
      <c r="H463" s="1" t="s">
        <v>137</v>
      </c>
      <c r="I463" s="1" t="s">
        <v>85</v>
      </c>
      <c r="J463" s="1" t="s">
        <v>85</v>
      </c>
      <c r="K463" s="1"/>
      <c r="L463" s="26">
        <f>IF(N463=100,M463+1,AVERAGE(M463:N463))</f>
        <v>0.75</v>
      </c>
      <c r="M463" s="26">
        <v>0.5</v>
      </c>
      <c r="N463" s="26">
        <v>1</v>
      </c>
      <c r="O463" s="26"/>
      <c r="P463" s="26">
        <v>75.783779999999993</v>
      </c>
      <c r="Q463" s="26">
        <v>71.891890000000004</v>
      </c>
      <c r="R463" s="26">
        <v>79.459460000000007</v>
      </c>
      <c r="S463" s="1" t="b">
        <v>1</v>
      </c>
      <c r="T463" s="1"/>
      <c r="U463" s="1" t="s">
        <v>77</v>
      </c>
      <c r="V463" s="1">
        <v>75.099999999999994</v>
      </c>
      <c r="W463" s="1">
        <v>70.8</v>
      </c>
      <c r="X463" s="1">
        <v>78.7</v>
      </c>
      <c r="Y463" s="1"/>
      <c r="Z463" s="1">
        <v>1</v>
      </c>
      <c r="AA463" s="1" t="b">
        <f>M463&gt;L463</f>
        <v>0</v>
      </c>
      <c r="AB463" s="1"/>
      <c r="AC463" s="1"/>
      <c r="AD463" s="1"/>
      <c r="AE463" s="1">
        <f>P463-Q463</f>
        <v>3.8918899999999894</v>
      </c>
      <c r="AF463" s="1">
        <f>R463-Q463</f>
        <v>7.5675700000000035</v>
      </c>
      <c r="AG463" s="1"/>
      <c r="AH463" s="1"/>
      <c r="AI463" s="1"/>
      <c r="AJ463" s="1">
        <f>N463-M463</f>
        <v>0.5</v>
      </c>
      <c r="AK463" s="1"/>
      <c r="AL463" s="1"/>
      <c r="AM463" s="1"/>
      <c r="AN463" s="1"/>
    </row>
    <row r="464" spans="1:40" x14ac:dyDescent="0.2">
      <c r="A464" s="1" t="s">
        <v>133</v>
      </c>
      <c r="B464" s="1" t="s">
        <v>134</v>
      </c>
      <c r="C464" s="1" t="s">
        <v>91</v>
      </c>
      <c r="D464" s="1" t="s">
        <v>135</v>
      </c>
      <c r="E464" s="1" t="s">
        <v>34</v>
      </c>
      <c r="F464" s="1" t="s">
        <v>34</v>
      </c>
      <c r="G464" s="1" t="s">
        <v>137</v>
      </c>
      <c r="H464" s="1" t="s">
        <v>137</v>
      </c>
      <c r="I464" s="1" t="s">
        <v>85</v>
      </c>
      <c r="J464" s="1" t="s">
        <v>85</v>
      </c>
      <c r="K464" s="1"/>
      <c r="L464" s="26">
        <f>IF(N464=100,M464+1,AVERAGE(M464:N464))</f>
        <v>1.5</v>
      </c>
      <c r="M464" s="26">
        <v>1</v>
      </c>
      <c r="N464" s="26">
        <v>2</v>
      </c>
      <c r="O464" s="26"/>
      <c r="P464" s="26">
        <v>53.729730000000004</v>
      </c>
      <c r="Q464" s="26">
        <v>49.62162</v>
      </c>
      <c r="R464" s="26">
        <v>57.83784</v>
      </c>
      <c r="S464" s="1" t="b">
        <v>1</v>
      </c>
      <c r="T464" s="1"/>
      <c r="U464" s="1" t="s">
        <v>77</v>
      </c>
      <c r="V464" s="1">
        <v>52.8</v>
      </c>
      <c r="W464" s="1">
        <v>48.2</v>
      </c>
      <c r="X464" s="1">
        <v>57.1</v>
      </c>
      <c r="Y464" s="1"/>
      <c r="Z464" s="1">
        <v>1</v>
      </c>
      <c r="AA464" s="1" t="b">
        <f>M464&gt;L464</f>
        <v>0</v>
      </c>
      <c r="AB464" s="1"/>
      <c r="AC464" s="1"/>
      <c r="AD464" s="1"/>
      <c r="AE464" s="1">
        <f>P464-Q464</f>
        <v>4.1081100000000035</v>
      </c>
      <c r="AF464" s="1">
        <f>R464-Q464</f>
        <v>8.2162199999999999</v>
      </c>
      <c r="AG464" s="1"/>
      <c r="AH464" s="1"/>
      <c r="AI464" s="1"/>
      <c r="AJ464" s="1">
        <f>N464-M464</f>
        <v>1</v>
      </c>
      <c r="AK464" s="1"/>
      <c r="AL464" s="1"/>
      <c r="AM464" s="1"/>
      <c r="AN464" s="1"/>
    </row>
    <row r="465" spans="1:40" x14ac:dyDescent="0.2">
      <c r="A465" s="1" t="s">
        <v>133</v>
      </c>
      <c r="B465" s="1" t="s">
        <v>134</v>
      </c>
      <c r="C465" s="1" t="s">
        <v>91</v>
      </c>
      <c r="D465" s="1" t="s">
        <v>135</v>
      </c>
      <c r="E465" s="1" t="s">
        <v>34</v>
      </c>
      <c r="F465" s="1" t="s">
        <v>34</v>
      </c>
      <c r="G465" s="1" t="s">
        <v>137</v>
      </c>
      <c r="H465" s="1" t="s">
        <v>137</v>
      </c>
      <c r="I465" s="1" t="s">
        <v>85</v>
      </c>
      <c r="J465" s="1" t="s">
        <v>85</v>
      </c>
      <c r="K465" s="1"/>
      <c r="L465" s="26">
        <f>IF(N465=100,M465+1,AVERAGE(M465:N465))</f>
        <v>2.75</v>
      </c>
      <c r="M465" s="26">
        <v>2</v>
      </c>
      <c r="N465" s="26">
        <v>3.5</v>
      </c>
      <c r="O465" s="26"/>
      <c r="P465" s="26">
        <v>36</v>
      </c>
      <c r="Q465" s="26">
        <v>33.189190000000004</v>
      </c>
      <c r="R465" s="26">
        <v>39.027030000000003</v>
      </c>
      <c r="S465" s="1" t="b">
        <v>1</v>
      </c>
      <c r="T465" s="1"/>
      <c r="U465" s="1" t="s">
        <v>77</v>
      </c>
      <c r="V465" s="1">
        <v>35.6</v>
      </c>
      <c r="W465" s="1">
        <v>32.700000000000003</v>
      </c>
      <c r="X465" s="1">
        <v>38.4</v>
      </c>
      <c r="Y465" s="1"/>
      <c r="Z465" s="1">
        <v>1</v>
      </c>
      <c r="AA465" s="1" t="b">
        <f>M465&gt;L465</f>
        <v>0</v>
      </c>
      <c r="AB465" s="1"/>
      <c r="AC465" s="1"/>
      <c r="AD465" s="1"/>
      <c r="AE465" s="1">
        <f>P465-Q465</f>
        <v>2.8108099999999965</v>
      </c>
      <c r="AF465" s="1">
        <f>R465-Q465</f>
        <v>5.8378399999999999</v>
      </c>
      <c r="AG465" s="1"/>
      <c r="AH465" s="1"/>
      <c r="AI465" s="1"/>
      <c r="AJ465" s="1">
        <f>N465-M465</f>
        <v>1.5</v>
      </c>
      <c r="AK465" s="1"/>
      <c r="AL465" s="1"/>
      <c r="AM465" s="1"/>
      <c r="AN465" s="1"/>
    </row>
    <row r="466" spans="1:40" x14ac:dyDescent="0.2">
      <c r="A466" s="1" t="s">
        <v>133</v>
      </c>
      <c r="B466" s="1" t="s">
        <v>134</v>
      </c>
      <c r="C466" s="1" t="s">
        <v>91</v>
      </c>
      <c r="D466" s="1" t="s">
        <v>135</v>
      </c>
      <c r="E466" s="1" t="s">
        <v>34</v>
      </c>
      <c r="F466" s="1" t="s">
        <v>34</v>
      </c>
      <c r="G466" s="1" t="s">
        <v>137</v>
      </c>
      <c r="H466" s="1" t="s">
        <v>137</v>
      </c>
      <c r="I466" s="1" t="s">
        <v>85</v>
      </c>
      <c r="J466" s="1" t="s">
        <v>85</v>
      </c>
      <c r="K466" s="1"/>
      <c r="L466" s="26">
        <f>IF(N466=100,M466+1,AVERAGE(M466:N466))</f>
        <v>4</v>
      </c>
      <c r="M466" s="26">
        <v>3.5</v>
      </c>
      <c r="N466" s="26">
        <v>4.5</v>
      </c>
      <c r="O466" s="26"/>
      <c r="P466" s="26">
        <v>25.83784</v>
      </c>
      <c r="Q466" s="26">
        <v>23.67568</v>
      </c>
      <c r="R466" s="26">
        <v>28.21622</v>
      </c>
      <c r="S466" s="1" t="b">
        <v>1</v>
      </c>
      <c r="T466" s="1"/>
      <c r="U466" s="1" t="s">
        <v>77</v>
      </c>
      <c r="V466" s="1">
        <v>25.3</v>
      </c>
      <c r="W466" s="1">
        <v>23.2</v>
      </c>
      <c r="X466" s="1">
        <v>27.4</v>
      </c>
      <c r="Y466" s="1"/>
      <c r="Z466" s="1">
        <v>1</v>
      </c>
      <c r="AA466" s="1" t="b">
        <f>M466&gt;L466</f>
        <v>0</v>
      </c>
      <c r="AB466" s="1"/>
      <c r="AC466" s="1"/>
      <c r="AD466" s="1"/>
      <c r="AE466" s="1">
        <f>P466-Q466</f>
        <v>2.1621600000000001</v>
      </c>
      <c r="AF466" s="1">
        <f>R466-Q466</f>
        <v>4.54054</v>
      </c>
      <c r="AG466" s="1"/>
      <c r="AH466" s="1"/>
      <c r="AI466" s="1"/>
      <c r="AJ466" s="1">
        <f>N466-M466</f>
        <v>1</v>
      </c>
      <c r="AK466" s="1"/>
      <c r="AL466" s="1"/>
      <c r="AM466" s="1"/>
      <c r="AN466" s="1"/>
    </row>
    <row r="467" spans="1:40" x14ac:dyDescent="0.2">
      <c r="A467" s="1" t="s">
        <v>133</v>
      </c>
      <c r="B467" s="1" t="s">
        <v>134</v>
      </c>
      <c r="C467" s="1" t="s">
        <v>91</v>
      </c>
      <c r="D467" s="1" t="s">
        <v>135</v>
      </c>
      <c r="E467" s="1" t="s">
        <v>34</v>
      </c>
      <c r="F467" s="1" t="s">
        <v>34</v>
      </c>
      <c r="G467" s="1" t="s">
        <v>137</v>
      </c>
      <c r="H467" s="1" t="s">
        <v>137</v>
      </c>
      <c r="I467" s="1" t="s">
        <v>85</v>
      </c>
      <c r="J467" s="1" t="s">
        <v>85</v>
      </c>
      <c r="K467" s="1"/>
      <c r="L467" s="26">
        <f>IF(N467=100,M467+1,AVERAGE(M467:N467))</f>
        <v>5.25</v>
      </c>
      <c r="M467" s="26">
        <v>4.5</v>
      </c>
      <c r="N467" s="26">
        <v>6</v>
      </c>
      <c r="O467" s="26"/>
      <c r="P467" s="26">
        <v>16.75676</v>
      </c>
      <c r="Q467" s="26">
        <v>14.16216</v>
      </c>
      <c r="R467" s="26">
        <v>19.78378</v>
      </c>
      <c r="S467" s="1" t="b">
        <v>1</v>
      </c>
      <c r="T467" s="1"/>
      <c r="U467" s="1" t="s">
        <v>77</v>
      </c>
      <c r="V467" s="1">
        <v>15</v>
      </c>
      <c r="W467" s="1">
        <v>11.6</v>
      </c>
      <c r="X467" s="1">
        <v>18.2</v>
      </c>
      <c r="Y467" s="1"/>
      <c r="Z467" s="1">
        <v>1</v>
      </c>
      <c r="AA467" s="1" t="b">
        <f>M467&gt;L467</f>
        <v>0</v>
      </c>
      <c r="AB467" s="1"/>
      <c r="AC467" s="1"/>
      <c r="AD467" s="1"/>
      <c r="AE467" s="1">
        <f>P467-Q467</f>
        <v>2.5945999999999998</v>
      </c>
      <c r="AF467" s="1">
        <f>R467-Q467</f>
        <v>5.6216200000000001</v>
      </c>
      <c r="AG467" s="1"/>
      <c r="AH467" s="1"/>
      <c r="AI467" s="1"/>
      <c r="AJ467" s="1">
        <f>N467-M467</f>
        <v>1.5</v>
      </c>
      <c r="AK467" s="1"/>
      <c r="AL467" s="1"/>
      <c r="AM467" s="1"/>
      <c r="AN467" s="1"/>
    </row>
    <row r="468" spans="1:40" x14ac:dyDescent="0.2">
      <c r="A468" s="1" t="s">
        <v>133</v>
      </c>
      <c r="B468" s="1" t="s">
        <v>134</v>
      </c>
      <c r="C468" s="1" t="s">
        <v>91</v>
      </c>
      <c r="D468" s="1" t="s">
        <v>135</v>
      </c>
      <c r="E468" s="1" t="s">
        <v>34</v>
      </c>
      <c r="F468" s="1" t="s">
        <v>34</v>
      </c>
      <c r="G468" s="1" t="s">
        <v>137</v>
      </c>
      <c r="H468" s="1" t="s">
        <v>137</v>
      </c>
      <c r="I468" s="1" t="s">
        <v>85</v>
      </c>
      <c r="J468" s="1" t="s">
        <v>85</v>
      </c>
      <c r="K468" s="1"/>
      <c r="L468" s="26">
        <f>IF(N468=100,M468+1,AVERAGE(M468:N468))</f>
        <v>7</v>
      </c>
      <c r="M468" s="26">
        <v>6</v>
      </c>
      <c r="N468" s="26">
        <v>100</v>
      </c>
      <c r="O468" s="26"/>
      <c r="P468" s="26">
        <v>13.2973</v>
      </c>
      <c r="Q468" s="26">
        <v>2.4864899999999999</v>
      </c>
      <c r="R468" s="26">
        <v>21.94595</v>
      </c>
      <c r="S468" s="1" t="b">
        <v>1</v>
      </c>
      <c r="T468" s="1"/>
      <c r="U468" s="1" t="s">
        <v>77</v>
      </c>
      <c r="V468" s="1">
        <v>14.9</v>
      </c>
      <c r="W468" s="1">
        <v>3.9</v>
      </c>
      <c r="X468" s="1">
        <v>24.7</v>
      </c>
      <c r="Y468" s="1"/>
      <c r="Z468" s="1">
        <v>1</v>
      </c>
      <c r="AA468" s="1" t="b">
        <f>M468&gt;L468</f>
        <v>0</v>
      </c>
      <c r="AB468" s="1"/>
      <c r="AC468" s="1"/>
      <c r="AD468" s="1"/>
      <c r="AE468" s="1">
        <f>P468-Q468</f>
        <v>10.81081</v>
      </c>
      <c r="AF468" s="1">
        <f>R468-Q468</f>
        <v>19.45946</v>
      </c>
      <c r="AG468" s="1"/>
      <c r="AH468" s="1"/>
      <c r="AI468" s="1"/>
      <c r="AJ468" s="1">
        <f>N468-M468</f>
        <v>94</v>
      </c>
      <c r="AK468" s="1"/>
      <c r="AL468" s="1"/>
      <c r="AM468" s="1"/>
      <c r="AN468" s="1"/>
    </row>
    <row r="469" spans="1:40" x14ac:dyDescent="0.2">
      <c r="A469" s="1" t="s">
        <v>133</v>
      </c>
      <c r="B469" s="1" t="s">
        <v>134</v>
      </c>
      <c r="C469" s="1" t="s">
        <v>91</v>
      </c>
      <c r="D469" s="1" t="s">
        <v>33</v>
      </c>
      <c r="E469" s="1" t="s">
        <v>34</v>
      </c>
      <c r="F469" s="1" t="s">
        <v>34</v>
      </c>
      <c r="G469" s="1" t="s">
        <v>137</v>
      </c>
      <c r="H469" s="1" t="s">
        <v>137</v>
      </c>
      <c r="I469" s="1" t="s">
        <v>85</v>
      </c>
      <c r="J469" s="1" t="s">
        <v>85</v>
      </c>
      <c r="K469" s="1"/>
      <c r="L469" s="26">
        <v>0.25</v>
      </c>
      <c r="M469" s="26">
        <v>0</v>
      </c>
      <c r="N469" s="26">
        <v>0.5</v>
      </c>
      <c r="O469" s="26"/>
      <c r="P469" s="26">
        <v>65.621619999999993</v>
      </c>
      <c r="Q469" s="26">
        <v>62.594589999999997</v>
      </c>
      <c r="R469" s="26">
        <v>68</v>
      </c>
      <c r="S469" s="1" t="b">
        <v>0</v>
      </c>
      <c r="T469" s="1"/>
      <c r="U469" s="1" t="s">
        <v>77</v>
      </c>
      <c r="V469" s="1"/>
      <c r="W469" s="1"/>
      <c r="X469" s="1"/>
      <c r="Y469" s="1"/>
      <c r="Z469" s="1">
        <v>1</v>
      </c>
      <c r="AA469" s="1" t="b">
        <f>M469&gt;L469</f>
        <v>0</v>
      </c>
      <c r="AB469" s="1"/>
      <c r="AC469" s="1"/>
      <c r="AD469" s="1"/>
      <c r="AE469" s="1">
        <f>P469-Q469</f>
        <v>3.0270299999999963</v>
      </c>
      <c r="AF469" s="1">
        <f>R469-Q469</f>
        <v>5.4054100000000034</v>
      </c>
      <c r="AG469" s="1"/>
      <c r="AH469" s="1"/>
      <c r="AI469" s="1"/>
      <c r="AJ469" s="1">
        <f>N469-M469</f>
        <v>0.5</v>
      </c>
      <c r="AK469" s="1"/>
      <c r="AL469" s="1"/>
      <c r="AM469" s="1"/>
      <c r="AN469" s="1"/>
    </row>
    <row r="470" spans="1:40" x14ac:dyDescent="0.2">
      <c r="A470" s="1" t="s">
        <v>133</v>
      </c>
      <c r="B470" s="1" t="s">
        <v>134</v>
      </c>
      <c r="C470" s="1" t="s">
        <v>91</v>
      </c>
      <c r="D470" s="1" t="s">
        <v>33</v>
      </c>
      <c r="E470" s="1" t="s">
        <v>34</v>
      </c>
      <c r="F470" s="1" t="s">
        <v>34</v>
      </c>
      <c r="G470" s="1" t="s">
        <v>137</v>
      </c>
      <c r="H470" s="1" t="s">
        <v>137</v>
      </c>
      <c r="I470" s="1" t="s">
        <v>85</v>
      </c>
      <c r="J470" s="1" t="s">
        <v>85</v>
      </c>
      <c r="K470" s="1"/>
      <c r="L470" s="26">
        <v>0.75</v>
      </c>
      <c r="M470" s="26">
        <v>0.5</v>
      </c>
      <c r="N470" s="26">
        <v>1</v>
      </c>
      <c r="O470" s="26"/>
      <c r="P470" s="26">
        <v>65.83784</v>
      </c>
      <c r="Q470" s="26">
        <v>63.67568</v>
      </c>
      <c r="R470" s="26">
        <v>67.567570000000003</v>
      </c>
      <c r="S470" s="1" t="b">
        <v>1</v>
      </c>
      <c r="T470" s="1"/>
      <c r="U470" s="1" t="s">
        <v>77</v>
      </c>
      <c r="V470" s="1"/>
      <c r="W470" s="1"/>
      <c r="X470" s="1"/>
      <c r="Y470" s="1"/>
      <c r="Z470" s="1">
        <v>1</v>
      </c>
      <c r="AA470" s="1" t="b">
        <f>M470&gt;L470</f>
        <v>0</v>
      </c>
      <c r="AB470" s="1"/>
      <c r="AC470" s="1"/>
      <c r="AD470" s="1"/>
      <c r="AE470" s="1">
        <f>P470-Q470</f>
        <v>2.1621600000000001</v>
      </c>
      <c r="AF470" s="1">
        <f>R470-Q470</f>
        <v>3.8918900000000036</v>
      </c>
      <c r="AG470" s="1"/>
      <c r="AH470" s="1"/>
      <c r="AI470" s="1"/>
      <c r="AJ470" s="1">
        <f>N470-M470</f>
        <v>0.5</v>
      </c>
      <c r="AK470" s="1"/>
      <c r="AL470" s="1"/>
      <c r="AM470" s="1"/>
      <c r="AN470" s="1"/>
    </row>
    <row r="471" spans="1:40" x14ac:dyDescent="0.2">
      <c r="A471" s="1" t="s">
        <v>133</v>
      </c>
      <c r="B471" s="1" t="s">
        <v>134</v>
      </c>
      <c r="C471" s="1" t="s">
        <v>91</v>
      </c>
      <c r="D471" s="1" t="s">
        <v>33</v>
      </c>
      <c r="E471" s="1" t="s">
        <v>34</v>
      </c>
      <c r="F471" s="1" t="s">
        <v>34</v>
      </c>
      <c r="G471" s="1" t="s">
        <v>137</v>
      </c>
      <c r="H471" s="1" t="s">
        <v>137</v>
      </c>
      <c r="I471" s="1" t="s">
        <v>85</v>
      </c>
      <c r="J471" s="1" t="s">
        <v>85</v>
      </c>
      <c r="K471" s="1"/>
      <c r="L471" s="26">
        <v>1.5</v>
      </c>
      <c r="M471" s="26">
        <v>1</v>
      </c>
      <c r="N471" s="26">
        <v>2</v>
      </c>
      <c r="O471" s="26"/>
      <c r="P471" s="26">
        <v>49.189190000000004</v>
      </c>
      <c r="Q471" s="26">
        <v>29.08108</v>
      </c>
      <c r="R471" s="26">
        <v>63.891889999999997</v>
      </c>
      <c r="S471" s="1" t="b">
        <v>1</v>
      </c>
      <c r="T471" s="1"/>
      <c r="U471" s="1" t="s">
        <v>77</v>
      </c>
      <c r="V471" s="1"/>
      <c r="W471" s="1"/>
      <c r="X471" s="1"/>
      <c r="Y471" s="1"/>
      <c r="Z471" s="1">
        <v>1</v>
      </c>
      <c r="AA471" s="1" t="b">
        <f>M471&gt;L471</f>
        <v>0</v>
      </c>
      <c r="AB471" s="1"/>
      <c r="AC471" s="1"/>
      <c r="AD471" s="1"/>
      <c r="AE471" s="1">
        <f>P471-Q471</f>
        <v>20.108110000000003</v>
      </c>
      <c r="AF471" s="1">
        <f>R471-Q471</f>
        <v>34.810809999999996</v>
      </c>
      <c r="AG471" s="1"/>
      <c r="AH471" s="1"/>
      <c r="AI471" s="1"/>
      <c r="AJ471" s="1">
        <f>N471-M471</f>
        <v>1</v>
      </c>
      <c r="AK471" s="1"/>
      <c r="AL471" s="1"/>
      <c r="AM471" s="1"/>
      <c r="AN471" s="1"/>
    </row>
    <row r="472" spans="1:40" x14ac:dyDescent="0.2">
      <c r="A472" s="1" t="s">
        <v>133</v>
      </c>
      <c r="B472" s="1" t="s">
        <v>134</v>
      </c>
      <c r="C472" s="1" t="s">
        <v>91</v>
      </c>
      <c r="D472" s="1" t="s">
        <v>33</v>
      </c>
      <c r="E472" s="1" t="s">
        <v>34</v>
      </c>
      <c r="F472" s="1" t="s">
        <v>34</v>
      </c>
      <c r="G472" s="1" t="s">
        <v>137</v>
      </c>
      <c r="H472" s="1" t="s">
        <v>137</v>
      </c>
      <c r="I472" s="1" t="s">
        <v>85</v>
      </c>
      <c r="J472" s="1" t="s">
        <v>85</v>
      </c>
      <c r="K472" s="1"/>
      <c r="L472" s="26">
        <v>2.5</v>
      </c>
      <c r="M472" s="26">
        <v>2</v>
      </c>
      <c r="N472" s="26">
        <v>3.5</v>
      </c>
      <c r="O472" s="26"/>
      <c r="P472" s="26"/>
      <c r="Q472" s="26"/>
      <c r="R472" s="26"/>
      <c r="S472" s="1" t="b">
        <v>1</v>
      </c>
      <c r="T472" s="1"/>
      <c r="U472" s="1" t="s">
        <v>77</v>
      </c>
      <c r="V472" s="1"/>
      <c r="W472" s="1"/>
      <c r="X472" s="1"/>
      <c r="Y472" s="1"/>
      <c r="Z472" s="1">
        <v>1</v>
      </c>
      <c r="AA472" s="1" t="b">
        <f>M472&gt;L472</f>
        <v>0</v>
      </c>
      <c r="AB472" s="1"/>
      <c r="AC472" s="1"/>
      <c r="AD472" s="1"/>
      <c r="AE472" s="1">
        <f>P472-Q472</f>
        <v>0</v>
      </c>
      <c r="AF472" s="1">
        <f>R472-Q472</f>
        <v>0</v>
      </c>
      <c r="AG472" s="1"/>
      <c r="AH472" s="1"/>
      <c r="AI472" s="1"/>
      <c r="AJ472" s="1">
        <f>N472-M472</f>
        <v>1.5</v>
      </c>
      <c r="AK472" s="1"/>
      <c r="AL472" s="1"/>
      <c r="AM472" s="1"/>
      <c r="AN472" s="1"/>
    </row>
    <row r="473" spans="1:40" x14ac:dyDescent="0.2">
      <c r="A473" s="1" t="s">
        <v>133</v>
      </c>
      <c r="B473" s="1" t="s">
        <v>134</v>
      </c>
      <c r="C473" s="1" t="s">
        <v>91</v>
      </c>
      <c r="D473" s="1" t="s">
        <v>33</v>
      </c>
      <c r="E473" s="1" t="s">
        <v>34</v>
      </c>
      <c r="F473" s="1" t="s">
        <v>34</v>
      </c>
      <c r="G473" s="1" t="s">
        <v>137</v>
      </c>
      <c r="H473" s="1" t="s">
        <v>137</v>
      </c>
      <c r="I473" s="1" t="s">
        <v>85</v>
      </c>
      <c r="J473" s="1" t="s">
        <v>85</v>
      </c>
      <c r="K473" s="1"/>
      <c r="L473" s="26">
        <v>3.5</v>
      </c>
      <c r="M473" s="26">
        <v>3.5</v>
      </c>
      <c r="N473" s="26">
        <v>100</v>
      </c>
      <c r="O473" s="26"/>
      <c r="P473" s="26"/>
      <c r="Q473" s="26"/>
      <c r="R473" s="26"/>
      <c r="S473" s="1" t="b">
        <v>1</v>
      </c>
      <c r="T473" s="1"/>
      <c r="U473" s="1" t="s">
        <v>77</v>
      </c>
      <c r="V473" s="1"/>
      <c r="W473" s="1"/>
      <c r="X473" s="1"/>
      <c r="Y473" s="1"/>
      <c r="Z473" s="1">
        <v>1</v>
      </c>
      <c r="AA473" s="1" t="b">
        <f>M473&gt;L473</f>
        <v>0</v>
      </c>
      <c r="AB473" s="1"/>
      <c r="AC473" s="1"/>
      <c r="AD473" s="1"/>
      <c r="AE473" s="1">
        <f>P473-Q473</f>
        <v>0</v>
      </c>
      <c r="AF473" s="1">
        <f>R473-Q473</f>
        <v>0</v>
      </c>
      <c r="AG473" s="1"/>
      <c r="AH473" s="1"/>
      <c r="AI473" s="1"/>
      <c r="AJ473" s="1">
        <f>N473-M473</f>
        <v>96.5</v>
      </c>
      <c r="AK473" s="1"/>
      <c r="AL473" s="1"/>
      <c r="AM473" s="1"/>
      <c r="AN473" s="1"/>
    </row>
    <row r="474" spans="1:40" x14ac:dyDescent="0.2">
      <c r="A474" s="1" t="s">
        <v>133</v>
      </c>
      <c r="B474" s="1" t="s">
        <v>134</v>
      </c>
      <c r="C474" s="1" t="s">
        <v>91</v>
      </c>
      <c r="D474" s="1" t="s">
        <v>91</v>
      </c>
      <c r="E474" s="1" t="s">
        <v>34</v>
      </c>
      <c r="F474" s="1" t="s">
        <v>34</v>
      </c>
      <c r="G474" s="1" t="s">
        <v>137</v>
      </c>
      <c r="H474" s="1" t="s">
        <v>137</v>
      </c>
      <c r="I474" s="1" t="s">
        <v>85</v>
      </c>
      <c r="J474" s="1" t="s">
        <v>85</v>
      </c>
      <c r="K474" s="1"/>
      <c r="L474" s="26">
        <v>0.25</v>
      </c>
      <c r="M474" s="26">
        <v>0</v>
      </c>
      <c r="N474" s="26">
        <v>0.5</v>
      </c>
      <c r="O474" s="26"/>
      <c r="P474" s="26">
        <v>68.432429999999997</v>
      </c>
      <c r="Q474" s="26">
        <v>66.054050000000004</v>
      </c>
      <c r="R474" s="26">
        <v>70.810810000000004</v>
      </c>
      <c r="S474" s="1" t="b">
        <v>0</v>
      </c>
      <c r="T474" s="1"/>
      <c r="U474" s="1" t="s">
        <v>77</v>
      </c>
      <c r="V474" s="1"/>
      <c r="W474" s="1"/>
      <c r="X474" s="1"/>
      <c r="Y474" s="1"/>
      <c r="Z474" s="1">
        <v>1</v>
      </c>
      <c r="AA474" s="1" t="b">
        <f>M474&gt;L474</f>
        <v>0</v>
      </c>
      <c r="AB474" s="1"/>
      <c r="AC474" s="1"/>
      <c r="AD474" s="1"/>
      <c r="AE474" s="1">
        <f>P474-Q474</f>
        <v>2.3783799999999928</v>
      </c>
      <c r="AF474" s="1">
        <f>R474-Q474</f>
        <v>4.7567599999999999</v>
      </c>
      <c r="AG474" s="1"/>
      <c r="AH474" s="1"/>
      <c r="AI474" s="1"/>
      <c r="AJ474" s="1">
        <f>N474-M474</f>
        <v>0.5</v>
      </c>
      <c r="AK474" s="1"/>
      <c r="AL474" s="1"/>
      <c r="AM474" s="1"/>
      <c r="AN474" s="1"/>
    </row>
    <row r="475" spans="1:40" x14ac:dyDescent="0.2">
      <c r="A475" s="1" t="s">
        <v>133</v>
      </c>
      <c r="B475" s="1" t="s">
        <v>134</v>
      </c>
      <c r="C475" s="1" t="s">
        <v>91</v>
      </c>
      <c r="D475" s="1" t="s">
        <v>91</v>
      </c>
      <c r="E475" s="1" t="s">
        <v>34</v>
      </c>
      <c r="F475" s="1" t="s">
        <v>34</v>
      </c>
      <c r="G475" s="1" t="s">
        <v>137</v>
      </c>
      <c r="H475" s="1" t="s">
        <v>137</v>
      </c>
      <c r="I475" s="1" t="s">
        <v>85</v>
      </c>
      <c r="J475" s="1" t="s">
        <v>85</v>
      </c>
      <c r="K475" s="1"/>
      <c r="L475" s="26">
        <v>0.75</v>
      </c>
      <c r="M475" s="26">
        <v>0.5</v>
      </c>
      <c r="N475" s="26">
        <v>1</v>
      </c>
      <c r="O475" s="26"/>
      <c r="P475" s="26">
        <v>67.783779999999993</v>
      </c>
      <c r="Q475" s="26">
        <v>65.189189999999996</v>
      </c>
      <c r="R475" s="26">
        <v>70.16216</v>
      </c>
      <c r="S475" s="1" t="b">
        <v>1</v>
      </c>
      <c r="T475" s="1"/>
      <c r="U475" s="1" t="s">
        <v>77</v>
      </c>
      <c r="V475" s="1"/>
      <c r="W475" s="1"/>
      <c r="X475" s="1"/>
      <c r="Y475" s="1"/>
      <c r="Z475" s="1">
        <v>1</v>
      </c>
      <c r="AA475" s="1" t="b">
        <f>M475&gt;L475</f>
        <v>0</v>
      </c>
      <c r="AB475" s="1"/>
      <c r="AC475" s="1"/>
      <c r="AD475" s="1"/>
      <c r="AE475" s="1">
        <f>P475-Q475</f>
        <v>2.5945899999999966</v>
      </c>
      <c r="AF475" s="1">
        <f>R475-Q475</f>
        <v>4.9729700000000037</v>
      </c>
      <c r="AG475" s="1"/>
      <c r="AH475" s="1"/>
      <c r="AI475" s="1"/>
      <c r="AJ475" s="1">
        <f>N475-M475</f>
        <v>0.5</v>
      </c>
      <c r="AK475" s="1"/>
      <c r="AL475" s="1"/>
      <c r="AM475" s="1"/>
      <c r="AN475" s="1"/>
    </row>
    <row r="476" spans="1:40" x14ac:dyDescent="0.2">
      <c r="A476" s="1" t="s">
        <v>133</v>
      </c>
      <c r="B476" s="1" t="s">
        <v>134</v>
      </c>
      <c r="C476" s="1" t="s">
        <v>91</v>
      </c>
      <c r="D476" s="1" t="s">
        <v>91</v>
      </c>
      <c r="E476" s="1" t="s">
        <v>34</v>
      </c>
      <c r="F476" s="1" t="s">
        <v>34</v>
      </c>
      <c r="G476" s="1" t="s">
        <v>137</v>
      </c>
      <c r="H476" s="1" t="s">
        <v>137</v>
      </c>
      <c r="I476" s="1" t="s">
        <v>85</v>
      </c>
      <c r="J476" s="1" t="s">
        <v>85</v>
      </c>
      <c r="K476" s="1"/>
      <c r="L476" s="26">
        <v>1.5</v>
      </c>
      <c r="M476" s="26">
        <v>1</v>
      </c>
      <c r="N476" s="26">
        <v>2</v>
      </c>
      <c r="O476" s="26"/>
      <c r="P476" s="26">
        <v>56.54054</v>
      </c>
      <c r="Q476" s="26">
        <v>35.567570000000003</v>
      </c>
      <c r="R476" s="26">
        <v>71.24324</v>
      </c>
      <c r="S476" s="1" t="b">
        <v>1</v>
      </c>
      <c r="T476" s="1"/>
      <c r="U476" s="1" t="s">
        <v>77</v>
      </c>
      <c r="V476" s="1"/>
      <c r="W476" s="1"/>
      <c r="X476" s="1"/>
      <c r="Y476" s="1"/>
      <c r="Z476" s="1">
        <v>1</v>
      </c>
      <c r="AA476" s="1" t="b">
        <f>M476&gt;L476</f>
        <v>0</v>
      </c>
      <c r="AB476" s="1"/>
      <c r="AC476" s="1"/>
      <c r="AD476" s="1"/>
      <c r="AE476" s="1">
        <f>P476-Q476</f>
        <v>20.972969999999997</v>
      </c>
      <c r="AF476" s="1">
        <f>R476-Q476</f>
        <v>35.675669999999997</v>
      </c>
      <c r="AG476" s="1"/>
      <c r="AH476" s="1"/>
      <c r="AI476" s="1"/>
      <c r="AJ476" s="1">
        <f>N476-M476</f>
        <v>1</v>
      </c>
      <c r="AK476" s="1"/>
      <c r="AL476" s="1"/>
      <c r="AM476" s="1"/>
      <c r="AN476" s="1"/>
    </row>
    <row r="477" spans="1:40" x14ac:dyDescent="0.2">
      <c r="A477" s="1" t="s">
        <v>133</v>
      </c>
      <c r="B477" s="1" t="s">
        <v>134</v>
      </c>
      <c r="C477" s="1" t="s">
        <v>91</v>
      </c>
      <c r="D477" s="1" t="s">
        <v>91</v>
      </c>
      <c r="E477" s="1" t="s">
        <v>34</v>
      </c>
      <c r="F477" s="1" t="s">
        <v>34</v>
      </c>
      <c r="G477" s="1" t="s">
        <v>137</v>
      </c>
      <c r="H477" s="1" t="s">
        <v>137</v>
      </c>
      <c r="I477" s="1" t="s">
        <v>85</v>
      </c>
      <c r="J477" s="1" t="s">
        <v>85</v>
      </c>
      <c r="K477" s="1"/>
      <c r="L477" s="26">
        <v>2.5</v>
      </c>
      <c r="M477" s="26">
        <v>3.5</v>
      </c>
      <c r="N477" s="26">
        <v>3.5</v>
      </c>
      <c r="O477" s="26"/>
      <c r="P477" s="26"/>
      <c r="Q477" s="26"/>
      <c r="R477" s="26"/>
      <c r="S477" s="1" t="b">
        <v>1</v>
      </c>
      <c r="T477" s="1"/>
      <c r="U477" s="1" t="s">
        <v>77</v>
      </c>
      <c r="V477" s="1"/>
      <c r="W477" s="1"/>
      <c r="X477" s="1"/>
      <c r="Y477" s="1"/>
      <c r="Z477" s="1">
        <v>1</v>
      </c>
      <c r="AA477" s="1" t="b">
        <f>M477&gt;L477</f>
        <v>1</v>
      </c>
      <c r="AB477" s="1"/>
      <c r="AC477" s="1"/>
      <c r="AD477" s="1"/>
      <c r="AE477" s="1">
        <f>P477-Q477</f>
        <v>0</v>
      </c>
      <c r="AF477" s="1">
        <f>R477-Q477</f>
        <v>0</v>
      </c>
      <c r="AG477" s="1"/>
      <c r="AH477" s="1"/>
      <c r="AI477" s="1"/>
      <c r="AJ477" s="1">
        <f>N477-M477</f>
        <v>0</v>
      </c>
      <c r="AK477" s="1"/>
      <c r="AL477" s="1"/>
      <c r="AM477" s="1"/>
      <c r="AN477" s="1"/>
    </row>
    <row r="478" spans="1:40" x14ac:dyDescent="0.2">
      <c r="A478" s="1" t="s">
        <v>142</v>
      </c>
      <c r="B478" s="1" t="s">
        <v>143</v>
      </c>
      <c r="C478" s="1" t="s">
        <v>84</v>
      </c>
      <c r="D478" s="1" t="s">
        <v>135</v>
      </c>
      <c r="E478" s="1" t="s">
        <v>34</v>
      </c>
      <c r="F478" s="1" t="s">
        <v>34</v>
      </c>
      <c r="G478" s="1" t="s">
        <v>43</v>
      </c>
      <c r="H478" s="1" t="s">
        <v>43</v>
      </c>
      <c r="I478" s="1" t="s">
        <v>144</v>
      </c>
      <c r="J478" s="1" t="s">
        <v>119</v>
      </c>
      <c r="K478" s="1"/>
      <c r="L478" s="26">
        <v>1</v>
      </c>
      <c r="M478" s="26">
        <v>0</v>
      </c>
      <c r="N478" s="26">
        <v>2</v>
      </c>
      <c r="O478" s="26"/>
      <c r="P478" s="26">
        <v>92</v>
      </c>
      <c r="Q478" s="26">
        <v>91</v>
      </c>
      <c r="R478" s="26">
        <v>94</v>
      </c>
      <c r="S478" s="1" t="b">
        <v>1</v>
      </c>
      <c r="T478" s="1"/>
      <c r="U478" s="1" t="s">
        <v>77</v>
      </c>
      <c r="V478" s="1"/>
      <c r="W478" s="1"/>
      <c r="X478" s="1"/>
      <c r="Y478" s="1"/>
      <c r="Z478" s="1">
        <v>1</v>
      </c>
      <c r="AA478" s="1" t="b">
        <f>M478&gt;L478</f>
        <v>0</v>
      </c>
      <c r="AB478" s="1"/>
      <c r="AC478" s="1"/>
      <c r="AD478" s="1"/>
      <c r="AE478" s="1">
        <f>P478-Q478</f>
        <v>1</v>
      </c>
      <c r="AF478" s="1">
        <f>R478-Q478</f>
        <v>3</v>
      </c>
      <c r="AG478" s="1"/>
      <c r="AH478" s="1"/>
      <c r="AI478" s="1"/>
      <c r="AJ478" s="1">
        <f>N478-M478</f>
        <v>2</v>
      </c>
      <c r="AK478" s="1"/>
      <c r="AL478" s="1"/>
      <c r="AM478" s="1"/>
      <c r="AN478" s="1"/>
    </row>
    <row r="479" spans="1:40" x14ac:dyDescent="0.2">
      <c r="A479" s="1" t="s">
        <v>142</v>
      </c>
      <c r="B479" s="1" t="s">
        <v>143</v>
      </c>
      <c r="C479" s="1" t="s">
        <v>84</v>
      </c>
      <c r="D479" s="1" t="s">
        <v>135</v>
      </c>
      <c r="E479" s="1" t="s">
        <v>34</v>
      </c>
      <c r="F479" s="1" t="s">
        <v>34</v>
      </c>
      <c r="G479" s="1" t="s">
        <v>43</v>
      </c>
      <c r="H479" s="1" t="s">
        <v>43</v>
      </c>
      <c r="I479" s="1" t="s">
        <v>144</v>
      </c>
      <c r="J479" s="1" t="s">
        <v>119</v>
      </c>
      <c r="K479" s="1"/>
      <c r="L479" s="26">
        <v>2.5</v>
      </c>
      <c r="M479" s="26">
        <v>2</v>
      </c>
      <c r="N479" s="26">
        <v>3</v>
      </c>
      <c r="O479" s="26"/>
      <c r="P479" s="26">
        <v>88</v>
      </c>
      <c r="Q479" s="26">
        <v>86</v>
      </c>
      <c r="R479" s="26">
        <v>89</v>
      </c>
      <c r="S479" s="1" t="b">
        <v>1</v>
      </c>
      <c r="T479" s="1"/>
      <c r="U479" s="1" t="s">
        <v>77</v>
      </c>
      <c r="V479" s="1"/>
      <c r="W479" s="1"/>
      <c r="X479" s="1"/>
      <c r="Y479" s="1"/>
      <c r="Z479" s="1">
        <v>1</v>
      </c>
      <c r="AA479" s="1" t="b">
        <f>M479&gt;L479</f>
        <v>0</v>
      </c>
      <c r="AB479" s="1"/>
      <c r="AC479" s="1"/>
      <c r="AD479" s="1"/>
      <c r="AE479" s="1">
        <f>P479-Q479</f>
        <v>2</v>
      </c>
      <c r="AF479" s="1">
        <f>R479-Q479</f>
        <v>3</v>
      </c>
      <c r="AG479" s="1"/>
      <c r="AH479" s="1"/>
      <c r="AI479" s="1"/>
      <c r="AJ479" s="1">
        <f>N479-M479</f>
        <v>1</v>
      </c>
      <c r="AK479" s="1"/>
      <c r="AL479" s="1"/>
      <c r="AM479" s="1"/>
      <c r="AN479" s="1"/>
    </row>
    <row r="480" spans="1:40" x14ac:dyDescent="0.2">
      <c r="A480" s="1" t="s">
        <v>142</v>
      </c>
      <c r="B480" s="1" t="s">
        <v>143</v>
      </c>
      <c r="C480" s="1" t="s">
        <v>84</v>
      </c>
      <c r="D480" s="1" t="s">
        <v>135</v>
      </c>
      <c r="E480" s="1" t="s">
        <v>34</v>
      </c>
      <c r="F480" s="1" t="s">
        <v>34</v>
      </c>
      <c r="G480" s="1" t="s">
        <v>43</v>
      </c>
      <c r="H480" s="1" t="s">
        <v>43</v>
      </c>
      <c r="I480" s="1" t="s">
        <v>144</v>
      </c>
      <c r="J480" s="1" t="s">
        <v>119</v>
      </c>
      <c r="K480" s="1"/>
      <c r="L480" s="26">
        <v>4.5</v>
      </c>
      <c r="M480" s="26">
        <v>4</v>
      </c>
      <c r="N480" s="26">
        <v>5</v>
      </c>
      <c r="O480" s="26"/>
      <c r="P480" s="26">
        <v>85</v>
      </c>
      <c r="Q480" s="26">
        <v>83</v>
      </c>
      <c r="R480" s="26">
        <v>86</v>
      </c>
      <c r="S480" s="1" t="b">
        <v>1</v>
      </c>
      <c r="T480" s="1"/>
      <c r="U480" s="1" t="s">
        <v>77</v>
      </c>
      <c r="V480" s="1"/>
      <c r="W480" s="1"/>
      <c r="X480" s="1"/>
      <c r="Y480" s="1"/>
      <c r="Z480" s="1">
        <v>1</v>
      </c>
      <c r="AA480" s="1" t="b">
        <f>M480&gt;L480</f>
        <v>0</v>
      </c>
      <c r="AB480" s="1"/>
      <c r="AC480" s="1"/>
      <c r="AD480" s="1"/>
      <c r="AE480" s="1">
        <f>P480-Q480</f>
        <v>2</v>
      </c>
      <c r="AF480" s="1">
        <f>R480-Q480</f>
        <v>3</v>
      </c>
      <c r="AG480" s="1"/>
      <c r="AH480" s="1"/>
      <c r="AI480" s="1"/>
      <c r="AJ480" s="1">
        <f>N480-M480</f>
        <v>1</v>
      </c>
      <c r="AK480" s="1"/>
      <c r="AL480" s="1"/>
      <c r="AM480" s="1"/>
      <c r="AN480" s="1"/>
    </row>
    <row r="481" spans="1:40" ht="85" x14ac:dyDescent="0.2">
      <c r="A481" s="1" t="s">
        <v>142</v>
      </c>
      <c r="B481" s="1" t="s">
        <v>143</v>
      </c>
      <c r="C481" s="1" t="s">
        <v>84</v>
      </c>
      <c r="D481" s="1" t="s">
        <v>135</v>
      </c>
      <c r="E481" s="1" t="s">
        <v>34</v>
      </c>
      <c r="F481" s="1" t="s">
        <v>34</v>
      </c>
      <c r="G481" s="1" t="s">
        <v>43</v>
      </c>
      <c r="H481" s="1" t="s">
        <v>43</v>
      </c>
      <c r="I481" s="1" t="s">
        <v>144</v>
      </c>
      <c r="J481" s="1" t="s">
        <v>119</v>
      </c>
      <c r="K481" s="1"/>
      <c r="L481" s="26">
        <v>5.5</v>
      </c>
      <c r="M481" s="26">
        <v>5</v>
      </c>
      <c r="N481" s="26">
        <v>100</v>
      </c>
      <c r="O481" s="26"/>
      <c r="P481" s="26">
        <v>77</v>
      </c>
      <c r="Q481" s="26">
        <v>76</v>
      </c>
      <c r="R481" s="26">
        <v>78</v>
      </c>
      <c r="S481" s="1" t="b">
        <v>1</v>
      </c>
      <c r="T481" s="20" t="s">
        <v>145</v>
      </c>
      <c r="U481" s="1" t="s">
        <v>77</v>
      </c>
      <c r="V481" s="1"/>
      <c r="W481" s="1"/>
      <c r="X481" s="1"/>
      <c r="Y481" s="1"/>
      <c r="Z481" s="1">
        <v>1</v>
      </c>
      <c r="AA481" s="1" t="b">
        <f>M481&gt;L481</f>
        <v>0</v>
      </c>
      <c r="AB481" s="1"/>
      <c r="AC481" s="1"/>
      <c r="AD481" s="1"/>
      <c r="AE481" s="1">
        <f>P481-Q481</f>
        <v>1</v>
      </c>
      <c r="AF481" s="1">
        <f>R481-Q481</f>
        <v>2</v>
      </c>
      <c r="AG481" s="1"/>
      <c r="AH481" s="1"/>
      <c r="AI481" s="1"/>
      <c r="AJ481" s="1">
        <f>N481-M481</f>
        <v>95</v>
      </c>
      <c r="AK481" s="1"/>
      <c r="AL481" s="1"/>
      <c r="AM481" s="1"/>
      <c r="AN481" s="1"/>
    </row>
    <row r="482" spans="1:40" x14ac:dyDescent="0.2">
      <c r="A482" s="1" t="s">
        <v>142</v>
      </c>
      <c r="B482" s="1" t="s">
        <v>143</v>
      </c>
      <c r="C482" s="1" t="s">
        <v>84</v>
      </c>
      <c r="D482" s="1" t="s">
        <v>84</v>
      </c>
      <c r="E482" s="1" t="s">
        <v>34</v>
      </c>
      <c r="F482" s="1" t="s">
        <v>34</v>
      </c>
      <c r="G482" s="1" t="s">
        <v>43</v>
      </c>
      <c r="H482" s="1" t="s">
        <v>43</v>
      </c>
      <c r="I482" s="1" t="s">
        <v>144</v>
      </c>
      <c r="J482" s="1" t="s">
        <v>119</v>
      </c>
      <c r="K482" s="1"/>
      <c r="L482" s="26">
        <v>1</v>
      </c>
      <c r="M482" s="26">
        <v>0</v>
      </c>
      <c r="N482" s="26">
        <v>2</v>
      </c>
      <c r="O482" s="26"/>
      <c r="P482" s="26">
        <v>97</v>
      </c>
      <c r="Q482" s="26">
        <v>96</v>
      </c>
      <c r="R482" s="26">
        <v>97</v>
      </c>
      <c r="S482" s="1" t="b">
        <v>1</v>
      </c>
      <c r="T482" s="1"/>
      <c r="U482" s="1" t="s">
        <v>77</v>
      </c>
      <c r="V482" s="1"/>
      <c r="W482" s="1"/>
      <c r="X482" s="1"/>
      <c r="Y482" s="1"/>
      <c r="Z482" s="1">
        <v>1</v>
      </c>
      <c r="AA482" s="1" t="b">
        <f>M482&gt;L482</f>
        <v>0</v>
      </c>
      <c r="AB482" s="1"/>
      <c r="AC482" s="1"/>
      <c r="AD482" s="1"/>
      <c r="AE482" s="1">
        <f>P482-Q482</f>
        <v>1</v>
      </c>
      <c r="AF482" s="1">
        <f>R482-Q482</f>
        <v>1</v>
      </c>
      <c r="AG482" s="1"/>
      <c r="AH482" s="1"/>
      <c r="AI482" s="1"/>
      <c r="AJ482" s="1">
        <f>N482-M482</f>
        <v>2</v>
      </c>
      <c r="AK482" s="1"/>
      <c r="AL482" s="1"/>
      <c r="AM482" s="1"/>
      <c r="AN482" s="1"/>
    </row>
    <row r="483" spans="1:40" x14ac:dyDescent="0.2">
      <c r="A483" s="1" t="s">
        <v>142</v>
      </c>
      <c r="B483" s="1" t="s">
        <v>143</v>
      </c>
      <c r="C483" s="1" t="s">
        <v>84</v>
      </c>
      <c r="D483" s="1" t="s">
        <v>84</v>
      </c>
      <c r="E483" s="1" t="s">
        <v>34</v>
      </c>
      <c r="F483" s="1" t="s">
        <v>34</v>
      </c>
      <c r="G483" s="1" t="s">
        <v>43</v>
      </c>
      <c r="H483" s="1" t="s">
        <v>43</v>
      </c>
      <c r="I483" s="1" t="s">
        <v>144</v>
      </c>
      <c r="J483" s="1" t="s">
        <v>119</v>
      </c>
      <c r="K483" s="1"/>
      <c r="L483" s="26">
        <v>2.5</v>
      </c>
      <c r="M483" s="26">
        <v>2</v>
      </c>
      <c r="N483" s="26">
        <v>3</v>
      </c>
      <c r="O483" s="26"/>
      <c r="P483" s="26">
        <v>93</v>
      </c>
      <c r="Q483" s="26">
        <v>92</v>
      </c>
      <c r="R483" s="26">
        <v>94</v>
      </c>
      <c r="S483" s="1" t="b">
        <v>1</v>
      </c>
      <c r="T483" s="1"/>
      <c r="U483" s="1" t="s">
        <v>77</v>
      </c>
      <c r="V483" s="1"/>
      <c r="W483" s="1"/>
      <c r="X483" s="1"/>
      <c r="Y483" s="1"/>
      <c r="Z483" s="1">
        <v>1</v>
      </c>
      <c r="AA483" s="1" t="b">
        <f>M483&gt;L483</f>
        <v>0</v>
      </c>
      <c r="AB483" s="1"/>
      <c r="AC483" s="1"/>
      <c r="AD483" s="1"/>
      <c r="AE483" s="1">
        <f>P483-Q483</f>
        <v>1</v>
      </c>
      <c r="AF483" s="1">
        <f>R483-Q483</f>
        <v>2</v>
      </c>
      <c r="AG483" s="1"/>
      <c r="AH483" s="1"/>
      <c r="AI483" s="1"/>
      <c r="AJ483" s="1">
        <f>N483-M483</f>
        <v>1</v>
      </c>
      <c r="AK483" s="1"/>
      <c r="AL483" s="1"/>
      <c r="AM483" s="1"/>
      <c r="AN483" s="1"/>
    </row>
    <row r="484" spans="1:40" ht="102" x14ac:dyDescent="0.2">
      <c r="A484" s="1" t="s">
        <v>142</v>
      </c>
      <c r="B484" s="1" t="s">
        <v>143</v>
      </c>
      <c r="C484" s="1" t="s">
        <v>84</v>
      </c>
      <c r="D484" s="1" t="s">
        <v>84</v>
      </c>
      <c r="E484" s="1" t="s">
        <v>34</v>
      </c>
      <c r="F484" s="1" t="s">
        <v>34</v>
      </c>
      <c r="G484" s="1" t="s">
        <v>43</v>
      </c>
      <c r="H484" s="1" t="s">
        <v>43</v>
      </c>
      <c r="I484" s="1" t="s">
        <v>144</v>
      </c>
      <c r="J484" s="1" t="s">
        <v>119</v>
      </c>
      <c r="K484" s="1"/>
      <c r="L484" s="26">
        <v>4.5</v>
      </c>
      <c r="M484" s="26">
        <v>4</v>
      </c>
      <c r="N484" s="26">
        <v>100</v>
      </c>
      <c r="O484" s="26"/>
      <c r="P484" s="26">
        <v>89</v>
      </c>
      <c r="Q484" s="26">
        <v>64</v>
      </c>
      <c r="R484" s="26">
        <v>97</v>
      </c>
      <c r="S484" s="1" t="b">
        <v>1</v>
      </c>
      <c r="T484" s="20" t="s">
        <v>146</v>
      </c>
      <c r="U484" s="1" t="s">
        <v>77</v>
      </c>
      <c r="V484" s="1"/>
      <c r="W484" s="1"/>
      <c r="X484" s="1"/>
      <c r="Y484" s="1"/>
      <c r="Z484" s="1">
        <v>1</v>
      </c>
      <c r="AA484" s="1" t="b">
        <f>M484&gt;L484</f>
        <v>0</v>
      </c>
      <c r="AB484" s="1"/>
      <c r="AC484" s="1"/>
      <c r="AD484" s="1"/>
      <c r="AE484" s="1">
        <f>P484-Q484</f>
        <v>25</v>
      </c>
      <c r="AF484" s="1">
        <f>R484-Q484</f>
        <v>33</v>
      </c>
      <c r="AG484" s="1"/>
      <c r="AH484" s="1"/>
      <c r="AI484" s="1"/>
      <c r="AJ484" s="1">
        <f>N484-M484</f>
        <v>96</v>
      </c>
      <c r="AK484" s="1"/>
      <c r="AL484" s="1"/>
      <c r="AM484" s="1"/>
      <c r="AN484" s="1"/>
    </row>
    <row r="485" spans="1:40" x14ac:dyDescent="0.2">
      <c r="A485" s="1" t="s">
        <v>142</v>
      </c>
      <c r="B485" s="1" t="s">
        <v>143</v>
      </c>
      <c r="C485" s="1" t="s">
        <v>84</v>
      </c>
      <c r="D485" s="1" t="s">
        <v>135</v>
      </c>
      <c r="E485" s="1" t="s">
        <v>34</v>
      </c>
      <c r="F485" s="1" t="s">
        <v>34</v>
      </c>
      <c r="G485" s="1" t="s">
        <v>137</v>
      </c>
      <c r="H485" s="1" t="s">
        <v>137</v>
      </c>
      <c r="I485" s="1" t="s">
        <v>144</v>
      </c>
      <c r="J485" s="1" t="s">
        <v>119</v>
      </c>
      <c r="K485" s="1"/>
      <c r="L485" s="26">
        <v>1</v>
      </c>
      <c r="M485" s="26">
        <v>0</v>
      </c>
      <c r="N485" s="26">
        <v>2</v>
      </c>
      <c r="O485" s="26"/>
      <c r="P485" s="26">
        <v>69</v>
      </c>
      <c r="Q485" s="26">
        <v>62</v>
      </c>
      <c r="R485" s="26">
        <v>75</v>
      </c>
      <c r="S485" s="1" t="b">
        <v>1</v>
      </c>
      <c r="T485" s="1"/>
      <c r="U485" s="1" t="s">
        <v>77</v>
      </c>
      <c r="V485" s="1"/>
      <c r="W485" s="1"/>
      <c r="X485" s="1"/>
      <c r="Y485" s="1"/>
      <c r="Z485" s="1">
        <v>1</v>
      </c>
      <c r="AA485" s="1" t="b">
        <f>M485&gt;L485</f>
        <v>0</v>
      </c>
      <c r="AB485" s="1"/>
      <c r="AC485" s="1"/>
      <c r="AD485" s="1"/>
      <c r="AE485" s="1">
        <f>P485-Q485</f>
        <v>7</v>
      </c>
      <c r="AF485" s="1">
        <f>R485-Q485</f>
        <v>13</v>
      </c>
      <c r="AG485" s="1"/>
      <c r="AH485" s="1"/>
      <c r="AI485" s="1"/>
      <c r="AJ485" s="1">
        <f>N485-M485</f>
        <v>2</v>
      </c>
      <c r="AK485" s="1"/>
      <c r="AL485" s="1"/>
      <c r="AM485" s="1"/>
      <c r="AN485" s="1"/>
    </row>
    <row r="486" spans="1:40" x14ac:dyDescent="0.2">
      <c r="A486" s="1" t="s">
        <v>142</v>
      </c>
      <c r="B486" s="1" t="s">
        <v>143</v>
      </c>
      <c r="C486" s="1" t="s">
        <v>84</v>
      </c>
      <c r="D486" s="1" t="s">
        <v>135</v>
      </c>
      <c r="E486" s="1" t="s">
        <v>34</v>
      </c>
      <c r="F486" s="1" t="s">
        <v>34</v>
      </c>
      <c r="G486" s="1" t="s">
        <v>137</v>
      </c>
      <c r="H486" s="1" t="s">
        <v>137</v>
      </c>
      <c r="I486" s="1" t="s">
        <v>144</v>
      </c>
      <c r="J486" s="1" t="s">
        <v>119</v>
      </c>
      <c r="K486" s="1"/>
      <c r="L486" s="26">
        <v>2.5</v>
      </c>
      <c r="M486" s="26">
        <v>2</v>
      </c>
      <c r="N486" s="26">
        <v>3</v>
      </c>
      <c r="O486" s="26"/>
      <c r="P486" s="26">
        <v>50</v>
      </c>
      <c r="Q486" s="26">
        <v>45</v>
      </c>
      <c r="R486" s="26">
        <v>55</v>
      </c>
      <c r="S486" s="1" t="b">
        <v>1</v>
      </c>
      <c r="T486" s="1"/>
      <c r="U486" s="1" t="s">
        <v>77</v>
      </c>
      <c r="V486" s="1"/>
      <c r="W486" s="1"/>
      <c r="X486" s="1"/>
      <c r="Y486" s="1"/>
      <c r="Z486" s="1">
        <v>1</v>
      </c>
      <c r="AA486" s="1" t="b">
        <f>M486&gt;L486</f>
        <v>0</v>
      </c>
      <c r="AB486" s="1"/>
      <c r="AC486" s="1"/>
      <c r="AD486" s="1"/>
      <c r="AE486" s="1">
        <f>P486-Q486</f>
        <v>5</v>
      </c>
      <c r="AF486" s="1">
        <f>R486-Q486</f>
        <v>10</v>
      </c>
      <c r="AG486" s="1"/>
      <c r="AH486" s="1"/>
      <c r="AI486" s="1"/>
      <c r="AJ486" s="1">
        <f>N486-M486</f>
        <v>1</v>
      </c>
      <c r="AK486" s="1"/>
      <c r="AL486" s="1"/>
      <c r="AM486" s="1"/>
      <c r="AN486" s="1"/>
    </row>
    <row r="487" spans="1:40" x14ac:dyDescent="0.2">
      <c r="A487" s="1" t="s">
        <v>142</v>
      </c>
      <c r="B487" s="1" t="s">
        <v>143</v>
      </c>
      <c r="C487" s="1" t="s">
        <v>84</v>
      </c>
      <c r="D487" s="1" t="s">
        <v>135</v>
      </c>
      <c r="E487" s="1" t="s">
        <v>34</v>
      </c>
      <c r="F487" s="1" t="s">
        <v>34</v>
      </c>
      <c r="G487" s="1" t="s">
        <v>137</v>
      </c>
      <c r="H487" s="1" t="s">
        <v>137</v>
      </c>
      <c r="I487" s="1" t="s">
        <v>144</v>
      </c>
      <c r="J487" s="1" t="s">
        <v>119</v>
      </c>
      <c r="K487" s="1"/>
      <c r="L487" s="26">
        <v>4.5</v>
      </c>
      <c r="M487" s="26">
        <v>4</v>
      </c>
      <c r="N487" s="26">
        <v>5</v>
      </c>
      <c r="O487" s="26"/>
      <c r="P487" s="26">
        <v>48</v>
      </c>
      <c r="Q487" s="26">
        <v>41</v>
      </c>
      <c r="R487" s="26">
        <v>54</v>
      </c>
      <c r="S487" s="1" t="b">
        <v>1</v>
      </c>
      <c r="T487" s="1"/>
      <c r="U487" s="1" t="s">
        <v>77</v>
      </c>
      <c r="V487" s="1"/>
      <c r="W487" s="1"/>
      <c r="X487" s="1"/>
      <c r="Y487" s="1"/>
      <c r="Z487" s="1">
        <v>1</v>
      </c>
      <c r="AA487" s="1" t="b">
        <f>M487&gt;L487</f>
        <v>0</v>
      </c>
      <c r="AB487" s="1"/>
      <c r="AC487" s="1"/>
      <c r="AD487" s="1"/>
      <c r="AE487" s="1">
        <f>P487-Q487</f>
        <v>7</v>
      </c>
      <c r="AF487" s="1">
        <f>R487-Q487</f>
        <v>13</v>
      </c>
      <c r="AG487" s="1"/>
      <c r="AH487" s="1"/>
      <c r="AI487" s="1"/>
      <c r="AJ487" s="1">
        <f>N487-M487</f>
        <v>1</v>
      </c>
      <c r="AK487" s="1"/>
      <c r="AL487" s="1"/>
      <c r="AM487" s="1"/>
      <c r="AN487" s="1"/>
    </row>
    <row r="488" spans="1:40" x14ac:dyDescent="0.2">
      <c r="A488" s="1" t="s">
        <v>142</v>
      </c>
      <c r="B488" s="1" t="s">
        <v>143</v>
      </c>
      <c r="C488" s="1" t="s">
        <v>84</v>
      </c>
      <c r="D488" s="1" t="s">
        <v>135</v>
      </c>
      <c r="E488" s="1" t="s">
        <v>34</v>
      </c>
      <c r="F488" s="1" t="s">
        <v>34</v>
      </c>
      <c r="G488" s="1" t="s">
        <v>137</v>
      </c>
      <c r="H488" s="1" t="s">
        <v>137</v>
      </c>
      <c r="I488" s="1" t="s">
        <v>144</v>
      </c>
      <c r="J488" s="1" t="s">
        <v>119</v>
      </c>
      <c r="K488" s="1"/>
      <c r="L488" s="26">
        <v>5.5</v>
      </c>
      <c r="M488" s="26">
        <v>5</v>
      </c>
      <c r="N488" s="26">
        <v>100</v>
      </c>
      <c r="O488" s="26"/>
      <c r="P488" s="26">
        <v>37</v>
      </c>
      <c r="Q488" s="26">
        <v>34</v>
      </c>
      <c r="R488" s="26">
        <v>40</v>
      </c>
      <c r="S488" s="1" t="b">
        <v>1</v>
      </c>
      <c r="T488" s="1"/>
      <c r="U488" s="1" t="s">
        <v>77</v>
      </c>
      <c r="V488" s="1"/>
      <c r="W488" s="1"/>
      <c r="X488" s="1"/>
      <c r="Y488" s="1"/>
      <c r="Z488" s="1">
        <v>1</v>
      </c>
      <c r="AA488" s="1" t="b">
        <f>M488&gt;L488</f>
        <v>0</v>
      </c>
      <c r="AB488" s="1"/>
      <c r="AC488" s="1"/>
      <c r="AD488" s="1"/>
      <c r="AE488" s="1">
        <f>P488-Q488</f>
        <v>3</v>
      </c>
      <c r="AF488" s="1">
        <f>R488-Q488</f>
        <v>6</v>
      </c>
      <c r="AG488" s="1"/>
      <c r="AH488" s="1"/>
      <c r="AI488" s="1"/>
      <c r="AJ488" s="1">
        <f>N488-M488</f>
        <v>95</v>
      </c>
      <c r="AK488" s="1"/>
      <c r="AL488" s="1"/>
      <c r="AM488" s="1"/>
      <c r="AN488" s="1"/>
    </row>
    <row r="489" spans="1:40" x14ac:dyDescent="0.2">
      <c r="A489" s="1" t="s">
        <v>142</v>
      </c>
      <c r="B489" s="1" t="s">
        <v>143</v>
      </c>
      <c r="C489" s="1" t="s">
        <v>84</v>
      </c>
      <c r="D489" s="1" t="s">
        <v>84</v>
      </c>
      <c r="E489" s="1" t="s">
        <v>34</v>
      </c>
      <c r="F489" s="1" t="s">
        <v>34</v>
      </c>
      <c r="G489" s="1" t="s">
        <v>137</v>
      </c>
      <c r="H489" s="1" t="s">
        <v>137</v>
      </c>
      <c r="I489" s="1" t="s">
        <v>144</v>
      </c>
      <c r="J489" s="1" t="s">
        <v>119</v>
      </c>
      <c r="K489" s="1"/>
      <c r="L489" s="26">
        <v>1</v>
      </c>
      <c r="M489" s="26">
        <v>0</v>
      </c>
      <c r="N489" s="26">
        <v>2</v>
      </c>
      <c r="O489" s="26"/>
      <c r="P489" s="26">
        <v>87</v>
      </c>
      <c r="Q489" s="26">
        <v>85</v>
      </c>
      <c r="R489" s="26">
        <v>88</v>
      </c>
      <c r="S489" s="1" t="b">
        <v>1</v>
      </c>
      <c r="T489" s="1"/>
      <c r="U489" s="1" t="s">
        <v>77</v>
      </c>
      <c r="V489" s="1"/>
      <c r="W489" s="1"/>
      <c r="X489" s="1"/>
      <c r="Y489" s="1"/>
      <c r="Z489" s="1">
        <v>1</v>
      </c>
      <c r="AA489" s="1" t="b">
        <f>M489&gt;L489</f>
        <v>0</v>
      </c>
      <c r="AB489" s="1"/>
      <c r="AC489" s="1"/>
      <c r="AD489" s="1"/>
      <c r="AE489" s="1">
        <f>P489-Q489</f>
        <v>2</v>
      </c>
      <c r="AF489" s="1">
        <f>R489-Q489</f>
        <v>3</v>
      </c>
      <c r="AG489" s="1"/>
      <c r="AH489" s="1"/>
      <c r="AI489" s="1"/>
      <c r="AJ489" s="1">
        <f>N489-M489</f>
        <v>2</v>
      </c>
      <c r="AK489" s="1"/>
      <c r="AL489" s="1"/>
      <c r="AM489" s="1"/>
      <c r="AN489" s="1"/>
    </row>
    <row r="490" spans="1:40" x14ac:dyDescent="0.2">
      <c r="A490" s="1" t="s">
        <v>142</v>
      </c>
      <c r="B490" s="1" t="s">
        <v>143</v>
      </c>
      <c r="C490" s="1" t="s">
        <v>84</v>
      </c>
      <c r="D490" s="1" t="s">
        <v>84</v>
      </c>
      <c r="E490" s="1" t="s">
        <v>34</v>
      </c>
      <c r="F490" s="1" t="s">
        <v>34</v>
      </c>
      <c r="G490" s="1" t="s">
        <v>137</v>
      </c>
      <c r="H490" s="1" t="s">
        <v>137</v>
      </c>
      <c r="I490" s="1" t="s">
        <v>144</v>
      </c>
      <c r="J490" s="1" t="s">
        <v>119</v>
      </c>
      <c r="K490" s="1"/>
      <c r="L490" s="26">
        <v>2.5</v>
      </c>
      <c r="M490" s="26">
        <v>2</v>
      </c>
      <c r="N490" s="26">
        <v>3</v>
      </c>
      <c r="O490" s="26"/>
      <c r="P490" s="26">
        <v>81</v>
      </c>
      <c r="Q490" s="26">
        <v>79</v>
      </c>
      <c r="R490" s="26">
        <v>82</v>
      </c>
      <c r="S490" s="1" t="b">
        <v>1</v>
      </c>
      <c r="T490" s="1"/>
      <c r="U490" s="1" t="s">
        <v>77</v>
      </c>
      <c r="V490" s="1"/>
      <c r="W490" s="1"/>
      <c r="X490" s="1"/>
      <c r="Y490" s="1"/>
      <c r="Z490" s="1">
        <v>1</v>
      </c>
      <c r="AA490" s="1" t="b">
        <f>M490&gt;L490</f>
        <v>0</v>
      </c>
      <c r="AB490" s="1"/>
      <c r="AC490" s="1"/>
      <c r="AD490" s="1"/>
      <c r="AE490" s="1">
        <f>P490-Q490</f>
        <v>2</v>
      </c>
      <c r="AF490" s="1">
        <f>R490-Q490</f>
        <v>3</v>
      </c>
      <c r="AG490" s="1"/>
      <c r="AH490" s="1"/>
      <c r="AI490" s="1"/>
      <c r="AJ490" s="1">
        <f>N490-M490</f>
        <v>1</v>
      </c>
      <c r="AK490" s="1"/>
      <c r="AL490" s="1"/>
      <c r="AM490" s="1"/>
      <c r="AN490" s="1"/>
    </row>
    <row r="491" spans="1:40" x14ac:dyDescent="0.2">
      <c r="A491" s="1" t="s">
        <v>142</v>
      </c>
      <c r="B491" s="1" t="s">
        <v>143</v>
      </c>
      <c r="C491" s="1" t="s">
        <v>84</v>
      </c>
      <c r="D491" s="1" t="s">
        <v>84</v>
      </c>
      <c r="E491" s="1" t="s">
        <v>34</v>
      </c>
      <c r="F491" s="1" t="s">
        <v>34</v>
      </c>
      <c r="G491" s="1" t="s">
        <v>137</v>
      </c>
      <c r="H491" s="1" t="s">
        <v>137</v>
      </c>
      <c r="I491" s="1" t="s">
        <v>144</v>
      </c>
      <c r="J491" s="1" t="s">
        <v>119</v>
      </c>
      <c r="K491" s="1"/>
      <c r="L491" s="26">
        <v>4.5</v>
      </c>
      <c r="M491" s="26">
        <v>4</v>
      </c>
      <c r="N491" s="26">
        <v>5</v>
      </c>
      <c r="O491" s="26"/>
      <c r="P491" s="26">
        <v>66</v>
      </c>
      <c r="Q491" s="26">
        <v>59</v>
      </c>
      <c r="R491" s="26">
        <v>71</v>
      </c>
      <c r="S491" s="1" t="b">
        <v>1</v>
      </c>
      <c r="T491" s="1"/>
      <c r="U491" s="1" t="s">
        <v>77</v>
      </c>
      <c r="V491" s="1"/>
      <c r="W491" s="1"/>
      <c r="X491" s="1"/>
      <c r="Y491" s="1"/>
      <c r="Z491" s="1">
        <v>1</v>
      </c>
      <c r="AA491" s="1" t="b">
        <f>M491&gt;L491</f>
        <v>0</v>
      </c>
      <c r="AB491" s="1"/>
      <c r="AC491" s="1"/>
      <c r="AD491" s="1"/>
      <c r="AE491" s="1">
        <f>P491-Q491</f>
        <v>7</v>
      </c>
      <c r="AF491" s="1">
        <f>R491-Q491</f>
        <v>12</v>
      </c>
      <c r="AG491" s="1"/>
      <c r="AH491" s="1"/>
      <c r="AI491" s="1"/>
      <c r="AJ491" s="1">
        <f>N491-M491</f>
        <v>1</v>
      </c>
      <c r="AK491" s="1"/>
      <c r="AL491" s="1"/>
      <c r="AM491" s="1"/>
      <c r="AN491" s="1"/>
    </row>
    <row r="492" spans="1:40" x14ac:dyDescent="0.2">
      <c r="A492" s="1" t="s">
        <v>142</v>
      </c>
      <c r="B492" s="1" t="s">
        <v>143</v>
      </c>
      <c r="C492" s="1" t="s">
        <v>84</v>
      </c>
      <c r="D492" s="1" t="s">
        <v>84</v>
      </c>
      <c r="E492" s="1" t="s">
        <v>34</v>
      </c>
      <c r="F492" s="1" t="s">
        <v>34</v>
      </c>
      <c r="G492" s="1" t="s">
        <v>137</v>
      </c>
      <c r="H492" s="1" t="s">
        <v>137</v>
      </c>
      <c r="I492" s="1" t="s">
        <v>144</v>
      </c>
      <c r="J492" s="1" t="s">
        <v>119</v>
      </c>
      <c r="K492" s="1"/>
      <c r="L492" s="26">
        <v>5.5</v>
      </c>
      <c r="M492" s="26">
        <v>5</v>
      </c>
      <c r="N492" s="26">
        <v>100</v>
      </c>
      <c r="O492" s="26"/>
      <c r="P492" s="26">
        <v>31</v>
      </c>
      <c r="Q492" s="26">
        <v>-50</v>
      </c>
      <c r="R492" s="26">
        <v>68</v>
      </c>
      <c r="S492" s="1" t="b">
        <v>1</v>
      </c>
      <c r="T492" s="1"/>
      <c r="U492" s="1" t="s">
        <v>77</v>
      </c>
      <c r="V492" s="1"/>
      <c r="W492" s="1"/>
      <c r="X492" s="1"/>
      <c r="Y492" s="1"/>
      <c r="Z492" s="1">
        <v>1</v>
      </c>
      <c r="AA492" s="1" t="b">
        <f>M492&gt;L492</f>
        <v>0</v>
      </c>
      <c r="AB492" s="1"/>
      <c r="AC492" s="1"/>
      <c r="AD492" s="1"/>
      <c r="AE492" s="1">
        <f>P492-Q492</f>
        <v>81</v>
      </c>
      <c r="AF492" s="1">
        <f>R492-Q492</f>
        <v>118</v>
      </c>
      <c r="AG492" s="1"/>
      <c r="AH492" s="1"/>
      <c r="AI492" s="1"/>
      <c r="AJ492" s="1">
        <f>N492-M492</f>
        <v>95</v>
      </c>
      <c r="AK492" s="1"/>
      <c r="AL492" s="1"/>
      <c r="AM492" s="1"/>
      <c r="AN492" s="1"/>
    </row>
    <row r="493" spans="1:40" x14ac:dyDescent="0.2">
      <c r="A493" s="1" t="s">
        <v>142</v>
      </c>
      <c r="B493" s="1" t="s">
        <v>143</v>
      </c>
      <c r="C493" s="1" t="s">
        <v>84</v>
      </c>
      <c r="D493" s="1" t="s">
        <v>135</v>
      </c>
      <c r="E493" s="1" t="s">
        <v>34</v>
      </c>
      <c r="F493" s="1" t="s">
        <v>34</v>
      </c>
      <c r="G493" s="1" t="s">
        <v>147</v>
      </c>
      <c r="H493" s="1" t="s">
        <v>111</v>
      </c>
      <c r="I493" s="1" t="s">
        <v>118</v>
      </c>
      <c r="J493" s="1" t="s">
        <v>119</v>
      </c>
      <c r="K493" s="1"/>
      <c r="L493" s="26">
        <v>1</v>
      </c>
      <c r="M493" s="26">
        <v>0</v>
      </c>
      <c r="N493" s="26">
        <v>2</v>
      </c>
      <c r="O493" s="26"/>
      <c r="P493" s="26">
        <v>93</v>
      </c>
      <c r="Q493" s="26">
        <v>91</v>
      </c>
      <c r="R493" s="26">
        <v>94</v>
      </c>
      <c r="S493" s="1" t="b">
        <v>1</v>
      </c>
      <c r="T493" s="1"/>
      <c r="U493" s="1" t="s">
        <v>77</v>
      </c>
      <c r="V493" s="1"/>
      <c r="W493" s="1"/>
      <c r="X493" s="1"/>
      <c r="Y493" s="1"/>
      <c r="Z493" s="1">
        <v>1</v>
      </c>
      <c r="AA493" s="1" t="b">
        <f>M493&gt;L493</f>
        <v>0</v>
      </c>
      <c r="AB493" s="1"/>
      <c r="AC493" s="1"/>
      <c r="AD493" s="1"/>
      <c r="AE493" s="1">
        <f>P493-Q493</f>
        <v>2</v>
      </c>
      <c r="AF493" s="1">
        <f>R493-Q493</f>
        <v>3</v>
      </c>
      <c r="AG493" s="1"/>
      <c r="AH493" s="1"/>
      <c r="AI493" s="1"/>
      <c r="AJ493" s="1">
        <f>N493-M493</f>
        <v>2</v>
      </c>
      <c r="AK493" s="1"/>
      <c r="AL493" s="1"/>
      <c r="AM493" s="1"/>
      <c r="AN493" s="1"/>
    </row>
    <row r="494" spans="1:40" x14ac:dyDescent="0.2">
      <c r="A494" s="1" t="s">
        <v>142</v>
      </c>
      <c r="B494" s="1" t="s">
        <v>143</v>
      </c>
      <c r="C494" s="1" t="s">
        <v>84</v>
      </c>
      <c r="D494" s="1" t="s">
        <v>135</v>
      </c>
      <c r="E494" s="1" t="s">
        <v>34</v>
      </c>
      <c r="F494" s="1" t="s">
        <v>34</v>
      </c>
      <c r="G494" s="1" t="s">
        <v>147</v>
      </c>
      <c r="H494" s="1" t="s">
        <v>111</v>
      </c>
      <c r="I494" s="1" t="s">
        <v>118</v>
      </c>
      <c r="J494" s="1" t="s">
        <v>119</v>
      </c>
      <c r="K494" s="1"/>
      <c r="L494" s="26">
        <v>2.5</v>
      </c>
      <c r="M494" s="26">
        <v>2</v>
      </c>
      <c r="N494" s="26">
        <v>3</v>
      </c>
      <c r="O494" s="26"/>
      <c r="P494" s="26">
        <v>88</v>
      </c>
      <c r="Q494" s="26">
        <v>86</v>
      </c>
      <c r="R494" s="26">
        <v>90</v>
      </c>
      <c r="S494" s="1" t="b">
        <v>1</v>
      </c>
      <c r="T494" s="1"/>
      <c r="U494" s="1" t="s">
        <v>77</v>
      </c>
      <c r="V494" s="1"/>
      <c r="W494" s="1"/>
      <c r="X494" s="1"/>
      <c r="Y494" s="1"/>
      <c r="Z494" s="1">
        <v>1</v>
      </c>
      <c r="AA494" s="1" t="b">
        <f>M494&gt;L494</f>
        <v>0</v>
      </c>
      <c r="AB494" s="1"/>
      <c r="AC494" s="1"/>
      <c r="AD494" s="1"/>
      <c r="AE494" s="1">
        <f>P494-Q494</f>
        <v>2</v>
      </c>
      <c r="AF494" s="1">
        <f>R494-Q494</f>
        <v>4</v>
      </c>
      <c r="AG494" s="1"/>
      <c r="AH494" s="1"/>
      <c r="AI494" s="1"/>
      <c r="AJ494" s="1">
        <f>N494-M494</f>
        <v>1</v>
      </c>
      <c r="AK494" s="1"/>
      <c r="AL494" s="1"/>
      <c r="AM494" s="1"/>
      <c r="AN494" s="1"/>
    </row>
    <row r="495" spans="1:40" x14ac:dyDescent="0.2">
      <c r="A495" s="1" t="s">
        <v>142</v>
      </c>
      <c r="B495" s="1" t="s">
        <v>143</v>
      </c>
      <c r="C495" s="1" t="s">
        <v>84</v>
      </c>
      <c r="D495" s="1" t="s">
        <v>135</v>
      </c>
      <c r="E495" s="1" t="s">
        <v>34</v>
      </c>
      <c r="F495" s="1" t="s">
        <v>34</v>
      </c>
      <c r="G495" s="1" t="s">
        <v>147</v>
      </c>
      <c r="H495" s="1" t="s">
        <v>111</v>
      </c>
      <c r="I495" s="1" t="s">
        <v>118</v>
      </c>
      <c r="J495" s="1" t="s">
        <v>119</v>
      </c>
      <c r="K495" s="1"/>
      <c r="L495" s="26">
        <v>4.5</v>
      </c>
      <c r="M495" s="26">
        <v>4</v>
      </c>
      <c r="N495" s="26">
        <v>5</v>
      </c>
      <c r="O495" s="26"/>
      <c r="P495" s="26">
        <v>89</v>
      </c>
      <c r="Q495" s="26">
        <v>87</v>
      </c>
      <c r="R495" s="26">
        <v>90</v>
      </c>
      <c r="S495" s="1" t="b">
        <v>1</v>
      </c>
      <c r="T495" s="1"/>
      <c r="U495" s="1" t="s">
        <v>77</v>
      </c>
      <c r="V495" s="1"/>
      <c r="W495" s="1"/>
      <c r="X495" s="1"/>
      <c r="Y495" s="1"/>
      <c r="Z495" s="1">
        <v>1</v>
      </c>
      <c r="AA495" s="1" t="b">
        <f>M495&gt;L495</f>
        <v>0</v>
      </c>
      <c r="AB495" s="1"/>
      <c r="AC495" s="1"/>
      <c r="AD495" s="1"/>
      <c r="AE495" s="1">
        <f>P495-Q495</f>
        <v>2</v>
      </c>
      <c r="AF495" s="1">
        <f>R495-Q495</f>
        <v>3</v>
      </c>
      <c r="AG495" s="1"/>
      <c r="AH495" s="1"/>
      <c r="AI495" s="1"/>
      <c r="AJ495" s="1">
        <f>N495-M495</f>
        <v>1</v>
      </c>
      <c r="AK495" s="1"/>
      <c r="AL495" s="1"/>
      <c r="AM495" s="1"/>
      <c r="AN495" s="1"/>
    </row>
    <row r="496" spans="1:40" x14ac:dyDescent="0.2">
      <c r="A496" s="1" t="s">
        <v>142</v>
      </c>
      <c r="B496" s="1" t="s">
        <v>143</v>
      </c>
      <c r="C496" s="1" t="s">
        <v>84</v>
      </c>
      <c r="D496" s="1" t="s">
        <v>135</v>
      </c>
      <c r="E496" s="1" t="s">
        <v>34</v>
      </c>
      <c r="F496" s="1" t="s">
        <v>34</v>
      </c>
      <c r="G496" s="1" t="s">
        <v>147</v>
      </c>
      <c r="H496" s="1" t="s">
        <v>111</v>
      </c>
      <c r="I496" s="1" t="s">
        <v>118</v>
      </c>
      <c r="J496" s="1" t="s">
        <v>119</v>
      </c>
      <c r="K496" s="1"/>
      <c r="L496" s="26">
        <v>5.5</v>
      </c>
      <c r="M496" s="26">
        <v>5</v>
      </c>
      <c r="N496" s="26">
        <v>100</v>
      </c>
      <c r="O496" s="26"/>
      <c r="P496" s="26">
        <v>80</v>
      </c>
      <c r="Q496" s="26">
        <v>79</v>
      </c>
      <c r="R496" s="26">
        <v>81</v>
      </c>
      <c r="S496" s="1" t="b">
        <v>1</v>
      </c>
      <c r="T496" s="1"/>
      <c r="U496" s="1" t="s">
        <v>77</v>
      </c>
      <c r="V496" s="1"/>
      <c r="W496" s="1"/>
      <c r="X496" s="1"/>
      <c r="Y496" s="1"/>
      <c r="Z496" s="1">
        <v>1</v>
      </c>
      <c r="AA496" s="1" t="b">
        <f>M496&gt;L496</f>
        <v>0</v>
      </c>
      <c r="AB496" s="1"/>
      <c r="AC496" s="1"/>
      <c r="AD496" s="1"/>
      <c r="AE496" s="1">
        <f>P496-Q496</f>
        <v>1</v>
      </c>
      <c r="AF496" s="1">
        <f>R496-Q496</f>
        <v>2</v>
      </c>
      <c r="AG496" s="1"/>
      <c r="AH496" s="1"/>
      <c r="AI496" s="1"/>
      <c r="AJ496" s="1">
        <f>N496-M496</f>
        <v>95</v>
      </c>
      <c r="AK496" s="1"/>
      <c r="AL496" s="1"/>
      <c r="AM496" s="1"/>
      <c r="AN496" s="1"/>
    </row>
    <row r="497" spans="1:40" x14ac:dyDescent="0.2">
      <c r="A497" s="1" t="s">
        <v>142</v>
      </c>
      <c r="B497" s="1" t="s">
        <v>143</v>
      </c>
      <c r="C497" s="1" t="s">
        <v>84</v>
      </c>
      <c r="D497" s="1" t="s">
        <v>84</v>
      </c>
      <c r="E497" s="1" t="s">
        <v>34</v>
      </c>
      <c r="F497" s="1" t="s">
        <v>34</v>
      </c>
      <c r="G497" s="1" t="s">
        <v>147</v>
      </c>
      <c r="H497" s="1" t="s">
        <v>111</v>
      </c>
      <c r="I497" s="1" t="s">
        <v>118</v>
      </c>
      <c r="J497" s="1" t="s">
        <v>119</v>
      </c>
      <c r="K497" s="1"/>
      <c r="L497" s="26">
        <v>1</v>
      </c>
      <c r="M497" s="26">
        <v>0</v>
      </c>
      <c r="N497" s="26">
        <v>2</v>
      </c>
      <c r="O497" s="26"/>
      <c r="P497" s="26">
        <v>95</v>
      </c>
      <c r="Q497" s="26">
        <v>94</v>
      </c>
      <c r="R497" s="26">
        <v>95</v>
      </c>
      <c r="S497" s="1" t="b">
        <v>1</v>
      </c>
      <c r="T497" s="1"/>
      <c r="U497" s="1" t="s">
        <v>77</v>
      </c>
      <c r="V497" s="1"/>
      <c r="W497" s="1"/>
      <c r="X497" s="1"/>
      <c r="Y497" s="1"/>
      <c r="Z497" s="1">
        <v>1</v>
      </c>
      <c r="AA497" s="1" t="b">
        <f>M497&gt;L497</f>
        <v>0</v>
      </c>
      <c r="AB497" s="1"/>
      <c r="AC497" s="1"/>
      <c r="AD497" s="1"/>
      <c r="AE497" s="1">
        <f>P497-Q497</f>
        <v>1</v>
      </c>
      <c r="AF497" s="1">
        <f>R497-Q497</f>
        <v>1</v>
      </c>
      <c r="AG497" s="1"/>
      <c r="AH497" s="1"/>
      <c r="AI497" s="1"/>
      <c r="AJ497" s="1">
        <f>N497-M497</f>
        <v>2</v>
      </c>
      <c r="AK497" s="1"/>
      <c r="AL497" s="1"/>
      <c r="AM497" s="1"/>
      <c r="AN497" s="1"/>
    </row>
    <row r="498" spans="1:40" x14ac:dyDescent="0.2">
      <c r="A498" s="1" t="s">
        <v>142</v>
      </c>
      <c r="B498" s="1" t="s">
        <v>143</v>
      </c>
      <c r="C498" s="1" t="s">
        <v>84</v>
      </c>
      <c r="D498" s="1" t="s">
        <v>84</v>
      </c>
      <c r="E498" s="1" t="s">
        <v>34</v>
      </c>
      <c r="F498" s="1" t="s">
        <v>34</v>
      </c>
      <c r="G498" s="1" t="s">
        <v>147</v>
      </c>
      <c r="H498" s="1" t="s">
        <v>111</v>
      </c>
      <c r="I498" s="1" t="s">
        <v>118</v>
      </c>
      <c r="J498" s="1" t="s">
        <v>119</v>
      </c>
      <c r="K498" s="1"/>
      <c r="L498" s="26">
        <v>2.5</v>
      </c>
      <c r="M498" s="26">
        <v>2</v>
      </c>
      <c r="N498" s="26">
        <v>3</v>
      </c>
      <c r="O498" s="26"/>
      <c r="P498" s="26">
        <v>91</v>
      </c>
      <c r="Q498" s="26">
        <v>89</v>
      </c>
      <c r="R498" s="26">
        <v>92</v>
      </c>
      <c r="S498" s="1" t="b">
        <v>1</v>
      </c>
      <c r="T498" s="1"/>
      <c r="U498" s="1" t="s">
        <v>77</v>
      </c>
      <c r="V498" s="1"/>
      <c r="W498" s="1"/>
      <c r="X498" s="1"/>
      <c r="Y498" s="1"/>
      <c r="Z498" s="1">
        <v>1</v>
      </c>
      <c r="AA498" s="1" t="b">
        <f>M498&gt;L498</f>
        <v>0</v>
      </c>
      <c r="AB498" s="1"/>
      <c r="AC498" s="1"/>
      <c r="AD498" s="1"/>
      <c r="AE498" s="1">
        <f>P498-Q498</f>
        <v>2</v>
      </c>
      <c r="AF498" s="1">
        <f>R498-Q498</f>
        <v>3</v>
      </c>
      <c r="AG498" s="1"/>
      <c r="AH498" s="1"/>
      <c r="AI498" s="1"/>
      <c r="AJ498" s="1">
        <f>N498-M498</f>
        <v>1</v>
      </c>
      <c r="AK498" s="1"/>
      <c r="AL498" s="1"/>
      <c r="AM498" s="1"/>
      <c r="AN498" s="1"/>
    </row>
    <row r="499" spans="1:40" x14ac:dyDescent="0.2">
      <c r="A499" s="1" t="s">
        <v>142</v>
      </c>
      <c r="B499" s="1" t="s">
        <v>143</v>
      </c>
      <c r="C499" s="1" t="s">
        <v>84</v>
      </c>
      <c r="D499" s="1" t="s">
        <v>84</v>
      </c>
      <c r="E499" s="1" t="s">
        <v>34</v>
      </c>
      <c r="F499" s="1" t="s">
        <v>34</v>
      </c>
      <c r="G499" s="1" t="s">
        <v>147</v>
      </c>
      <c r="H499" s="1" t="s">
        <v>111</v>
      </c>
      <c r="I499" s="1" t="s">
        <v>118</v>
      </c>
      <c r="J499" s="1" t="s">
        <v>119</v>
      </c>
      <c r="K499" s="1"/>
      <c r="L499" s="26">
        <v>4.5</v>
      </c>
      <c r="M499" s="26">
        <v>4</v>
      </c>
      <c r="N499" s="26">
        <v>100</v>
      </c>
      <c r="O499" s="26"/>
      <c r="P499" s="26">
        <v>81</v>
      </c>
      <c r="Q499" s="26">
        <v>72</v>
      </c>
      <c r="R499" s="26">
        <v>87</v>
      </c>
      <c r="S499" s="1" t="b">
        <v>1</v>
      </c>
      <c r="T499" s="1"/>
      <c r="U499" s="1" t="s">
        <v>77</v>
      </c>
      <c r="V499" s="1"/>
      <c r="W499" s="1"/>
      <c r="X499" s="1"/>
      <c r="Y499" s="1"/>
      <c r="Z499" s="1">
        <v>1</v>
      </c>
      <c r="AA499" s="1" t="b">
        <f>M499&gt;L499</f>
        <v>0</v>
      </c>
      <c r="AB499" s="1"/>
      <c r="AC499" s="1"/>
      <c r="AD499" s="1"/>
      <c r="AE499" s="1">
        <f>P499-Q499</f>
        <v>9</v>
      </c>
      <c r="AF499" s="1">
        <f>R499-Q499</f>
        <v>15</v>
      </c>
      <c r="AG499" s="1"/>
      <c r="AH499" s="1"/>
      <c r="AI499" s="1"/>
      <c r="AJ499" s="1">
        <f>N499-M499</f>
        <v>96</v>
      </c>
      <c r="AK499" s="1"/>
      <c r="AL499" s="1"/>
      <c r="AM499" s="1"/>
      <c r="AN499" s="1"/>
    </row>
    <row r="500" spans="1:40" x14ac:dyDescent="0.2">
      <c r="A500" s="1" t="s">
        <v>142</v>
      </c>
      <c r="B500" s="1" t="s">
        <v>143</v>
      </c>
      <c r="C500" s="1" t="s">
        <v>84</v>
      </c>
      <c r="D500" s="1" t="s">
        <v>135</v>
      </c>
      <c r="E500" s="1" t="s">
        <v>34</v>
      </c>
      <c r="F500" s="1" t="s">
        <v>34</v>
      </c>
      <c r="G500" s="1" t="s">
        <v>43</v>
      </c>
      <c r="H500" s="1" t="s">
        <v>43</v>
      </c>
      <c r="I500" s="1" t="s">
        <v>118</v>
      </c>
      <c r="J500" s="1" t="s">
        <v>119</v>
      </c>
      <c r="K500" s="1"/>
      <c r="L500" s="26">
        <v>1</v>
      </c>
      <c r="M500" s="26">
        <v>0</v>
      </c>
      <c r="N500" s="26">
        <v>2</v>
      </c>
      <c r="O500" s="26"/>
      <c r="P500" s="26">
        <v>94</v>
      </c>
      <c r="Q500" s="26">
        <v>92</v>
      </c>
      <c r="R500" s="26">
        <v>96</v>
      </c>
      <c r="S500" s="1" t="b">
        <v>1</v>
      </c>
      <c r="T500" s="1"/>
      <c r="U500" s="1" t="s">
        <v>77</v>
      </c>
      <c r="V500" s="1"/>
      <c r="W500" s="1"/>
      <c r="X500" s="1"/>
      <c r="Y500" s="1"/>
      <c r="Z500" s="1">
        <v>1</v>
      </c>
      <c r="AA500" s="1" t="b">
        <f>M500&gt;L500</f>
        <v>0</v>
      </c>
      <c r="AB500" s="1"/>
      <c r="AC500" s="1"/>
      <c r="AD500" s="1"/>
      <c r="AE500" s="1">
        <f>P500-Q500</f>
        <v>2</v>
      </c>
      <c r="AF500" s="1">
        <f>R500-Q500</f>
        <v>4</v>
      </c>
      <c r="AG500" s="1"/>
      <c r="AH500" s="1"/>
      <c r="AI500" s="1"/>
      <c r="AJ500" s="1">
        <f>N500-M500</f>
        <v>2</v>
      </c>
      <c r="AK500" s="1"/>
      <c r="AL500" s="1"/>
      <c r="AM500" s="1"/>
      <c r="AN500" s="1"/>
    </row>
    <row r="501" spans="1:40" x14ac:dyDescent="0.2">
      <c r="A501" s="1" t="s">
        <v>142</v>
      </c>
      <c r="B501" s="1" t="s">
        <v>143</v>
      </c>
      <c r="C501" s="1" t="s">
        <v>84</v>
      </c>
      <c r="D501" s="1" t="s">
        <v>135</v>
      </c>
      <c r="E501" s="1" t="s">
        <v>34</v>
      </c>
      <c r="F501" s="1" t="s">
        <v>34</v>
      </c>
      <c r="G501" s="1" t="s">
        <v>43</v>
      </c>
      <c r="H501" s="1" t="s">
        <v>43</v>
      </c>
      <c r="I501" s="1" t="s">
        <v>118</v>
      </c>
      <c r="J501" s="1" t="s">
        <v>119</v>
      </c>
      <c r="K501" s="1"/>
      <c r="L501" s="26">
        <v>2.5</v>
      </c>
      <c r="M501" s="26">
        <v>2</v>
      </c>
      <c r="N501" s="26">
        <v>3</v>
      </c>
      <c r="O501" s="26"/>
      <c r="P501" s="26">
        <v>91</v>
      </c>
      <c r="Q501" s="26">
        <v>89</v>
      </c>
      <c r="R501" s="26">
        <v>92</v>
      </c>
      <c r="S501" s="1" t="b">
        <v>1</v>
      </c>
      <c r="T501" s="1"/>
      <c r="U501" s="1" t="s">
        <v>77</v>
      </c>
      <c r="V501" s="1"/>
      <c r="W501" s="1"/>
      <c r="X501" s="1"/>
      <c r="Y501" s="1"/>
      <c r="Z501" s="1">
        <v>1</v>
      </c>
      <c r="AA501" s="1" t="b">
        <f>M501&gt;L501</f>
        <v>0</v>
      </c>
      <c r="AB501" s="1"/>
      <c r="AC501" s="1"/>
      <c r="AD501" s="1"/>
      <c r="AE501" s="1">
        <f>P501-Q501</f>
        <v>2</v>
      </c>
      <c r="AF501" s="1">
        <f>R501-Q501</f>
        <v>3</v>
      </c>
      <c r="AG501" s="1"/>
      <c r="AH501" s="1"/>
      <c r="AI501" s="1"/>
      <c r="AJ501" s="1">
        <f>N501-M501</f>
        <v>1</v>
      </c>
      <c r="AK501" s="1"/>
      <c r="AL501" s="1"/>
      <c r="AM501" s="1"/>
      <c r="AN501" s="1"/>
    </row>
    <row r="502" spans="1:40" x14ac:dyDescent="0.2">
      <c r="A502" s="1" t="s">
        <v>142</v>
      </c>
      <c r="B502" s="1" t="s">
        <v>143</v>
      </c>
      <c r="C502" s="1" t="s">
        <v>84</v>
      </c>
      <c r="D502" s="1" t="s">
        <v>135</v>
      </c>
      <c r="E502" s="1" t="s">
        <v>34</v>
      </c>
      <c r="F502" s="1" t="s">
        <v>34</v>
      </c>
      <c r="G502" s="1" t="s">
        <v>43</v>
      </c>
      <c r="H502" s="1" t="s">
        <v>43</v>
      </c>
      <c r="I502" s="1" t="s">
        <v>118</v>
      </c>
      <c r="J502" s="1" t="s">
        <v>119</v>
      </c>
      <c r="K502" s="1"/>
      <c r="L502" s="26">
        <v>4.5</v>
      </c>
      <c r="M502" s="26">
        <v>4</v>
      </c>
      <c r="N502" s="26">
        <v>5</v>
      </c>
      <c r="O502" s="26"/>
      <c r="P502" s="26">
        <v>90</v>
      </c>
      <c r="Q502" s="26">
        <v>89</v>
      </c>
      <c r="R502" s="26">
        <v>92</v>
      </c>
      <c r="S502" s="1" t="b">
        <v>1</v>
      </c>
      <c r="T502" s="1"/>
      <c r="U502" s="1" t="s">
        <v>77</v>
      </c>
      <c r="V502" s="1"/>
      <c r="W502" s="1"/>
      <c r="X502" s="1"/>
      <c r="Y502" s="1"/>
      <c r="Z502" s="1">
        <v>1</v>
      </c>
      <c r="AA502" s="1" t="b">
        <f>M502&gt;L502</f>
        <v>0</v>
      </c>
      <c r="AB502" s="1"/>
      <c r="AC502" s="1"/>
      <c r="AD502" s="1"/>
      <c r="AE502" s="1">
        <f>P502-Q502</f>
        <v>1</v>
      </c>
      <c r="AF502" s="1">
        <f>R502-Q502</f>
        <v>3</v>
      </c>
      <c r="AG502" s="1"/>
      <c r="AH502" s="1"/>
      <c r="AI502" s="1"/>
      <c r="AJ502" s="1">
        <f>N502-M502</f>
        <v>1</v>
      </c>
      <c r="AK502" s="1"/>
      <c r="AL502" s="1"/>
      <c r="AM502" s="1"/>
      <c r="AN502" s="1"/>
    </row>
    <row r="503" spans="1:40" x14ac:dyDescent="0.2">
      <c r="A503" s="1" t="s">
        <v>142</v>
      </c>
      <c r="B503" s="1" t="s">
        <v>143</v>
      </c>
      <c r="C503" s="1" t="s">
        <v>84</v>
      </c>
      <c r="D503" s="1" t="s">
        <v>135</v>
      </c>
      <c r="E503" s="1" t="s">
        <v>34</v>
      </c>
      <c r="F503" s="1" t="s">
        <v>34</v>
      </c>
      <c r="G503" s="1" t="s">
        <v>43</v>
      </c>
      <c r="H503" s="1" t="s">
        <v>43</v>
      </c>
      <c r="I503" s="1" t="s">
        <v>118</v>
      </c>
      <c r="J503" s="1" t="s">
        <v>119</v>
      </c>
      <c r="K503" s="1"/>
      <c r="L503" s="26">
        <v>5.5</v>
      </c>
      <c r="M503" s="26">
        <v>5</v>
      </c>
      <c r="N503" s="26">
        <v>100</v>
      </c>
      <c r="O503" s="26"/>
      <c r="P503" s="26">
        <v>82</v>
      </c>
      <c r="Q503" s="26">
        <v>82</v>
      </c>
      <c r="R503" s="26">
        <v>83</v>
      </c>
      <c r="S503" s="1" t="b">
        <v>1</v>
      </c>
      <c r="T503" s="1"/>
      <c r="U503" s="1" t="s">
        <v>77</v>
      </c>
      <c r="V503" s="1"/>
      <c r="W503" s="1"/>
      <c r="X503" s="1"/>
      <c r="Y503" s="1"/>
      <c r="Z503" s="1">
        <v>1</v>
      </c>
      <c r="AA503" s="1" t="b">
        <f>M503&gt;L503</f>
        <v>0</v>
      </c>
      <c r="AB503" s="1"/>
      <c r="AC503" s="1"/>
      <c r="AD503" s="1"/>
      <c r="AE503" s="1">
        <f>P503-Q503</f>
        <v>0</v>
      </c>
      <c r="AF503" s="1">
        <f>R503-Q503</f>
        <v>1</v>
      </c>
      <c r="AG503" s="1"/>
      <c r="AH503" s="1"/>
      <c r="AI503" s="1"/>
      <c r="AJ503" s="1">
        <f>N503-M503</f>
        <v>95</v>
      </c>
      <c r="AK503" s="1"/>
      <c r="AL503" s="1"/>
      <c r="AM503" s="1"/>
      <c r="AN503" s="1"/>
    </row>
    <row r="504" spans="1:40" x14ac:dyDescent="0.2">
      <c r="A504" s="1" t="s">
        <v>142</v>
      </c>
      <c r="B504" s="1" t="s">
        <v>143</v>
      </c>
      <c r="C504" s="1" t="s">
        <v>84</v>
      </c>
      <c r="D504" s="1" t="s">
        <v>84</v>
      </c>
      <c r="E504" s="1" t="s">
        <v>34</v>
      </c>
      <c r="F504" s="1" t="s">
        <v>34</v>
      </c>
      <c r="G504" s="1" t="s">
        <v>43</v>
      </c>
      <c r="H504" s="1" t="s">
        <v>43</v>
      </c>
      <c r="I504" s="1" t="s">
        <v>118</v>
      </c>
      <c r="J504" s="1" t="s">
        <v>119</v>
      </c>
      <c r="K504" s="1"/>
      <c r="L504" s="26">
        <v>1</v>
      </c>
      <c r="M504" s="26">
        <v>0</v>
      </c>
      <c r="N504" s="26">
        <v>2</v>
      </c>
      <c r="O504" s="26"/>
      <c r="P504" s="26">
        <v>96</v>
      </c>
      <c r="Q504" s="26">
        <v>95</v>
      </c>
      <c r="R504" s="26">
        <v>97</v>
      </c>
      <c r="S504" s="1" t="b">
        <v>1</v>
      </c>
      <c r="T504" s="1"/>
      <c r="U504" s="1" t="s">
        <v>77</v>
      </c>
      <c r="V504" s="1"/>
      <c r="W504" s="1"/>
      <c r="X504" s="1"/>
      <c r="Y504" s="1"/>
      <c r="Z504" s="1">
        <v>1</v>
      </c>
      <c r="AA504" s="1" t="b">
        <f>M504&gt;L504</f>
        <v>0</v>
      </c>
      <c r="AB504" s="1"/>
      <c r="AC504" s="1"/>
      <c r="AD504" s="1"/>
      <c r="AE504" s="1">
        <f>P504-Q504</f>
        <v>1</v>
      </c>
      <c r="AF504" s="1">
        <f>R504-Q504</f>
        <v>2</v>
      </c>
      <c r="AG504" s="1"/>
      <c r="AH504" s="1"/>
      <c r="AI504" s="1"/>
      <c r="AJ504" s="1">
        <f>N504-M504</f>
        <v>2</v>
      </c>
      <c r="AK504" s="1"/>
      <c r="AL504" s="1"/>
      <c r="AM504" s="1"/>
      <c r="AN504" s="1"/>
    </row>
    <row r="505" spans="1:40" x14ac:dyDescent="0.2">
      <c r="A505" s="1" t="s">
        <v>142</v>
      </c>
      <c r="B505" s="1" t="s">
        <v>143</v>
      </c>
      <c r="C505" s="1" t="s">
        <v>84</v>
      </c>
      <c r="D505" s="1" t="s">
        <v>84</v>
      </c>
      <c r="E505" s="1" t="s">
        <v>34</v>
      </c>
      <c r="F505" s="1" t="s">
        <v>34</v>
      </c>
      <c r="G505" s="1" t="s">
        <v>43</v>
      </c>
      <c r="H505" s="1" t="s">
        <v>43</v>
      </c>
      <c r="I505" s="1" t="s">
        <v>118</v>
      </c>
      <c r="J505" s="1" t="s">
        <v>119</v>
      </c>
      <c r="K505" s="1"/>
      <c r="L505" s="26">
        <v>2.5</v>
      </c>
      <c r="M505" s="26">
        <v>2</v>
      </c>
      <c r="N505" s="26">
        <v>3</v>
      </c>
      <c r="O505" s="26"/>
      <c r="P505" s="26">
        <v>93</v>
      </c>
      <c r="Q505" s="26">
        <v>91</v>
      </c>
      <c r="R505" s="26">
        <v>95</v>
      </c>
      <c r="S505" s="1" t="b">
        <v>1</v>
      </c>
      <c r="T505" s="1"/>
      <c r="U505" s="1" t="s">
        <v>77</v>
      </c>
      <c r="V505" s="1"/>
      <c r="W505" s="1"/>
      <c r="X505" s="1"/>
      <c r="Y505" s="1"/>
      <c r="Z505" s="1">
        <v>1</v>
      </c>
      <c r="AA505" s="1" t="b">
        <f>M505&gt;L505</f>
        <v>0</v>
      </c>
      <c r="AB505" s="1"/>
      <c r="AC505" s="1"/>
      <c r="AD505" s="1"/>
      <c r="AE505" s="1">
        <f>P505-Q505</f>
        <v>2</v>
      </c>
      <c r="AF505" s="1">
        <f>R505-Q505</f>
        <v>4</v>
      </c>
      <c r="AG505" s="1"/>
      <c r="AH505" s="1"/>
      <c r="AI505" s="1"/>
      <c r="AJ505" s="1">
        <f>N505-M505</f>
        <v>1</v>
      </c>
      <c r="AK505" s="1"/>
      <c r="AL505" s="1"/>
      <c r="AM505" s="1"/>
      <c r="AN505" s="1"/>
    </row>
    <row r="506" spans="1:40" x14ac:dyDescent="0.2">
      <c r="A506" s="1" t="s">
        <v>142</v>
      </c>
      <c r="B506" s="1" t="s">
        <v>143</v>
      </c>
      <c r="C506" s="1" t="s">
        <v>84</v>
      </c>
      <c r="D506" s="1" t="s">
        <v>84</v>
      </c>
      <c r="E506" s="1" t="s">
        <v>34</v>
      </c>
      <c r="F506" s="1" t="s">
        <v>34</v>
      </c>
      <c r="G506" s="1" t="s">
        <v>43</v>
      </c>
      <c r="H506" s="1" t="s">
        <v>43</v>
      </c>
      <c r="I506" s="1" t="s">
        <v>118</v>
      </c>
      <c r="J506" s="1" t="s">
        <v>119</v>
      </c>
      <c r="K506" s="1"/>
      <c r="L506" s="26">
        <v>4.5</v>
      </c>
      <c r="M506" s="26">
        <v>4</v>
      </c>
      <c r="N506" s="26">
        <v>100</v>
      </c>
      <c r="O506" s="26"/>
      <c r="P506" s="26">
        <v>76</v>
      </c>
      <c r="Q506" s="26">
        <v>14</v>
      </c>
      <c r="R506" s="26">
        <v>93</v>
      </c>
      <c r="S506" s="1" t="b">
        <v>1</v>
      </c>
      <c r="T506" s="1"/>
      <c r="U506" s="1" t="s">
        <v>77</v>
      </c>
      <c r="V506" s="1"/>
      <c r="W506" s="1"/>
      <c r="X506" s="1"/>
      <c r="Y506" s="1"/>
      <c r="Z506" s="1">
        <v>1</v>
      </c>
      <c r="AA506" s="1" t="b">
        <f>M506&gt;L506</f>
        <v>0</v>
      </c>
      <c r="AB506" s="1"/>
      <c r="AC506" s="1"/>
      <c r="AD506" s="1"/>
      <c r="AE506" s="1">
        <f>P506-Q506</f>
        <v>62</v>
      </c>
      <c r="AF506" s="1">
        <f>R506-Q506</f>
        <v>79</v>
      </c>
      <c r="AG506" s="1"/>
      <c r="AH506" s="1"/>
      <c r="AI506" s="1"/>
      <c r="AJ506" s="1">
        <f>N506-M506</f>
        <v>96</v>
      </c>
      <c r="AK506" s="1"/>
      <c r="AL506" s="1"/>
      <c r="AM506" s="1"/>
      <c r="AN506" s="1"/>
    </row>
    <row r="507" spans="1:40" x14ac:dyDescent="0.2">
      <c r="A507" s="1" t="s">
        <v>142</v>
      </c>
      <c r="B507" s="1" t="s">
        <v>143</v>
      </c>
      <c r="C507" s="1" t="s">
        <v>84</v>
      </c>
      <c r="D507" s="1" t="s">
        <v>135</v>
      </c>
      <c r="E507" s="1" t="s">
        <v>34</v>
      </c>
      <c r="F507" s="1" t="s">
        <v>34</v>
      </c>
      <c r="G507" s="1" t="s">
        <v>137</v>
      </c>
      <c r="H507" s="1" t="s">
        <v>137</v>
      </c>
      <c r="I507" s="1" t="s">
        <v>118</v>
      </c>
      <c r="J507" s="1" t="s">
        <v>119</v>
      </c>
      <c r="K507" s="1"/>
      <c r="L507" s="26">
        <v>1</v>
      </c>
      <c r="M507" s="26">
        <v>0</v>
      </c>
      <c r="N507" s="26">
        <v>2</v>
      </c>
      <c r="O507" s="26"/>
      <c r="P507" s="26">
        <v>71</v>
      </c>
      <c r="Q507" s="26">
        <v>51</v>
      </c>
      <c r="R507" s="26">
        <v>83</v>
      </c>
      <c r="S507" s="1" t="b">
        <v>1</v>
      </c>
      <c r="T507" s="1"/>
      <c r="U507" s="1" t="s">
        <v>77</v>
      </c>
      <c r="V507" s="1"/>
      <c r="W507" s="1"/>
      <c r="X507" s="1"/>
      <c r="Y507" s="1"/>
      <c r="Z507" s="1">
        <v>1</v>
      </c>
      <c r="AA507" s="1" t="b">
        <f>M507&gt;L507</f>
        <v>0</v>
      </c>
      <c r="AB507" s="1"/>
      <c r="AC507" s="1"/>
      <c r="AD507" s="1"/>
      <c r="AE507" s="1">
        <f>P507-Q507</f>
        <v>20</v>
      </c>
      <c r="AF507" s="1">
        <f>R507-Q507</f>
        <v>32</v>
      </c>
      <c r="AG507" s="1"/>
      <c r="AH507" s="1"/>
      <c r="AI507" s="1"/>
      <c r="AJ507" s="1">
        <f>N507-M507</f>
        <v>2</v>
      </c>
      <c r="AK507" s="1"/>
      <c r="AL507" s="1"/>
      <c r="AM507" s="1"/>
      <c r="AN507" s="1"/>
    </row>
    <row r="508" spans="1:40" x14ac:dyDescent="0.2">
      <c r="A508" s="1" t="s">
        <v>142</v>
      </c>
      <c r="B508" s="1" t="s">
        <v>143</v>
      </c>
      <c r="C508" s="1" t="s">
        <v>84</v>
      </c>
      <c r="D508" s="1" t="s">
        <v>135</v>
      </c>
      <c r="E508" s="1" t="s">
        <v>34</v>
      </c>
      <c r="F508" s="1" t="s">
        <v>34</v>
      </c>
      <c r="G508" s="1" t="s">
        <v>137</v>
      </c>
      <c r="H508" s="1" t="s">
        <v>137</v>
      </c>
      <c r="I508" s="1" t="s">
        <v>118</v>
      </c>
      <c r="J508" s="1" t="s">
        <v>119</v>
      </c>
      <c r="K508" s="1"/>
      <c r="L508" s="26">
        <v>2.5</v>
      </c>
      <c r="M508" s="26">
        <v>2</v>
      </c>
      <c r="N508" s="26">
        <v>3</v>
      </c>
      <c r="O508" s="26"/>
      <c r="P508" s="26">
        <v>65</v>
      </c>
      <c r="Q508" s="26">
        <v>53</v>
      </c>
      <c r="R508" s="26">
        <v>74</v>
      </c>
      <c r="S508" s="1" t="b">
        <v>1</v>
      </c>
      <c r="T508" s="1"/>
      <c r="U508" s="1" t="s">
        <v>77</v>
      </c>
      <c r="V508" s="1"/>
      <c r="W508" s="1"/>
      <c r="X508" s="1"/>
      <c r="Y508" s="1"/>
      <c r="Z508" s="1">
        <v>1</v>
      </c>
      <c r="AA508" s="1" t="b">
        <f>M508&gt;L508</f>
        <v>0</v>
      </c>
      <c r="AB508" s="1"/>
      <c r="AC508" s="1"/>
      <c r="AD508" s="1"/>
      <c r="AE508" s="1">
        <f>P508-Q508</f>
        <v>12</v>
      </c>
      <c r="AF508" s="1">
        <f>R508-Q508</f>
        <v>21</v>
      </c>
      <c r="AG508" s="1"/>
      <c r="AH508" s="1"/>
      <c r="AI508" s="1"/>
      <c r="AJ508" s="1">
        <f>N508-M508</f>
        <v>1</v>
      </c>
      <c r="AK508" s="1"/>
      <c r="AL508" s="1"/>
      <c r="AM508" s="1"/>
      <c r="AN508" s="1"/>
    </row>
    <row r="509" spans="1:40" x14ac:dyDescent="0.2">
      <c r="A509" s="1" t="s">
        <v>142</v>
      </c>
      <c r="B509" s="1" t="s">
        <v>143</v>
      </c>
      <c r="C509" s="1" t="s">
        <v>84</v>
      </c>
      <c r="D509" s="1" t="s">
        <v>135</v>
      </c>
      <c r="E509" s="1" t="s">
        <v>34</v>
      </c>
      <c r="F509" s="1" t="s">
        <v>34</v>
      </c>
      <c r="G509" s="1" t="s">
        <v>137</v>
      </c>
      <c r="H509" s="1" t="s">
        <v>137</v>
      </c>
      <c r="I509" s="1" t="s">
        <v>118</v>
      </c>
      <c r="J509" s="1" t="s">
        <v>119</v>
      </c>
      <c r="K509" s="1"/>
      <c r="L509" s="26">
        <v>4.5</v>
      </c>
      <c r="M509" s="26">
        <v>4</v>
      </c>
      <c r="N509" s="26">
        <v>5</v>
      </c>
      <c r="O509" s="26"/>
      <c r="P509" s="26">
        <v>58</v>
      </c>
      <c r="Q509" s="26">
        <v>38</v>
      </c>
      <c r="R509" s="26">
        <v>71</v>
      </c>
      <c r="S509" s="1" t="b">
        <v>1</v>
      </c>
      <c r="T509" s="1"/>
      <c r="U509" s="1" t="s">
        <v>77</v>
      </c>
      <c r="V509" s="1"/>
      <c r="W509" s="1"/>
      <c r="X509" s="1"/>
      <c r="Y509" s="1"/>
      <c r="Z509" s="1">
        <v>1</v>
      </c>
      <c r="AA509" s="1" t="b">
        <f>M509&gt;L509</f>
        <v>0</v>
      </c>
      <c r="AB509" s="1"/>
      <c r="AC509" s="1"/>
      <c r="AD509" s="1"/>
      <c r="AE509" s="1">
        <f>P509-Q509</f>
        <v>20</v>
      </c>
      <c r="AF509" s="1">
        <f>R509-Q509</f>
        <v>33</v>
      </c>
      <c r="AG509" s="1"/>
      <c r="AH509" s="1"/>
      <c r="AI509" s="1"/>
      <c r="AJ509" s="1">
        <f>N509-M509</f>
        <v>1</v>
      </c>
      <c r="AK509" s="1"/>
      <c r="AL509" s="1"/>
      <c r="AM509" s="1"/>
      <c r="AN509" s="1"/>
    </row>
    <row r="510" spans="1:40" x14ac:dyDescent="0.2">
      <c r="A510" s="1" t="s">
        <v>142</v>
      </c>
      <c r="B510" s="1" t="s">
        <v>143</v>
      </c>
      <c r="C510" s="1" t="s">
        <v>84</v>
      </c>
      <c r="D510" s="1" t="s">
        <v>135</v>
      </c>
      <c r="E510" s="1" t="s">
        <v>34</v>
      </c>
      <c r="F510" s="1" t="s">
        <v>34</v>
      </c>
      <c r="G510" s="1" t="s">
        <v>137</v>
      </c>
      <c r="H510" s="1" t="s">
        <v>137</v>
      </c>
      <c r="I510" s="1" t="s">
        <v>118</v>
      </c>
      <c r="J510" s="1" t="s">
        <v>119</v>
      </c>
      <c r="K510" s="1"/>
      <c r="L510" s="26">
        <v>5.5</v>
      </c>
      <c r="M510" s="26">
        <v>5</v>
      </c>
      <c r="N510" s="26">
        <v>100</v>
      </c>
      <c r="O510" s="26"/>
      <c r="P510" s="26">
        <v>54</v>
      </c>
      <c r="Q510" s="26">
        <v>48</v>
      </c>
      <c r="R510" s="26">
        <v>59</v>
      </c>
      <c r="S510" s="1" t="b">
        <v>1</v>
      </c>
      <c r="T510" s="1"/>
      <c r="U510" s="1" t="s">
        <v>77</v>
      </c>
      <c r="V510" s="1"/>
      <c r="W510" s="1"/>
      <c r="X510" s="1"/>
      <c r="Y510" s="1"/>
      <c r="Z510" s="1">
        <v>1</v>
      </c>
      <c r="AA510" s="1" t="b">
        <f>M510&gt;L510</f>
        <v>0</v>
      </c>
      <c r="AB510" s="1"/>
      <c r="AC510" s="1"/>
      <c r="AD510" s="1"/>
      <c r="AE510" s="1">
        <f>P510-Q510</f>
        <v>6</v>
      </c>
      <c r="AF510" s="1">
        <f>R510-Q510</f>
        <v>11</v>
      </c>
      <c r="AG510" s="1"/>
      <c r="AH510" s="1"/>
      <c r="AI510" s="1"/>
      <c r="AJ510" s="1">
        <f>N510-M510</f>
        <v>95</v>
      </c>
      <c r="AK510" s="1"/>
      <c r="AL510" s="1"/>
      <c r="AM510" s="1"/>
      <c r="AN510" s="1"/>
    </row>
    <row r="511" spans="1:40" x14ac:dyDescent="0.2">
      <c r="A511" s="1" t="s">
        <v>142</v>
      </c>
      <c r="B511" s="1" t="s">
        <v>143</v>
      </c>
      <c r="C511" s="1" t="s">
        <v>84</v>
      </c>
      <c r="D511" s="1" t="s">
        <v>84</v>
      </c>
      <c r="E511" s="1" t="s">
        <v>34</v>
      </c>
      <c r="F511" s="1" t="s">
        <v>34</v>
      </c>
      <c r="G511" s="1" t="s">
        <v>137</v>
      </c>
      <c r="H511" s="1" t="s">
        <v>137</v>
      </c>
      <c r="I511" s="1" t="s">
        <v>118</v>
      </c>
      <c r="J511" s="1" t="s">
        <v>119</v>
      </c>
      <c r="K511" s="1"/>
      <c r="L511" s="26">
        <v>1</v>
      </c>
      <c r="M511" s="26">
        <v>0</v>
      </c>
      <c r="N511" s="26">
        <v>2</v>
      </c>
      <c r="O511" s="26"/>
      <c r="P511" s="26">
        <v>91</v>
      </c>
      <c r="Q511" s="26">
        <v>88</v>
      </c>
      <c r="R511" s="26">
        <v>93</v>
      </c>
      <c r="S511" s="1" t="b">
        <v>1</v>
      </c>
      <c r="T511" s="1"/>
      <c r="U511" s="1" t="s">
        <v>77</v>
      </c>
      <c r="V511" s="1"/>
      <c r="W511" s="1"/>
      <c r="X511" s="1"/>
      <c r="Y511" s="1"/>
      <c r="Z511" s="1">
        <v>1</v>
      </c>
      <c r="AA511" s="1" t="b">
        <f>M511&gt;L511</f>
        <v>0</v>
      </c>
      <c r="AB511" s="1"/>
      <c r="AC511" s="1"/>
      <c r="AD511" s="1"/>
      <c r="AE511" s="1">
        <f>P511-Q511</f>
        <v>3</v>
      </c>
      <c r="AF511" s="1">
        <f>R511-Q511</f>
        <v>5</v>
      </c>
      <c r="AG511" s="1"/>
      <c r="AH511" s="1"/>
      <c r="AI511" s="1"/>
      <c r="AJ511" s="1">
        <f>N511-M511</f>
        <v>2</v>
      </c>
      <c r="AK511" s="1"/>
      <c r="AL511" s="1"/>
      <c r="AM511" s="1"/>
      <c r="AN511" s="1"/>
    </row>
    <row r="512" spans="1:40" x14ac:dyDescent="0.2">
      <c r="A512" s="1" t="s">
        <v>142</v>
      </c>
      <c r="B512" s="1" t="s">
        <v>143</v>
      </c>
      <c r="C512" s="1" t="s">
        <v>84</v>
      </c>
      <c r="D512" s="1" t="s">
        <v>84</v>
      </c>
      <c r="E512" s="1" t="s">
        <v>34</v>
      </c>
      <c r="F512" s="1" t="s">
        <v>34</v>
      </c>
      <c r="G512" s="1" t="s">
        <v>137</v>
      </c>
      <c r="H512" s="1" t="s">
        <v>137</v>
      </c>
      <c r="I512" s="1" t="s">
        <v>118</v>
      </c>
      <c r="J512" s="1" t="s">
        <v>119</v>
      </c>
      <c r="K512" s="1"/>
      <c r="L512" s="26">
        <v>2.5</v>
      </c>
      <c r="M512" s="26">
        <v>2</v>
      </c>
      <c r="N512" s="26">
        <v>3</v>
      </c>
      <c r="O512" s="26"/>
      <c r="P512" s="26">
        <v>88</v>
      </c>
      <c r="Q512" s="26">
        <v>85</v>
      </c>
      <c r="R512" s="26">
        <v>90</v>
      </c>
      <c r="S512" s="1" t="b">
        <v>1</v>
      </c>
      <c r="T512" s="1"/>
      <c r="U512" s="1" t="s">
        <v>77</v>
      </c>
      <c r="V512" s="1"/>
      <c r="W512" s="1"/>
      <c r="X512" s="1"/>
      <c r="Y512" s="1"/>
      <c r="Z512" s="1">
        <v>1</v>
      </c>
      <c r="AA512" s="1" t="b">
        <f>M512&gt;L512</f>
        <v>0</v>
      </c>
      <c r="AB512" s="1"/>
      <c r="AC512" s="1"/>
      <c r="AD512" s="1"/>
      <c r="AE512" s="1">
        <f>P512-Q512</f>
        <v>3</v>
      </c>
      <c r="AF512" s="1">
        <f>R512-Q512</f>
        <v>5</v>
      </c>
      <c r="AG512" s="1"/>
      <c r="AH512" s="1"/>
      <c r="AI512" s="1"/>
      <c r="AJ512" s="1">
        <f>N512-M512</f>
        <v>1</v>
      </c>
      <c r="AK512" s="1"/>
      <c r="AL512" s="1"/>
      <c r="AM512" s="1"/>
      <c r="AN512" s="1"/>
    </row>
    <row r="513" spans="1:40" x14ac:dyDescent="0.2">
      <c r="A513" s="1" t="s">
        <v>142</v>
      </c>
      <c r="B513" s="1" t="s">
        <v>143</v>
      </c>
      <c r="C513" s="1" t="s">
        <v>84</v>
      </c>
      <c r="D513" s="1" t="s">
        <v>84</v>
      </c>
      <c r="E513" s="1" t="s">
        <v>34</v>
      </c>
      <c r="F513" s="1" t="s">
        <v>34</v>
      </c>
      <c r="G513" s="1" t="s">
        <v>137</v>
      </c>
      <c r="H513" s="1" t="s">
        <v>137</v>
      </c>
      <c r="I513" s="1" t="s">
        <v>118</v>
      </c>
      <c r="J513" s="1" t="s">
        <v>119</v>
      </c>
      <c r="K513" s="1"/>
      <c r="L513" s="26">
        <v>4.5</v>
      </c>
      <c r="M513" s="26">
        <v>4</v>
      </c>
      <c r="N513" s="26">
        <v>100</v>
      </c>
      <c r="O513" s="26"/>
      <c r="P513" s="26">
        <v>78</v>
      </c>
      <c r="Q513" s="26">
        <v>67</v>
      </c>
      <c r="R513" s="26">
        <v>85</v>
      </c>
      <c r="S513" s="1" t="b">
        <v>1</v>
      </c>
      <c r="T513" s="1"/>
      <c r="U513" s="1" t="s">
        <v>77</v>
      </c>
      <c r="V513" s="1"/>
      <c r="W513" s="1"/>
      <c r="X513" s="1"/>
      <c r="Y513" s="1"/>
      <c r="Z513" s="1">
        <v>1</v>
      </c>
      <c r="AA513" s="1" t="b">
        <f>M513&gt;L513</f>
        <v>0</v>
      </c>
      <c r="AB513" s="1"/>
      <c r="AC513" s="1"/>
      <c r="AD513" s="1"/>
      <c r="AE513" s="1">
        <f>P513-Q513</f>
        <v>11</v>
      </c>
      <c r="AF513" s="1">
        <f>R513-Q513</f>
        <v>18</v>
      </c>
      <c r="AG513" s="1"/>
      <c r="AH513" s="1"/>
      <c r="AI513" s="1"/>
      <c r="AJ513" s="1">
        <f>N513-M513</f>
        <v>96</v>
      </c>
      <c r="AK513" s="1"/>
      <c r="AL513" s="1"/>
      <c r="AM513" s="1"/>
      <c r="AN513" s="1"/>
    </row>
    <row r="514" spans="1:40" ht="16.5" customHeight="1" x14ac:dyDescent="0.2">
      <c r="A514" s="3" t="s">
        <v>75</v>
      </c>
      <c r="B514" s="1" t="str">
        <f>INDEX([1]SUMMARY!$B$2:$B$29,MATCH($A514,[1]SUMMARY!$A$2:$A$29,0))</f>
        <v>Chemaitelly</v>
      </c>
      <c r="C514" s="3" t="s">
        <v>33</v>
      </c>
      <c r="D514" s="3" t="s">
        <v>135</v>
      </c>
      <c r="E514" s="6" t="s">
        <v>34</v>
      </c>
      <c r="F514" s="1" t="s">
        <v>34</v>
      </c>
      <c r="G514" s="3" t="s">
        <v>76</v>
      </c>
      <c r="H514" s="1" t="s">
        <v>35</v>
      </c>
      <c r="I514" s="1" t="s">
        <v>148</v>
      </c>
      <c r="J514" s="1" t="s">
        <v>119</v>
      </c>
      <c r="K514" s="1"/>
      <c r="L514" s="26">
        <f>IF(N514&gt;20,M514+1,AVERAGE(M514:N514))</f>
        <v>0.5</v>
      </c>
      <c r="M514" s="26">
        <v>0</v>
      </c>
      <c r="N514" s="26">
        <v>1</v>
      </c>
      <c r="O514" s="26"/>
      <c r="P514" s="26">
        <v>100</v>
      </c>
      <c r="Q514" s="26">
        <v>0</v>
      </c>
      <c r="R514" s="26">
        <v>100</v>
      </c>
      <c r="S514" s="1" t="b">
        <v>1</v>
      </c>
      <c r="T514" s="50" t="s">
        <v>149</v>
      </c>
      <c r="U514" s="1" t="s">
        <v>77</v>
      </c>
      <c r="V514" s="1"/>
      <c r="W514" s="1"/>
      <c r="X514" s="1"/>
      <c r="Y514" s="1"/>
      <c r="Z514" s="1">
        <v>0</v>
      </c>
      <c r="AA514" s="1" t="b">
        <f>M514&gt;L514</f>
        <v>0</v>
      </c>
      <c r="AB514" s="1"/>
      <c r="AC514" s="1"/>
      <c r="AD514" s="1"/>
      <c r="AE514" s="1">
        <f>P514-Q514</f>
        <v>100</v>
      </c>
      <c r="AF514" s="1">
        <f>R514-Q514</f>
        <v>100</v>
      </c>
      <c r="AG514" s="1"/>
      <c r="AH514" s="1"/>
      <c r="AI514" s="1"/>
      <c r="AJ514" s="1">
        <f>N514-M514</f>
        <v>1</v>
      </c>
      <c r="AK514" s="1"/>
      <c r="AL514" s="1"/>
      <c r="AM514" s="1"/>
      <c r="AN514" s="1"/>
    </row>
    <row r="515" spans="1:40" x14ac:dyDescent="0.2">
      <c r="A515" s="3" t="s">
        <v>75</v>
      </c>
      <c r="B515" s="1" t="str">
        <f>INDEX([1]SUMMARY!$B$2:$B$29,MATCH($A515,[1]SUMMARY!$A$2:$A$29,0))</f>
        <v>Chemaitelly</v>
      </c>
      <c r="C515" s="3" t="s">
        <v>33</v>
      </c>
      <c r="D515" s="3" t="s">
        <v>135</v>
      </c>
      <c r="E515" s="6" t="s">
        <v>34</v>
      </c>
      <c r="F515" s="1" t="s">
        <v>34</v>
      </c>
      <c r="G515" s="3" t="s">
        <v>76</v>
      </c>
      <c r="H515" s="1" t="s">
        <v>35</v>
      </c>
      <c r="I515" s="1" t="s">
        <v>148</v>
      </c>
      <c r="J515" s="1" t="s">
        <v>119</v>
      </c>
      <c r="K515" s="1"/>
      <c r="L515" s="26">
        <f>IF(N515&gt;20,M515+1,AVERAGE(M515:N515))</f>
        <v>1.5</v>
      </c>
      <c r="M515" s="26">
        <v>1</v>
      </c>
      <c r="N515" s="26">
        <v>2</v>
      </c>
      <c r="O515" s="26"/>
      <c r="P515" s="26">
        <v>100</v>
      </c>
      <c r="Q515" s="26">
        <v>0</v>
      </c>
      <c r="R515" s="26">
        <v>100</v>
      </c>
      <c r="S515" s="1" t="b">
        <v>1</v>
      </c>
      <c r="T515" s="50"/>
      <c r="U515" s="1" t="s">
        <v>77</v>
      </c>
      <c r="V515" s="1"/>
      <c r="W515" s="1"/>
      <c r="X515" s="1"/>
      <c r="Y515" s="1"/>
      <c r="Z515" s="1">
        <v>0</v>
      </c>
      <c r="AA515" s="1" t="b">
        <f>M515&gt;L515</f>
        <v>0</v>
      </c>
      <c r="AB515" s="1"/>
      <c r="AC515" s="1"/>
      <c r="AD515" s="1"/>
      <c r="AE515" s="1">
        <f>P515-Q515</f>
        <v>100</v>
      </c>
      <c r="AF515" s="1">
        <f>R515-Q515</f>
        <v>100</v>
      </c>
      <c r="AG515" s="1"/>
      <c r="AH515" s="1"/>
      <c r="AI515" s="1"/>
      <c r="AJ515" s="1">
        <f>N515-M515</f>
        <v>1</v>
      </c>
      <c r="AK515" s="1"/>
      <c r="AL515" s="1"/>
      <c r="AM515" s="1"/>
      <c r="AN515" s="1"/>
    </row>
    <row r="516" spans="1:40" x14ac:dyDescent="0.2">
      <c r="A516" s="3" t="s">
        <v>75</v>
      </c>
      <c r="B516" s="1" t="str">
        <f>INDEX([1]SUMMARY!$B$2:$B$29,MATCH($A516,[1]SUMMARY!$A$2:$A$29,0))</f>
        <v>Chemaitelly</v>
      </c>
      <c r="C516" s="3" t="s">
        <v>33</v>
      </c>
      <c r="D516" s="3" t="s">
        <v>135</v>
      </c>
      <c r="E516" s="6" t="s">
        <v>34</v>
      </c>
      <c r="F516" s="1" t="s">
        <v>34</v>
      </c>
      <c r="G516" s="3" t="s">
        <v>76</v>
      </c>
      <c r="H516" s="1" t="s">
        <v>35</v>
      </c>
      <c r="I516" s="1" t="s">
        <v>148</v>
      </c>
      <c r="J516" s="1" t="s">
        <v>119</v>
      </c>
      <c r="K516" s="1"/>
      <c r="L516" s="26">
        <f>IF(N516&gt;20,M516+1,AVERAGE(M516:N516))</f>
        <v>2.5</v>
      </c>
      <c r="M516" s="26">
        <v>2</v>
      </c>
      <c r="N516" s="26">
        <v>3</v>
      </c>
      <c r="O516" s="26"/>
      <c r="P516" s="26">
        <v>69.569999999999993</v>
      </c>
      <c r="Q516" s="26">
        <v>0</v>
      </c>
      <c r="R516" s="26">
        <v>99.4</v>
      </c>
      <c r="S516" s="1" t="b">
        <v>1</v>
      </c>
      <c r="T516" s="50"/>
      <c r="U516" s="1" t="s">
        <v>77</v>
      </c>
      <c r="V516" s="1"/>
      <c r="W516" s="1"/>
      <c r="X516" s="1"/>
      <c r="Y516" s="1"/>
      <c r="Z516" s="1">
        <v>0</v>
      </c>
      <c r="AA516" s="1" t="b">
        <f>M516&gt;L516</f>
        <v>0</v>
      </c>
      <c r="AB516" s="1"/>
      <c r="AC516" s="1"/>
      <c r="AD516" s="1"/>
      <c r="AE516" s="1">
        <f>P516-Q516</f>
        <v>69.569999999999993</v>
      </c>
      <c r="AF516" s="1">
        <f>R516-Q516</f>
        <v>99.4</v>
      </c>
      <c r="AG516" s="1"/>
      <c r="AH516" s="1"/>
      <c r="AI516" s="1"/>
      <c r="AJ516" s="1">
        <f>N516-M516</f>
        <v>1</v>
      </c>
      <c r="AK516" s="1"/>
      <c r="AL516" s="1"/>
      <c r="AM516" s="1"/>
      <c r="AN516" s="1"/>
    </row>
    <row r="517" spans="1:40" x14ac:dyDescent="0.2">
      <c r="A517" s="3" t="s">
        <v>75</v>
      </c>
      <c r="B517" s="1" t="str">
        <f>INDEX([1]SUMMARY!$B$2:$B$29,MATCH($A517,[1]SUMMARY!$A$2:$A$29,0))</f>
        <v>Chemaitelly</v>
      </c>
      <c r="C517" s="3" t="s">
        <v>33</v>
      </c>
      <c r="D517" s="3" t="s">
        <v>135</v>
      </c>
      <c r="E517" s="6" t="s">
        <v>34</v>
      </c>
      <c r="F517" s="1" t="s">
        <v>34</v>
      </c>
      <c r="G517" s="3" t="s">
        <v>81</v>
      </c>
      <c r="H517" s="1" t="s">
        <v>35</v>
      </c>
      <c r="I517" s="1" t="s">
        <v>148</v>
      </c>
      <c r="J517" s="1" t="s">
        <v>119</v>
      </c>
      <c r="K517" s="1"/>
      <c r="L517" s="26">
        <f>IF(N517&gt;20,M517+1,AVERAGE(M517:N517))</f>
        <v>0.5</v>
      </c>
      <c r="M517" s="26">
        <v>0</v>
      </c>
      <c r="N517" s="26">
        <v>1</v>
      </c>
      <c r="O517" s="26"/>
      <c r="P517" s="26">
        <v>97.01</v>
      </c>
      <c r="Q517" s="26">
        <v>80.900000000000006</v>
      </c>
      <c r="R517" s="26">
        <v>99.9</v>
      </c>
      <c r="S517" s="1" t="b">
        <v>0</v>
      </c>
      <c r="T517" s="50"/>
      <c r="U517" s="1" t="s">
        <v>77</v>
      </c>
      <c r="V517" s="1"/>
      <c r="W517" s="1"/>
      <c r="X517" s="1"/>
      <c r="Y517" s="1"/>
      <c r="Z517" s="1">
        <v>0</v>
      </c>
      <c r="AA517" s="1" t="b">
        <f>M517&gt;L517</f>
        <v>0</v>
      </c>
      <c r="AB517" s="1"/>
      <c r="AC517" s="1"/>
      <c r="AD517" s="1"/>
      <c r="AE517" s="1">
        <f>P517-Q517</f>
        <v>16.11</v>
      </c>
      <c r="AF517" s="1">
        <f>R517-Q517</f>
        <v>19</v>
      </c>
      <c r="AG517" s="1"/>
      <c r="AH517" s="1"/>
      <c r="AI517" s="1"/>
      <c r="AJ517" s="1">
        <f>N517-M517</f>
        <v>1</v>
      </c>
      <c r="AK517" s="1"/>
      <c r="AL517" s="1"/>
      <c r="AM517" s="1"/>
      <c r="AN517" s="1"/>
    </row>
    <row r="518" spans="1:40" x14ac:dyDescent="0.2">
      <c r="A518" s="3" t="s">
        <v>75</v>
      </c>
      <c r="B518" s="1" t="str">
        <f>INDEX([1]SUMMARY!$B$2:$B$29,MATCH($A518,[1]SUMMARY!$A$2:$A$29,0))</f>
        <v>Chemaitelly</v>
      </c>
      <c r="C518" s="3" t="s">
        <v>33</v>
      </c>
      <c r="D518" s="3" t="s">
        <v>135</v>
      </c>
      <c r="E518" s="6" t="s">
        <v>34</v>
      </c>
      <c r="F518" s="1" t="s">
        <v>34</v>
      </c>
      <c r="G518" s="3" t="s">
        <v>81</v>
      </c>
      <c r="H518" s="1" t="s">
        <v>35</v>
      </c>
      <c r="I518" s="1" t="s">
        <v>148</v>
      </c>
      <c r="J518" s="1" t="s">
        <v>119</v>
      </c>
      <c r="K518" s="1"/>
      <c r="L518" s="26">
        <f>IF(N518&gt;20,M518+1,AVERAGE(M518:N518))</f>
        <v>1.5</v>
      </c>
      <c r="M518" s="26">
        <v>1</v>
      </c>
      <c r="N518" s="26">
        <v>2</v>
      </c>
      <c r="O518" s="26"/>
      <c r="P518" s="26">
        <v>94.57</v>
      </c>
      <c r="Q518" s="26">
        <v>63.5</v>
      </c>
      <c r="R518" s="26">
        <v>99.9</v>
      </c>
      <c r="S518" s="1" t="b">
        <v>0</v>
      </c>
      <c r="T518" s="50"/>
      <c r="U518" s="1" t="s">
        <v>77</v>
      </c>
      <c r="V518" s="1"/>
      <c r="W518" s="1"/>
      <c r="X518" s="1"/>
      <c r="Y518" s="1"/>
      <c r="Z518" s="1">
        <v>0</v>
      </c>
      <c r="AA518" s="1" t="b">
        <f>M518&gt;L518</f>
        <v>0</v>
      </c>
      <c r="AB518" s="1"/>
      <c r="AC518" s="1"/>
      <c r="AD518" s="1"/>
      <c r="AE518" s="1">
        <f>P518-Q518</f>
        <v>31.069999999999993</v>
      </c>
      <c r="AF518" s="1">
        <f>R518-Q518</f>
        <v>36.400000000000006</v>
      </c>
      <c r="AG518" s="1"/>
      <c r="AH518" s="1"/>
      <c r="AI518" s="1"/>
      <c r="AJ518" s="1">
        <f>N518-M518</f>
        <v>1</v>
      </c>
      <c r="AK518" s="1"/>
      <c r="AL518" s="1"/>
      <c r="AM518" s="1"/>
      <c r="AN518" s="1"/>
    </row>
    <row r="519" spans="1:40" x14ac:dyDescent="0.2">
      <c r="A519" s="3" t="s">
        <v>75</v>
      </c>
      <c r="B519" s="1" t="str">
        <f>INDEX([1]SUMMARY!$B$2:$B$29,MATCH($A519,[1]SUMMARY!$A$2:$A$29,0))</f>
        <v>Chemaitelly</v>
      </c>
      <c r="C519" s="3" t="s">
        <v>33</v>
      </c>
      <c r="D519" s="3" t="s">
        <v>135</v>
      </c>
      <c r="E519" s="6" t="s">
        <v>34</v>
      </c>
      <c r="F519" s="1" t="s">
        <v>34</v>
      </c>
      <c r="G519" s="3" t="s">
        <v>81</v>
      </c>
      <c r="H519" s="1" t="s">
        <v>35</v>
      </c>
      <c r="I519" s="1" t="s">
        <v>148</v>
      </c>
      <c r="J519" s="1" t="s">
        <v>119</v>
      </c>
      <c r="K519" s="1"/>
      <c r="L519" s="26">
        <f>IF(N519&gt;20,M519+1,AVERAGE(M519:N519))</f>
        <v>2.5</v>
      </c>
      <c r="M519" s="26">
        <v>2</v>
      </c>
      <c r="N519" s="26">
        <v>3</v>
      </c>
      <c r="O519" s="26"/>
      <c r="P519" s="26">
        <v>86.49</v>
      </c>
      <c r="Q519" s="26">
        <v>0</v>
      </c>
      <c r="R519" s="26">
        <v>99.7</v>
      </c>
      <c r="S519" s="1" t="b">
        <v>0</v>
      </c>
      <c r="T519" s="50"/>
      <c r="U519" s="1" t="s">
        <v>77</v>
      </c>
      <c r="V519" s="1"/>
      <c r="W519" s="1"/>
      <c r="X519" s="1"/>
      <c r="Y519" s="1"/>
      <c r="Z519" s="1">
        <v>0</v>
      </c>
      <c r="AA519" s="1" t="b">
        <f>M519&gt;L519</f>
        <v>0</v>
      </c>
      <c r="AB519" s="1"/>
      <c r="AC519" s="1"/>
      <c r="AD519" s="1"/>
      <c r="AE519" s="1">
        <f>P519-Q519</f>
        <v>86.49</v>
      </c>
      <c r="AF519" s="1">
        <f>R519-Q519</f>
        <v>99.7</v>
      </c>
      <c r="AG519" s="1"/>
      <c r="AH519" s="1"/>
      <c r="AI519" s="1"/>
      <c r="AJ519" s="1">
        <f>N519-M519</f>
        <v>1</v>
      </c>
      <c r="AK519" s="1"/>
      <c r="AL519" s="1"/>
      <c r="AM519" s="1"/>
      <c r="AN519" s="1"/>
    </row>
    <row r="520" spans="1:40" x14ac:dyDescent="0.2">
      <c r="A520" s="3" t="s">
        <v>75</v>
      </c>
      <c r="B520" s="1" t="str">
        <f>INDEX([1]SUMMARY!$B$2:$B$29,MATCH($A520,[1]SUMMARY!$A$2:$A$29,0))</f>
        <v>Chemaitelly</v>
      </c>
      <c r="C520" s="3" t="s">
        <v>33</v>
      </c>
      <c r="D520" s="3" t="s">
        <v>135</v>
      </c>
      <c r="E520" s="6" t="s">
        <v>34</v>
      </c>
      <c r="F520" s="1" t="s">
        <v>34</v>
      </c>
      <c r="G520" s="3" t="s">
        <v>81</v>
      </c>
      <c r="H520" s="1" t="s">
        <v>35</v>
      </c>
      <c r="I520" s="1" t="s">
        <v>148</v>
      </c>
      <c r="J520" s="1" t="s">
        <v>119</v>
      </c>
      <c r="K520" s="1"/>
      <c r="L520" s="26">
        <f>IF(N520&gt;20,M520+1,AVERAGE(M520:N520))</f>
        <v>3.5</v>
      </c>
      <c r="M520" s="26">
        <v>3</v>
      </c>
      <c r="N520" s="26">
        <v>4</v>
      </c>
      <c r="O520" s="26"/>
      <c r="P520" s="26">
        <v>100</v>
      </c>
      <c r="Q520" s="26">
        <v>0</v>
      </c>
      <c r="R520" s="26">
        <v>100</v>
      </c>
      <c r="S520" s="1" t="b">
        <v>0</v>
      </c>
      <c r="T520" s="50"/>
      <c r="U520" s="1" t="s">
        <v>77</v>
      </c>
      <c r="V520" s="1"/>
      <c r="W520" s="1"/>
      <c r="X520" s="1"/>
      <c r="Y520" s="1"/>
      <c r="Z520" s="1">
        <v>0</v>
      </c>
      <c r="AA520" s="1" t="b">
        <f>M520&gt;L520</f>
        <v>0</v>
      </c>
      <c r="AB520" s="1"/>
      <c r="AC520" s="1"/>
      <c r="AD520" s="1"/>
      <c r="AE520" s="1">
        <f>P520-Q520</f>
        <v>100</v>
      </c>
      <c r="AF520" s="1">
        <f>R520-Q520</f>
        <v>100</v>
      </c>
      <c r="AG520" s="1"/>
      <c r="AH520" s="1"/>
      <c r="AI520" s="1"/>
      <c r="AJ520" s="1">
        <f>N520-M520</f>
        <v>1</v>
      </c>
      <c r="AK520" s="1"/>
      <c r="AL520" s="1"/>
      <c r="AM520" s="1"/>
      <c r="AN520" s="1"/>
    </row>
    <row r="521" spans="1:40" x14ac:dyDescent="0.2">
      <c r="A521" s="3" t="s">
        <v>75</v>
      </c>
      <c r="B521" s="1" t="str">
        <f>INDEX([1]SUMMARY!$B$2:$B$29,MATCH($A521,[1]SUMMARY!$A$2:$A$29,0))</f>
        <v>Chemaitelly</v>
      </c>
      <c r="C521" s="3" t="s">
        <v>33</v>
      </c>
      <c r="D521" s="3" t="s">
        <v>135</v>
      </c>
      <c r="E521" s="6" t="s">
        <v>34</v>
      </c>
      <c r="F521" s="1" t="s">
        <v>34</v>
      </c>
      <c r="G521" s="3" t="s">
        <v>81</v>
      </c>
      <c r="H521" s="1" t="s">
        <v>35</v>
      </c>
      <c r="I521" s="1" t="s">
        <v>148</v>
      </c>
      <c r="J521" s="1" t="s">
        <v>119</v>
      </c>
      <c r="K521" s="1"/>
      <c r="L521" s="26">
        <f>IF(N521&gt;20,M521+1,AVERAGE(M521:N521))</f>
        <v>4.5</v>
      </c>
      <c r="M521" s="26">
        <v>4</v>
      </c>
      <c r="N521" s="26">
        <v>5</v>
      </c>
      <c r="O521" s="26"/>
      <c r="P521" s="26">
        <v>100</v>
      </c>
      <c r="Q521" s="26">
        <v>0</v>
      </c>
      <c r="R521" s="26">
        <v>100</v>
      </c>
      <c r="S521" s="1" t="b">
        <v>0</v>
      </c>
      <c r="T521" s="50"/>
      <c r="U521" s="1" t="s">
        <v>77</v>
      </c>
      <c r="V521" s="1"/>
      <c r="W521" s="1"/>
      <c r="X521" s="1"/>
      <c r="Y521" s="1"/>
      <c r="Z521" s="1">
        <v>0</v>
      </c>
      <c r="AA521" s="1" t="b">
        <f>M521&gt;L521</f>
        <v>0</v>
      </c>
      <c r="AB521" s="1"/>
      <c r="AC521" s="1"/>
      <c r="AD521" s="1"/>
      <c r="AE521" s="1">
        <f>P521-Q521</f>
        <v>100</v>
      </c>
      <c r="AF521" s="1">
        <f>R521-Q521</f>
        <v>100</v>
      </c>
      <c r="AG521" s="1"/>
      <c r="AH521" s="1"/>
      <c r="AI521" s="1"/>
      <c r="AJ521" s="1">
        <f>N521-M521</f>
        <v>1</v>
      </c>
      <c r="AK521" s="1"/>
      <c r="AL521" s="1"/>
      <c r="AM521" s="1"/>
      <c r="AN521" s="1"/>
    </row>
    <row r="522" spans="1:40" x14ac:dyDescent="0.2">
      <c r="A522" s="3" t="s">
        <v>75</v>
      </c>
      <c r="B522" s="1" t="str">
        <f>INDEX([1]SUMMARY!$B$2:$B$29,MATCH($A522,[1]SUMMARY!$A$2:$A$29,0))</f>
        <v>Chemaitelly</v>
      </c>
      <c r="C522" s="3" t="s">
        <v>33</v>
      </c>
      <c r="D522" s="3" t="s">
        <v>135</v>
      </c>
      <c r="E522" s="6" t="s">
        <v>34</v>
      </c>
      <c r="F522" s="1" t="s">
        <v>34</v>
      </c>
      <c r="G522" s="3" t="s">
        <v>81</v>
      </c>
      <c r="H522" s="1" t="s">
        <v>35</v>
      </c>
      <c r="I522" s="1" t="s">
        <v>148</v>
      </c>
      <c r="J522" s="1" t="s">
        <v>119</v>
      </c>
      <c r="K522" s="1"/>
      <c r="L522" s="26">
        <f>IF(N522&gt;20,M522+1,AVERAGE(M522:N522))</f>
        <v>6</v>
      </c>
      <c r="M522" s="26">
        <v>5</v>
      </c>
      <c r="N522" s="26">
        <v>100</v>
      </c>
      <c r="O522" s="26"/>
      <c r="P522" s="26">
        <v>100</v>
      </c>
      <c r="Q522" s="26">
        <v>0</v>
      </c>
      <c r="R522" s="26">
        <v>100</v>
      </c>
      <c r="S522" s="1" t="b">
        <v>0</v>
      </c>
      <c r="T522" s="50"/>
      <c r="U522" s="1" t="s">
        <v>77</v>
      </c>
      <c r="V522" s="1"/>
      <c r="W522" s="1"/>
      <c r="X522" s="1"/>
      <c r="Y522" s="1"/>
      <c r="Z522" s="1">
        <v>0</v>
      </c>
      <c r="AA522" s="1" t="b">
        <f>M522&gt;L522</f>
        <v>0</v>
      </c>
      <c r="AB522" s="1"/>
      <c r="AC522" s="1"/>
      <c r="AD522" s="1"/>
      <c r="AE522" s="1">
        <f>P522-Q522</f>
        <v>100</v>
      </c>
      <c r="AF522" s="1">
        <f>R522-Q522</f>
        <v>100</v>
      </c>
      <c r="AG522" s="1"/>
      <c r="AH522" s="1"/>
      <c r="AI522" s="1"/>
      <c r="AJ522" s="1">
        <f>N522-M522</f>
        <v>95</v>
      </c>
      <c r="AK522" s="1"/>
      <c r="AL522" s="1"/>
      <c r="AM522" s="1"/>
      <c r="AN522" s="1"/>
    </row>
    <row r="523" spans="1:40" x14ac:dyDescent="0.2">
      <c r="A523" s="3" t="s">
        <v>75</v>
      </c>
      <c r="B523" s="1" t="str">
        <f>INDEX([1]SUMMARY!$B$2:$B$29,MATCH($A523,[1]SUMMARY!$A$2:$A$29,0))</f>
        <v>Chemaitelly</v>
      </c>
      <c r="C523" s="3" t="s">
        <v>33</v>
      </c>
      <c r="D523" s="3" t="s">
        <v>135</v>
      </c>
      <c r="E523" s="6" t="s">
        <v>34</v>
      </c>
      <c r="F523" s="1" t="s">
        <v>34</v>
      </c>
      <c r="G523" s="3" t="s">
        <v>43</v>
      </c>
      <c r="H523" s="1" t="s">
        <v>43</v>
      </c>
      <c r="I523" s="1" t="s">
        <v>148</v>
      </c>
      <c r="J523" s="1" t="s">
        <v>119</v>
      </c>
      <c r="K523" s="1"/>
      <c r="L523" s="26">
        <f>IF(N523&gt;20,M523+1,AVERAGE(M523:N523))</f>
        <v>0.5</v>
      </c>
      <c r="M523" s="26">
        <v>0</v>
      </c>
      <c r="N523" s="26">
        <v>1</v>
      </c>
      <c r="O523" s="26"/>
      <c r="P523" s="26">
        <v>100</v>
      </c>
      <c r="Q523" s="26">
        <v>0</v>
      </c>
      <c r="R523" s="26">
        <v>100</v>
      </c>
      <c r="S523" s="1" t="b">
        <v>1</v>
      </c>
      <c r="T523" s="50"/>
      <c r="U523" s="1" t="s">
        <v>77</v>
      </c>
      <c r="V523" s="1"/>
      <c r="W523" s="1"/>
      <c r="X523" s="1"/>
      <c r="Y523" s="1"/>
      <c r="Z523" s="1">
        <v>0</v>
      </c>
      <c r="AA523" s="1" t="b">
        <f>M523&gt;L523</f>
        <v>0</v>
      </c>
      <c r="AB523" s="1"/>
      <c r="AC523" s="1"/>
      <c r="AD523" s="1" t="s">
        <v>42</v>
      </c>
      <c r="AE523" s="1">
        <f>P523-Q523</f>
        <v>100</v>
      </c>
      <c r="AF523" s="1">
        <f>R523-Q523</f>
        <v>100</v>
      </c>
      <c r="AG523" s="1"/>
      <c r="AH523" s="1"/>
      <c r="AI523" s="1"/>
      <c r="AJ523" s="1">
        <f>N523-M523</f>
        <v>1</v>
      </c>
      <c r="AK523" s="1"/>
      <c r="AL523" s="1"/>
      <c r="AM523" s="1"/>
      <c r="AN523" s="1"/>
    </row>
    <row r="524" spans="1:40" x14ac:dyDescent="0.2">
      <c r="A524" s="3" t="s">
        <v>75</v>
      </c>
      <c r="B524" s="1" t="str">
        <f>INDEX([1]SUMMARY!$B$2:$B$29,MATCH($A524,[1]SUMMARY!$A$2:$A$29,0))</f>
        <v>Chemaitelly</v>
      </c>
      <c r="C524" s="3" t="s">
        <v>33</v>
      </c>
      <c r="D524" s="3" t="s">
        <v>135</v>
      </c>
      <c r="E524" s="6" t="s">
        <v>34</v>
      </c>
      <c r="F524" s="1" t="s">
        <v>34</v>
      </c>
      <c r="G524" s="3" t="s">
        <v>43</v>
      </c>
      <c r="H524" s="1" t="s">
        <v>43</v>
      </c>
      <c r="I524" s="1" t="s">
        <v>148</v>
      </c>
      <c r="J524" s="1" t="s">
        <v>119</v>
      </c>
      <c r="K524" s="1"/>
      <c r="L524" s="26">
        <f>IF(N524&gt;20,M524+1,AVERAGE(M524:N524))</f>
        <v>1.5</v>
      </c>
      <c r="M524" s="26">
        <v>1</v>
      </c>
      <c r="N524" s="26">
        <v>2</v>
      </c>
      <c r="O524" s="26"/>
      <c r="P524" s="26">
        <v>100</v>
      </c>
      <c r="Q524" s="26">
        <v>74.3</v>
      </c>
      <c r="R524" s="26">
        <v>100</v>
      </c>
      <c r="S524" s="1" t="b">
        <v>1</v>
      </c>
      <c r="T524" s="50"/>
      <c r="U524" s="1" t="s">
        <v>77</v>
      </c>
      <c r="V524" s="1"/>
      <c r="W524" s="1"/>
      <c r="X524" s="1"/>
      <c r="Y524" s="1"/>
      <c r="Z524" s="1">
        <v>0</v>
      </c>
      <c r="AA524" s="1" t="b">
        <f>M524&gt;L524</f>
        <v>0</v>
      </c>
      <c r="AB524" s="1"/>
      <c r="AC524" s="1"/>
      <c r="AD524" s="1" t="s">
        <v>42</v>
      </c>
      <c r="AE524" s="1">
        <f>P524-Q524</f>
        <v>25.700000000000003</v>
      </c>
      <c r="AF524" s="1">
        <f>R524-Q524</f>
        <v>25.700000000000003</v>
      </c>
      <c r="AG524" s="1"/>
      <c r="AH524" s="1"/>
      <c r="AI524" s="1"/>
      <c r="AJ524" s="1">
        <f>N524-M524</f>
        <v>1</v>
      </c>
      <c r="AK524" s="1"/>
      <c r="AL524" s="1"/>
      <c r="AM524" s="1"/>
      <c r="AN524" s="1"/>
    </row>
    <row r="525" spans="1:40" x14ac:dyDescent="0.2">
      <c r="A525" s="3" t="s">
        <v>75</v>
      </c>
      <c r="B525" s="1" t="str">
        <f>INDEX([1]SUMMARY!$B$2:$B$29,MATCH($A525,[1]SUMMARY!$A$2:$A$29,0))</f>
        <v>Chemaitelly</v>
      </c>
      <c r="C525" s="3" t="s">
        <v>33</v>
      </c>
      <c r="D525" s="3" t="s">
        <v>135</v>
      </c>
      <c r="E525" s="6" t="s">
        <v>34</v>
      </c>
      <c r="F525" s="1" t="s">
        <v>34</v>
      </c>
      <c r="G525" s="3" t="s">
        <v>43</v>
      </c>
      <c r="H525" s="1" t="s">
        <v>43</v>
      </c>
      <c r="I525" s="1" t="s">
        <v>148</v>
      </c>
      <c r="J525" s="1" t="s">
        <v>119</v>
      </c>
      <c r="K525" s="1"/>
      <c r="L525" s="26">
        <f>IF(N525&gt;20,M525+1,AVERAGE(M525:N525))</f>
        <v>2.5</v>
      </c>
      <c r="M525" s="26">
        <v>2</v>
      </c>
      <c r="N525" s="26">
        <v>3</v>
      </c>
      <c r="O525" s="26"/>
      <c r="P525" s="26">
        <v>81.63</v>
      </c>
      <c r="Q525" s="26">
        <v>0</v>
      </c>
      <c r="R525" s="26">
        <v>99.6</v>
      </c>
      <c r="S525" s="1" t="b">
        <v>1</v>
      </c>
      <c r="T525" s="50"/>
      <c r="U525" s="1" t="s">
        <v>77</v>
      </c>
      <c r="V525" s="1"/>
      <c r="W525" s="1"/>
      <c r="X525" s="1"/>
      <c r="Y525" s="1"/>
      <c r="Z525" s="1">
        <v>0</v>
      </c>
      <c r="AA525" s="1" t="b">
        <f>M525&gt;L525</f>
        <v>0</v>
      </c>
      <c r="AB525" s="1"/>
      <c r="AC525" s="1"/>
      <c r="AD525" s="1" t="s">
        <v>42</v>
      </c>
      <c r="AE525" s="1">
        <f>P525-Q525</f>
        <v>81.63</v>
      </c>
      <c r="AF525" s="1">
        <f>R525-Q525</f>
        <v>99.6</v>
      </c>
      <c r="AG525" s="1"/>
      <c r="AH525" s="1"/>
      <c r="AI525" s="1"/>
      <c r="AJ525" s="1">
        <f>N525-M525</f>
        <v>1</v>
      </c>
      <c r="AK525" s="1"/>
      <c r="AL525" s="1"/>
      <c r="AM525" s="1"/>
      <c r="AN525" s="1"/>
    </row>
    <row r="526" spans="1:40" x14ac:dyDescent="0.2">
      <c r="A526" s="3" t="s">
        <v>75</v>
      </c>
      <c r="B526" s="1" t="str">
        <f>INDEX([1]SUMMARY!$B$2:$B$29,MATCH($A526,[1]SUMMARY!$A$2:$A$29,0))</f>
        <v>Chemaitelly</v>
      </c>
      <c r="C526" s="3" t="s">
        <v>33</v>
      </c>
      <c r="D526" s="3" t="s">
        <v>135</v>
      </c>
      <c r="E526" s="6" t="s">
        <v>34</v>
      </c>
      <c r="F526" s="1" t="s">
        <v>34</v>
      </c>
      <c r="G526" s="3" t="s">
        <v>43</v>
      </c>
      <c r="H526" s="1" t="s">
        <v>43</v>
      </c>
      <c r="I526" s="1" t="s">
        <v>148</v>
      </c>
      <c r="J526" s="1" t="s">
        <v>119</v>
      </c>
      <c r="K526" s="1"/>
      <c r="L526" s="26">
        <f>IF(N526&gt;20,M526+1,AVERAGE(M526:N526))</f>
        <v>3.5</v>
      </c>
      <c r="M526" s="26">
        <v>3</v>
      </c>
      <c r="N526" s="26">
        <v>4</v>
      </c>
      <c r="O526" s="26"/>
      <c r="P526" s="26">
        <v>100</v>
      </c>
      <c r="Q526" s="26">
        <v>0</v>
      </c>
      <c r="R526" s="26">
        <v>100</v>
      </c>
      <c r="S526" s="1" t="b">
        <v>1</v>
      </c>
      <c r="T526" s="50"/>
      <c r="U526" s="1" t="s">
        <v>77</v>
      </c>
      <c r="V526" s="1"/>
      <c r="W526" s="1"/>
      <c r="X526" s="1"/>
      <c r="Y526" s="1"/>
      <c r="Z526" s="1">
        <v>0</v>
      </c>
      <c r="AA526" s="1" t="b">
        <f>M526&gt;L526</f>
        <v>0</v>
      </c>
      <c r="AB526" s="1"/>
      <c r="AC526" s="1"/>
      <c r="AD526" s="1" t="s">
        <v>42</v>
      </c>
      <c r="AE526" s="1">
        <f>P526-Q526</f>
        <v>100</v>
      </c>
      <c r="AF526" s="1">
        <f>R526-Q526</f>
        <v>100</v>
      </c>
      <c r="AG526" s="1"/>
      <c r="AH526" s="1"/>
      <c r="AI526" s="1"/>
      <c r="AJ526" s="1">
        <f>N526-M526</f>
        <v>1</v>
      </c>
      <c r="AK526" s="1"/>
      <c r="AL526" s="1"/>
      <c r="AM526" s="1"/>
      <c r="AN526" s="1"/>
    </row>
    <row r="527" spans="1:40" x14ac:dyDescent="0.2">
      <c r="A527" s="3" t="s">
        <v>75</v>
      </c>
      <c r="B527" s="1" t="str">
        <f>INDEX([1]SUMMARY!$B$2:$B$29,MATCH($A527,[1]SUMMARY!$A$2:$A$29,0))</f>
        <v>Chemaitelly</v>
      </c>
      <c r="C527" s="3" t="s">
        <v>33</v>
      </c>
      <c r="D527" s="3" t="s">
        <v>135</v>
      </c>
      <c r="E527" s="6" t="s">
        <v>34</v>
      </c>
      <c r="F527" s="1" t="s">
        <v>34</v>
      </c>
      <c r="G527" s="3" t="s">
        <v>43</v>
      </c>
      <c r="H527" s="1" t="s">
        <v>43</v>
      </c>
      <c r="I527" s="1" t="s">
        <v>148</v>
      </c>
      <c r="J527" s="1" t="s">
        <v>119</v>
      </c>
      <c r="K527" s="1"/>
      <c r="L527" s="26">
        <f>IF(N527&gt;20,M527+1,AVERAGE(M527:N527))</f>
        <v>4.5</v>
      </c>
      <c r="M527" s="26">
        <v>4</v>
      </c>
      <c r="N527" s="26">
        <v>5</v>
      </c>
      <c r="O527" s="26"/>
      <c r="P527" s="26">
        <v>81.599999999999994</v>
      </c>
      <c r="Q527" s="26">
        <v>0</v>
      </c>
      <c r="R527" s="26">
        <v>99.6</v>
      </c>
      <c r="S527" s="1" t="b">
        <v>1</v>
      </c>
      <c r="T527" s="50"/>
      <c r="U527" s="1" t="s">
        <v>77</v>
      </c>
      <c r="V527" s="1"/>
      <c r="W527" s="1"/>
      <c r="X527" s="1"/>
      <c r="Y527" s="1"/>
      <c r="Z527" s="1">
        <v>0</v>
      </c>
      <c r="AA527" s="1" t="b">
        <f>M527&gt;L527</f>
        <v>0</v>
      </c>
      <c r="AB527" s="1"/>
      <c r="AC527" s="1"/>
      <c r="AD527" s="1" t="s">
        <v>42</v>
      </c>
      <c r="AE527" s="1">
        <f>P527-Q527</f>
        <v>81.599999999999994</v>
      </c>
      <c r="AF527" s="1">
        <f>R527-Q527</f>
        <v>99.6</v>
      </c>
      <c r="AG527" s="1"/>
      <c r="AH527" s="1"/>
      <c r="AI527" s="1"/>
      <c r="AJ527" s="1">
        <f>N527-M527</f>
        <v>1</v>
      </c>
      <c r="AK527" s="1"/>
      <c r="AL527" s="1"/>
      <c r="AM527" s="1"/>
      <c r="AN527" s="1"/>
    </row>
    <row r="528" spans="1:40" x14ac:dyDescent="0.2">
      <c r="A528" s="3" t="s">
        <v>75</v>
      </c>
      <c r="B528" s="1" t="str">
        <f>INDEX([1]SUMMARY!$B$2:$B$29,MATCH($A528,[1]SUMMARY!$A$2:$A$29,0))</f>
        <v>Chemaitelly</v>
      </c>
      <c r="C528" s="3" t="s">
        <v>33</v>
      </c>
      <c r="D528" s="3" t="s">
        <v>135</v>
      </c>
      <c r="E528" s="6" t="s">
        <v>34</v>
      </c>
      <c r="F528" s="1" t="s">
        <v>34</v>
      </c>
      <c r="G528" s="3" t="s">
        <v>43</v>
      </c>
      <c r="H528" s="1" t="s">
        <v>43</v>
      </c>
      <c r="I528" s="1" t="s">
        <v>148</v>
      </c>
      <c r="J528" s="1" t="s">
        <v>119</v>
      </c>
      <c r="K528" s="1"/>
      <c r="L528" s="26">
        <f>IF(N528&gt;20,M528+1,AVERAGE(M528:N528))</f>
        <v>6</v>
      </c>
      <c r="M528" s="26">
        <v>5</v>
      </c>
      <c r="N528" s="26">
        <v>100</v>
      </c>
      <c r="O528" s="26"/>
      <c r="P528" s="26">
        <v>67.95</v>
      </c>
      <c r="Q528" s="26">
        <v>0</v>
      </c>
      <c r="R528" s="26">
        <v>99.4</v>
      </c>
      <c r="S528" s="1" t="b">
        <v>1</v>
      </c>
      <c r="T528" s="50"/>
      <c r="U528" s="1" t="s">
        <v>77</v>
      </c>
      <c r="V528" s="1"/>
      <c r="W528" s="1"/>
      <c r="X528" s="1"/>
      <c r="Y528" s="1"/>
      <c r="Z528" s="1">
        <v>0</v>
      </c>
      <c r="AA528" s="1" t="b">
        <f>M528&gt;L528</f>
        <v>0</v>
      </c>
      <c r="AB528" s="1"/>
      <c r="AC528" s="1"/>
      <c r="AD528" s="1" t="s">
        <v>42</v>
      </c>
      <c r="AE528" s="1">
        <f>P528-Q528</f>
        <v>67.95</v>
      </c>
      <c r="AF528" s="1">
        <f>R528-Q528</f>
        <v>99.4</v>
      </c>
      <c r="AG528" s="1"/>
      <c r="AH528" s="1"/>
      <c r="AI528" s="1"/>
      <c r="AJ528" s="1">
        <f>N528-M528</f>
        <v>95</v>
      </c>
      <c r="AK528" s="1"/>
      <c r="AL528" s="1"/>
      <c r="AM528" s="1"/>
      <c r="AN528" s="1"/>
    </row>
    <row r="529" spans="1:40" x14ac:dyDescent="0.2">
      <c r="A529" s="3" t="s">
        <v>150</v>
      </c>
      <c r="B529" s="1" t="str">
        <f>INDEX([1]SUMMARY!$B$2:$B$100,MATCH($A529,[1]SUMMARY!$A$2:$A$100,0))</f>
        <v>Bruxvoort</v>
      </c>
      <c r="C529" s="3" t="s">
        <v>91</v>
      </c>
      <c r="D529" s="3" t="s">
        <v>135</v>
      </c>
      <c r="E529" s="6" t="s">
        <v>34</v>
      </c>
      <c r="F529" s="6" t="s">
        <v>34</v>
      </c>
      <c r="G529" s="1" t="s">
        <v>43</v>
      </c>
      <c r="H529" s="1" t="s">
        <v>43</v>
      </c>
      <c r="I529" s="1" t="s">
        <v>36</v>
      </c>
      <c r="J529" s="1" t="s">
        <v>36</v>
      </c>
      <c r="K529" s="1"/>
      <c r="L529" s="26">
        <f>AVERAGE(M529:N529)</f>
        <v>1.25</v>
      </c>
      <c r="M529" s="26">
        <v>0.5</v>
      </c>
      <c r="N529" s="26">
        <v>2</v>
      </c>
      <c r="O529" s="26"/>
      <c r="P529" s="26">
        <v>94.25</v>
      </c>
      <c r="Q529" s="26">
        <v>90.606999999999999</v>
      </c>
      <c r="R529" s="26">
        <v>96.606999999999999</v>
      </c>
      <c r="S529" s="1" t="b">
        <v>1</v>
      </c>
      <c r="T529" s="1"/>
      <c r="U529" s="1" t="s">
        <v>77</v>
      </c>
      <c r="V529" s="1"/>
      <c r="W529" s="1"/>
      <c r="X529" s="1"/>
      <c r="Y529" s="1"/>
      <c r="Z529" s="1"/>
      <c r="AA529" s="1" t="b">
        <f>M529&gt;L529</f>
        <v>0</v>
      </c>
      <c r="AB529" s="1"/>
      <c r="AC529" s="1"/>
      <c r="AD529" s="1"/>
      <c r="AE529" s="1">
        <f>P529-Q529</f>
        <v>3.6430000000000007</v>
      </c>
      <c r="AF529" s="1">
        <f>R529-Q529</f>
        <v>6</v>
      </c>
      <c r="AG529" s="1"/>
      <c r="AH529" s="1"/>
      <c r="AI529" s="1"/>
      <c r="AJ529" s="1">
        <f>N529-M529</f>
        <v>1.5</v>
      </c>
      <c r="AK529" s="1"/>
      <c r="AL529" s="1"/>
      <c r="AM529" s="1"/>
      <c r="AN529" s="1"/>
    </row>
    <row r="530" spans="1:40" x14ac:dyDescent="0.2">
      <c r="A530" s="3" t="s">
        <v>150</v>
      </c>
      <c r="B530" s="1" t="str">
        <f>INDEX([1]SUMMARY!$B$2:$B$100,MATCH($A530,[1]SUMMARY!$A$2:$A$100,0))</f>
        <v>Bruxvoort</v>
      </c>
      <c r="C530" s="3" t="s">
        <v>91</v>
      </c>
      <c r="D530" s="3" t="s">
        <v>135</v>
      </c>
      <c r="E530" s="6" t="s">
        <v>34</v>
      </c>
      <c r="F530" s="6" t="s">
        <v>34</v>
      </c>
      <c r="G530" s="1" t="s">
        <v>43</v>
      </c>
      <c r="H530" s="1" t="s">
        <v>43</v>
      </c>
      <c r="I530" s="1" t="s">
        <v>36</v>
      </c>
      <c r="J530" s="1" t="s">
        <v>36</v>
      </c>
      <c r="K530" s="1"/>
      <c r="L530" s="26">
        <f>AVERAGE(M530:N530)</f>
        <v>2.5</v>
      </c>
      <c r="M530" s="26">
        <v>2</v>
      </c>
      <c r="N530" s="26">
        <v>3</v>
      </c>
      <c r="O530" s="26"/>
      <c r="P530" s="26">
        <v>88.679000000000002</v>
      </c>
      <c r="Q530" s="26">
        <v>85.25</v>
      </c>
      <c r="R530" s="26">
        <v>91.893000000000001</v>
      </c>
      <c r="S530" s="1" t="b">
        <v>1</v>
      </c>
      <c r="T530" s="1"/>
      <c r="U530" s="1" t="s">
        <v>77</v>
      </c>
      <c r="V530" s="1"/>
      <c r="W530" s="1"/>
      <c r="X530" s="1"/>
      <c r="Y530" s="1"/>
      <c r="Z530" s="1"/>
      <c r="AA530" s="1" t="b">
        <f>M530&gt;L530</f>
        <v>0</v>
      </c>
      <c r="AB530" s="1"/>
      <c r="AC530" s="1"/>
      <c r="AD530" s="1"/>
      <c r="AE530" s="1">
        <f>P530-Q530</f>
        <v>3.429000000000002</v>
      </c>
      <c r="AF530" s="1">
        <f>R530-Q530</f>
        <v>6.6430000000000007</v>
      </c>
      <c r="AG530" s="1"/>
      <c r="AH530" s="1"/>
      <c r="AI530" s="1"/>
      <c r="AJ530" s="1">
        <f>N530-M530</f>
        <v>1</v>
      </c>
      <c r="AK530" s="1"/>
      <c r="AL530" s="1"/>
      <c r="AM530" s="1"/>
      <c r="AN530" s="1"/>
    </row>
    <row r="531" spans="1:40" x14ac:dyDescent="0.2">
      <c r="A531" s="3" t="s">
        <v>150</v>
      </c>
      <c r="B531" s="1" t="str">
        <f>INDEX([1]SUMMARY!$B$2:$B$100,MATCH($A531,[1]SUMMARY!$A$2:$A$100,0))</f>
        <v>Bruxvoort</v>
      </c>
      <c r="C531" s="3" t="s">
        <v>91</v>
      </c>
      <c r="D531" s="3" t="s">
        <v>135</v>
      </c>
      <c r="E531" s="6" t="s">
        <v>34</v>
      </c>
      <c r="F531" s="6" t="s">
        <v>34</v>
      </c>
      <c r="G531" s="1" t="s">
        <v>43</v>
      </c>
      <c r="H531" s="1" t="s">
        <v>43</v>
      </c>
      <c r="I531" s="1" t="s">
        <v>36</v>
      </c>
      <c r="J531" s="1" t="s">
        <v>36</v>
      </c>
      <c r="K531" s="1"/>
      <c r="L531" s="26">
        <f>AVERAGE(M531:N531)</f>
        <v>3.5</v>
      </c>
      <c r="M531" s="26">
        <v>3</v>
      </c>
      <c r="N531" s="26">
        <v>4</v>
      </c>
      <c r="O531" s="26"/>
      <c r="P531" s="26">
        <v>86.106999999999999</v>
      </c>
      <c r="Q531" s="26">
        <v>81.179000000000002</v>
      </c>
      <c r="R531" s="26">
        <v>89.75</v>
      </c>
      <c r="S531" s="1" t="b">
        <v>1</v>
      </c>
      <c r="T531" s="1"/>
      <c r="U531" s="1" t="s">
        <v>77</v>
      </c>
      <c r="V531" s="1"/>
      <c r="W531" s="1"/>
      <c r="X531" s="1"/>
      <c r="Y531" s="1"/>
      <c r="Z531" s="1"/>
      <c r="AA531" s="1" t="b">
        <f>M531&gt;L531</f>
        <v>0</v>
      </c>
      <c r="AB531" s="1"/>
      <c r="AC531" s="1"/>
      <c r="AD531" s="1"/>
      <c r="AE531" s="1">
        <f>P531-Q531</f>
        <v>4.9279999999999973</v>
      </c>
      <c r="AF531" s="1">
        <f>R531-Q531</f>
        <v>8.570999999999998</v>
      </c>
      <c r="AG531" s="1"/>
      <c r="AH531" s="1"/>
      <c r="AI531" s="1"/>
      <c r="AJ531" s="1">
        <f>N531-M531</f>
        <v>1</v>
      </c>
      <c r="AK531" s="1"/>
      <c r="AL531" s="1"/>
      <c r="AM531" s="1"/>
      <c r="AN531" s="1"/>
    </row>
    <row r="532" spans="1:40" x14ac:dyDescent="0.2">
      <c r="A532" s="3" t="s">
        <v>150</v>
      </c>
      <c r="B532" s="1" t="str">
        <f>INDEX([1]SUMMARY!$B$2:$B$100,MATCH($A532,[1]SUMMARY!$A$2:$A$100,0))</f>
        <v>Bruxvoort</v>
      </c>
      <c r="C532" s="3" t="s">
        <v>91</v>
      </c>
      <c r="D532" s="3" t="s">
        <v>135</v>
      </c>
      <c r="E532" s="6" t="s">
        <v>34</v>
      </c>
      <c r="F532" s="6" t="s">
        <v>34</v>
      </c>
      <c r="G532" s="1" t="s">
        <v>43</v>
      </c>
      <c r="H532" s="1" t="s">
        <v>43</v>
      </c>
      <c r="I532" s="1" t="s">
        <v>36</v>
      </c>
      <c r="J532" s="1" t="s">
        <v>36</v>
      </c>
      <c r="K532" s="1"/>
      <c r="L532" s="26">
        <f>AVERAGE(M532:N532)</f>
        <v>4.5</v>
      </c>
      <c r="M532" s="26">
        <v>4</v>
      </c>
      <c r="N532" s="26">
        <v>5</v>
      </c>
      <c r="O532" s="26"/>
      <c r="P532" s="26">
        <v>77.106999999999999</v>
      </c>
      <c r="Q532" s="26">
        <v>69.393000000000001</v>
      </c>
      <c r="R532" s="26">
        <v>83.106999999999999</v>
      </c>
      <c r="S532" s="1" t="b">
        <v>1</v>
      </c>
      <c r="T532" s="1"/>
      <c r="U532" s="1" t="s">
        <v>77</v>
      </c>
      <c r="V532" s="1"/>
      <c r="W532" s="1"/>
      <c r="X532" s="1"/>
      <c r="Y532" s="1"/>
      <c r="Z532" s="1"/>
      <c r="AA532" s="1" t="b">
        <f>M532&gt;L532</f>
        <v>0</v>
      </c>
      <c r="AB532" s="1"/>
      <c r="AC532" s="1"/>
      <c r="AD532" s="1"/>
      <c r="AE532" s="1">
        <f>P532-Q532</f>
        <v>7.7139999999999986</v>
      </c>
      <c r="AF532" s="1">
        <f>R532-Q532</f>
        <v>13.713999999999999</v>
      </c>
      <c r="AG532" s="1"/>
      <c r="AH532" s="1"/>
      <c r="AI532" s="1"/>
      <c r="AJ532" s="1">
        <f>N532-M532</f>
        <v>1</v>
      </c>
      <c r="AK532" s="1"/>
      <c r="AL532" s="1"/>
      <c r="AM532" s="1"/>
      <c r="AN532" s="1"/>
    </row>
    <row r="533" spans="1:40" x14ac:dyDescent="0.2">
      <c r="A533" s="3" t="s">
        <v>150</v>
      </c>
      <c r="B533" s="1" t="str">
        <f>INDEX([1]SUMMARY!$B$2:$B$100,MATCH($A533,[1]SUMMARY!$A$2:$A$100,0))</f>
        <v>Bruxvoort</v>
      </c>
      <c r="C533" s="3" t="s">
        <v>91</v>
      </c>
      <c r="D533" s="3" t="s">
        <v>135</v>
      </c>
      <c r="E533" s="6" t="s">
        <v>34</v>
      </c>
      <c r="F533" s="6" t="s">
        <v>34</v>
      </c>
      <c r="G533" s="1" t="s">
        <v>43</v>
      </c>
      <c r="H533" s="1" t="s">
        <v>43</v>
      </c>
      <c r="I533" s="1" t="s">
        <v>36</v>
      </c>
      <c r="J533" s="1" t="s">
        <v>36</v>
      </c>
      <c r="K533" s="1"/>
      <c r="L533" s="26">
        <f>AVERAGE(M533:N533)</f>
        <v>5.5</v>
      </c>
      <c r="M533" s="26">
        <v>5</v>
      </c>
      <c r="N533" s="26">
        <v>6</v>
      </c>
      <c r="O533" s="26"/>
      <c r="P533" s="26">
        <v>80.106999999999999</v>
      </c>
      <c r="Q533" s="26">
        <v>70.463999999999999</v>
      </c>
      <c r="R533" s="26">
        <v>86.75</v>
      </c>
      <c r="S533" s="1" t="b">
        <v>1</v>
      </c>
      <c r="T533" s="1"/>
      <c r="U533" s="1" t="s">
        <v>77</v>
      </c>
      <c r="V533" s="1"/>
      <c r="W533" s="1"/>
      <c r="X533" s="1"/>
      <c r="Y533" s="1"/>
      <c r="Z533" s="1"/>
      <c r="AA533" s="1" t="b">
        <f>M533&gt;L533</f>
        <v>0</v>
      </c>
      <c r="AB533" s="1"/>
      <c r="AC533" s="1"/>
      <c r="AD533" s="1"/>
      <c r="AE533" s="1">
        <f>P533-Q533</f>
        <v>9.6430000000000007</v>
      </c>
      <c r="AF533" s="1">
        <f>R533-Q533</f>
        <v>16.286000000000001</v>
      </c>
      <c r="AG533" s="1"/>
      <c r="AH533" s="1"/>
      <c r="AI533" s="1"/>
      <c r="AJ533" s="1">
        <f>N533-M533</f>
        <v>1</v>
      </c>
      <c r="AK533" s="1"/>
      <c r="AL533" s="1"/>
      <c r="AM533" s="1"/>
      <c r="AN533" s="1"/>
    </row>
    <row r="534" spans="1:40" x14ac:dyDescent="0.2">
      <c r="A534" s="3" t="s">
        <v>150</v>
      </c>
      <c r="B534" s="1" t="str">
        <f>INDEX([1]SUMMARY!$B$2:$B$100,MATCH($A534,[1]SUMMARY!$A$2:$A$100,0))</f>
        <v>Bruxvoort</v>
      </c>
      <c r="C534" s="3" t="s">
        <v>91</v>
      </c>
      <c r="D534" s="3" t="s">
        <v>135</v>
      </c>
      <c r="E534" s="6" t="s">
        <v>34</v>
      </c>
      <c r="F534" s="6" t="s">
        <v>34</v>
      </c>
      <c r="G534" s="1" t="s">
        <v>35</v>
      </c>
      <c r="H534" s="1" t="s">
        <v>35</v>
      </c>
      <c r="I534" s="1" t="s">
        <v>36</v>
      </c>
      <c r="J534" s="1" t="s">
        <v>36</v>
      </c>
      <c r="K534" s="1"/>
      <c r="L534" s="26">
        <f>AVERAGE(M534:N534)</f>
        <v>1.25</v>
      </c>
      <c r="M534" s="26">
        <v>0.5</v>
      </c>
      <c r="N534" s="26">
        <v>2</v>
      </c>
      <c r="O534" s="26"/>
      <c r="P534" s="26">
        <v>98.760559999999998</v>
      </c>
      <c r="Q534" s="26">
        <v>97.239440000000002</v>
      </c>
      <c r="R534" s="26">
        <v>100</v>
      </c>
      <c r="S534" s="1" t="b">
        <v>1</v>
      </c>
      <c r="T534" s="1"/>
      <c r="U534" s="1" t="s">
        <v>77</v>
      </c>
      <c r="V534" s="1"/>
      <c r="W534" s="1"/>
      <c r="X534" s="1"/>
      <c r="Y534" s="1"/>
      <c r="Z534" s="1"/>
      <c r="AA534" s="1" t="b">
        <f>M534&gt;L534</f>
        <v>0</v>
      </c>
      <c r="AB534" s="1"/>
      <c r="AC534" s="1"/>
      <c r="AD534" s="1"/>
      <c r="AE534" s="1">
        <f>P534-Q534</f>
        <v>1.5211199999999963</v>
      </c>
      <c r="AF534" s="1">
        <f>R534-Q534</f>
        <v>2.7605599999999981</v>
      </c>
      <c r="AG534" s="1"/>
      <c r="AH534" s="1"/>
      <c r="AI534" s="1"/>
      <c r="AJ534" s="1">
        <f>N534-M534</f>
        <v>1.5</v>
      </c>
      <c r="AK534" s="1"/>
      <c r="AL534" s="1"/>
      <c r="AM534" s="1"/>
      <c r="AN534" s="1"/>
    </row>
    <row r="535" spans="1:40" x14ac:dyDescent="0.2">
      <c r="A535" s="3" t="s">
        <v>150</v>
      </c>
      <c r="B535" s="1" t="str">
        <f>INDEX([1]SUMMARY!$B$2:$B$100,MATCH($A535,[1]SUMMARY!$A$2:$A$100,0))</f>
        <v>Bruxvoort</v>
      </c>
      <c r="C535" s="3" t="s">
        <v>91</v>
      </c>
      <c r="D535" s="3" t="s">
        <v>135</v>
      </c>
      <c r="E535" s="6" t="s">
        <v>34</v>
      </c>
      <c r="F535" s="6" t="s">
        <v>34</v>
      </c>
      <c r="G535" s="1" t="s">
        <v>35</v>
      </c>
      <c r="H535" s="1" t="s">
        <v>35</v>
      </c>
      <c r="I535" s="1" t="s">
        <v>36</v>
      </c>
      <c r="J535" s="1" t="s">
        <v>36</v>
      </c>
      <c r="K535" s="1"/>
      <c r="L535" s="26">
        <f>AVERAGE(M535:N535)</f>
        <v>2.5</v>
      </c>
      <c r="M535" s="26">
        <v>2</v>
      </c>
      <c r="N535" s="26">
        <v>3</v>
      </c>
      <c r="O535" s="26"/>
      <c r="P535" s="26">
        <v>97.070419999999999</v>
      </c>
      <c r="Q535" s="26">
        <v>93.85915</v>
      </c>
      <c r="R535" s="26">
        <v>98.760559999999998</v>
      </c>
      <c r="S535" s="1" t="b">
        <v>1</v>
      </c>
      <c r="T535" s="1"/>
      <c r="U535" s="1" t="s">
        <v>77</v>
      </c>
      <c r="V535" s="1"/>
      <c r="W535" s="1"/>
      <c r="X535" s="1"/>
      <c r="Y535" s="1"/>
      <c r="Z535" s="1"/>
      <c r="AA535" s="1" t="b">
        <f>M535&gt;L535</f>
        <v>0</v>
      </c>
      <c r="AB535" s="1"/>
      <c r="AC535" s="1"/>
      <c r="AD535" s="1"/>
      <c r="AE535" s="1">
        <f>P535-Q535</f>
        <v>3.211269999999999</v>
      </c>
      <c r="AF535" s="1">
        <f>R535-Q535</f>
        <v>4.9014099999999985</v>
      </c>
      <c r="AG535" s="1"/>
      <c r="AH535" s="1"/>
      <c r="AI535" s="1"/>
      <c r="AJ535" s="1">
        <f>N535-M535</f>
        <v>1</v>
      </c>
      <c r="AK535" s="1"/>
      <c r="AL535" s="1"/>
      <c r="AM535" s="1"/>
      <c r="AN535" s="1"/>
    </row>
    <row r="536" spans="1:40" x14ac:dyDescent="0.2">
      <c r="A536" s="3" t="s">
        <v>150</v>
      </c>
      <c r="B536" s="1" t="str">
        <f>INDEX([1]SUMMARY!$B$2:$B$100,MATCH($A536,[1]SUMMARY!$A$2:$A$100,0))</f>
        <v>Bruxvoort</v>
      </c>
      <c r="C536" s="3" t="s">
        <v>91</v>
      </c>
      <c r="D536" s="3" t="s">
        <v>135</v>
      </c>
      <c r="E536" s="6" t="s">
        <v>34</v>
      </c>
      <c r="F536" s="6" t="s">
        <v>34</v>
      </c>
      <c r="G536" s="1" t="s">
        <v>35</v>
      </c>
      <c r="H536" s="1" t="s">
        <v>35</v>
      </c>
      <c r="I536" s="1" t="s">
        <v>36</v>
      </c>
      <c r="J536" s="1" t="s">
        <v>36</v>
      </c>
      <c r="K536" s="1"/>
      <c r="L536" s="26">
        <f>AVERAGE(M536:N536)</f>
        <v>3.5</v>
      </c>
      <c r="M536" s="26">
        <v>3</v>
      </c>
      <c r="N536" s="26">
        <v>4</v>
      </c>
      <c r="O536" s="26"/>
      <c r="P536" s="26">
        <v>91.661969999999997</v>
      </c>
      <c r="Q536" s="26">
        <v>84.225350000000006</v>
      </c>
      <c r="R536" s="26">
        <v>95.718310000000002</v>
      </c>
      <c r="S536" s="1" t="b">
        <v>1</v>
      </c>
      <c r="T536" s="1"/>
      <c r="U536" s="1" t="s">
        <v>77</v>
      </c>
      <c r="V536" s="1"/>
      <c r="W536" s="1"/>
      <c r="X536" s="1"/>
      <c r="Y536" s="1"/>
      <c r="Z536" s="1"/>
      <c r="AA536" s="1" t="b">
        <f>M536&gt;L536</f>
        <v>0</v>
      </c>
      <c r="AB536" s="1"/>
      <c r="AC536" s="1"/>
      <c r="AD536" s="1"/>
      <c r="AE536" s="1">
        <f>P536-Q536</f>
        <v>7.4366199999999907</v>
      </c>
      <c r="AF536" s="1">
        <f>R536-Q536</f>
        <v>11.492959999999997</v>
      </c>
      <c r="AG536" s="1"/>
      <c r="AH536" s="1"/>
      <c r="AI536" s="1"/>
      <c r="AJ536" s="1">
        <f>N536-M536</f>
        <v>1</v>
      </c>
      <c r="AK536" s="1"/>
      <c r="AL536" s="1"/>
      <c r="AM536" s="1"/>
      <c r="AN536" s="1"/>
    </row>
    <row r="537" spans="1:40" x14ac:dyDescent="0.2">
      <c r="A537" s="3" t="s">
        <v>150</v>
      </c>
      <c r="B537" s="1" t="str">
        <f>INDEX([1]SUMMARY!$B$2:$B$100,MATCH($A537,[1]SUMMARY!$A$2:$A$100,0))</f>
        <v>Bruxvoort</v>
      </c>
      <c r="C537" s="3" t="s">
        <v>91</v>
      </c>
      <c r="D537" s="3" t="s">
        <v>135</v>
      </c>
      <c r="E537" s="6" t="s">
        <v>34</v>
      </c>
      <c r="F537" s="6" t="s">
        <v>34</v>
      </c>
      <c r="G537" s="1" t="s">
        <v>35</v>
      </c>
      <c r="H537" s="1" t="s">
        <v>35</v>
      </c>
      <c r="I537" s="1" t="s">
        <v>36</v>
      </c>
      <c r="J537" s="1" t="s">
        <v>36</v>
      </c>
      <c r="K537" s="1"/>
      <c r="L537" s="26">
        <f>AVERAGE(M537:N537)</f>
        <v>4.5</v>
      </c>
      <c r="M537" s="26">
        <v>4</v>
      </c>
      <c r="N537" s="26">
        <v>5</v>
      </c>
      <c r="O537" s="26"/>
      <c r="P537" s="26">
        <v>88.788730000000001</v>
      </c>
      <c r="Q537" s="26">
        <v>72.985919999999993</v>
      </c>
      <c r="R537" s="26">
        <v>95.380279999999999</v>
      </c>
      <c r="S537" s="1" t="b">
        <v>1</v>
      </c>
      <c r="T537" s="1"/>
      <c r="U537" s="1" t="s">
        <v>77</v>
      </c>
      <c r="V537" s="1"/>
      <c r="W537" s="1"/>
      <c r="X537" s="1"/>
      <c r="Y537" s="1"/>
      <c r="Z537" s="1"/>
      <c r="AA537" s="1" t="b">
        <f>M537&gt;L537</f>
        <v>0</v>
      </c>
      <c r="AB537" s="1"/>
      <c r="AC537" s="1"/>
      <c r="AD537" s="1"/>
      <c r="AE537" s="1">
        <f>P537-Q537</f>
        <v>15.802810000000008</v>
      </c>
      <c r="AF537" s="1">
        <f>R537-Q537</f>
        <v>22.394360000000006</v>
      </c>
      <c r="AG537" s="1"/>
      <c r="AH537" s="1"/>
      <c r="AI537" s="1"/>
      <c r="AJ537" s="1">
        <f>N537-M537</f>
        <v>1</v>
      </c>
      <c r="AK537" s="1"/>
      <c r="AL537" s="1"/>
      <c r="AM537" s="1"/>
      <c r="AN537" s="1"/>
    </row>
    <row r="538" spans="1:40" x14ac:dyDescent="0.2">
      <c r="A538" s="3" t="s">
        <v>151</v>
      </c>
      <c r="B538" s="1" t="str">
        <f>INDEX([1]SUMMARY!$B$2:$B$100,MATCH($A538,[1]SUMMARY!$A$2:$A$100,0))</f>
        <v>Poukka</v>
      </c>
      <c r="C538" s="1" t="s">
        <v>84</v>
      </c>
      <c r="D538" s="3" t="s">
        <v>135</v>
      </c>
      <c r="E538" s="1" t="s">
        <v>34</v>
      </c>
      <c r="F538" s="1" t="s">
        <v>34</v>
      </c>
      <c r="G538" s="1" t="s">
        <v>93</v>
      </c>
      <c r="H538" s="1" t="s">
        <v>35</v>
      </c>
      <c r="I538" s="1" t="s">
        <v>36</v>
      </c>
      <c r="J538" s="1" t="s">
        <v>36</v>
      </c>
      <c r="K538" s="1"/>
      <c r="L538" s="26">
        <v>1.75</v>
      </c>
      <c r="M538" s="26">
        <v>0.5</v>
      </c>
      <c r="N538" s="26">
        <v>3</v>
      </c>
      <c r="O538" s="26"/>
      <c r="P538" s="26">
        <v>77</v>
      </c>
      <c r="Q538" s="26">
        <v>71</v>
      </c>
      <c r="R538" s="26">
        <v>82</v>
      </c>
      <c r="S538" s="1" t="b">
        <v>1</v>
      </c>
      <c r="T538" s="1"/>
      <c r="U538" s="1" t="s">
        <v>39</v>
      </c>
      <c r="V538" s="1"/>
      <c r="W538" s="1"/>
      <c r="X538" s="1"/>
      <c r="Y538" s="1"/>
      <c r="Z538" s="1"/>
      <c r="AA538" s="1" t="b">
        <f>M538&gt;L538</f>
        <v>0</v>
      </c>
      <c r="AB538" s="1"/>
      <c r="AC538" s="1"/>
      <c r="AD538" s="1"/>
      <c r="AE538" s="1">
        <f>P538-Q538</f>
        <v>6</v>
      </c>
      <c r="AF538" s="1">
        <f>R538-Q538</f>
        <v>11</v>
      </c>
      <c r="AG538" s="1"/>
      <c r="AH538" s="1"/>
      <c r="AI538" s="1"/>
      <c r="AJ538" s="1">
        <f>N538-M538</f>
        <v>2.5</v>
      </c>
      <c r="AK538" s="1"/>
      <c r="AL538" s="1"/>
      <c r="AM538" s="1"/>
      <c r="AN538" s="1"/>
    </row>
    <row r="539" spans="1:40" x14ac:dyDescent="0.2">
      <c r="A539" s="3" t="s">
        <v>151</v>
      </c>
      <c r="B539" s="1" t="str">
        <f>INDEX([1]SUMMARY!$B$2:$B$100,MATCH($A539,[1]SUMMARY!$A$2:$A$100,0))</f>
        <v>Poukka</v>
      </c>
      <c r="C539" s="1" t="s">
        <v>84</v>
      </c>
      <c r="D539" s="3" t="s">
        <v>135</v>
      </c>
      <c r="E539" s="1" t="s">
        <v>34</v>
      </c>
      <c r="F539" s="1" t="s">
        <v>34</v>
      </c>
      <c r="G539" s="1" t="s">
        <v>93</v>
      </c>
      <c r="H539" s="1" t="s">
        <v>35</v>
      </c>
      <c r="I539" s="1" t="s">
        <v>36</v>
      </c>
      <c r="J539" s="1" t="s">
        <v>36</v>
      </c>
      <c r="K539" s="1"/>
      <c r="L539" s="26">
        <v>4.5</v>
      </c>
      <c r="M539" s="26">
        <v>3</v>
      </c>
      <c r="N539" s="26">
        <v>6</v>
      </c>
      <c r="O539" s="26"/>
      <c r="P539" s="26">
        <v>55</v>
      </c>
      <c r="Q539" s="26">
        <v>34</v>
      </c>
      <c r="R539" s="26">
        <v>69</v>
      </c>
      <c r="S539" s="1" t="b">
        <v>1</v>
      </c>
      <c r="T539" s="1"/>
      <c r="U539" s="1" t="s">
        <v>39</v>
      </c>
      <c r="V539" s="1"/>
      <c r="W539" s="1"/>
      <c r="X539" s="1"/>
      <c r="Y539" s="1"/>
      <c r="Z539" s="1"/>
      <c r="AA539" s="1" t="b">
        <f>M539&gt;L539</f>
        <v>0</v>
      </c>
      <c r="AB539" s="1"/>
      <c r="AC539" s="1"/>
      <c r="AD539" s="1"/>
      <c r="AE539" s="1">
        <f>P539-Q539</f>
        <v>21</v>
      </c>
      <c r="AF539" s="1">
        <f>R539-Q539</f>
        <v>35</v>
      </c>
      <c r="AG539" s="1"/>
      <c r="AH539" s="1"/>
      <c r="AI539" s="1"/>
      <c r="AJ539" s="1">
        <f>N539-M539</f>
        <v>3</v>
      </c>
      <c r="AK539" s="1"/>
      <c r="AL539" s="1"/>
      <c r="AM539" s="1"/>
      <c r="AN539" s="1"/>
    </row>
    <row r="540" spans="1:40" x14ac:dyDescent="0.2">
      <c r="A540" s="3" t="s">
        <v>151</v>
      </c>
      <c r="B540" s="1" t="str">
        <f>INDEX([1]SUMMARY!$B$2:$B$100,MATCH($A540,[1]SUMMARY!$A$2:$A$100,0))</f>
        <v>Poukka</v>
      </c>
      <c r="C540" s="1" t="s">
        <v>84</v>
      </c>
      <c r="D540" s="3" t="s">
        <v>135</v>
      </c>
      <c r="E540" s="1" t="s">
        <v>34</v>
      </c>
      <c r="F540" s="1" t="s">
        <v>34</v>
      </c>
      <c r="G540" s="1" t="s">
        <v>43</v>
      </c>
      <c r="H540" s="1" t="s">
        <v>43</v>
      </c>
      <c r="I540" s="1" t="s">
        <v>36</v>
      </c>
      <c r="J540" s="1" t="s">
        <v>36</v>
      </c>
      <c r="K540" s="1"/>
      <c r="L540" s="26">
        <v>1.75</v>
      </c>
      <c r="M540" s="26">
        <v>0.5</v>
      </c>
      <c r="N540" s="26">
        <v>3</v>
      </c>
      <c r="O540" s="26"/>
      <c r="P540" s="26">
        <v>85</v>
      </c>
      <c r="Q540" s="26">
        <v>81</v>
      </c>
      <c r="R540" s="26">
        <v>88</v>
      </c>
      <c r="S540" s="1" t="b">
        <v>1</v>
      </c>
      <c r="T540" s="1"/>
      <c r="U540" s="1" t="s">
        <v>39</v>
      </c>
      <c r="V540" s="1"/>
      <c r="W540" s="1"/>
      <c r="X540" s="1"/>
      <c r="Y540" s="1"/>
      <c r="Z540" s="1"/>
      <c r="AA540" s="1" t="b">
        <f>M540&gt;L540</f>
        <v>0</v>
      </c>
      <c r="AB540" s="1"/>
      <c r="AC540" s="1"/>
      <c r="AD540" s="1"/>
      <c r="AE540" s="1">
        <f>P540-Q540</f>
        <v>4</v>
      </c>
      <c r="AF540" s="1">
        <f>R540-Q540</f>
        <v>7</v>
      </c>
      <c r="AG540" s="1"/>
      <c r="AH540" s="1"/>
      <c r="AI540" s="1"/>
      <c r="AJ540" s="1">
        <f>N540-M540</f>
        <v>2.5</v>
      </c>
      <c r="AK540" s="1"/>
      <c r="AL540" s="1"/>
      <c r="AM540" s="1"/>
      <c r="AN540" s="1"/>
    </row>
    <row r="541" spans="1:40" x14ac:dyDescent="0.2">
      <c r="A541" s="3" t="s">
        <v>151</v>
      </c>
      <c r="B541" s="1" t="str">
        <f>INDEX([1]SUMMARY!$B$2:$B$100,MATCH($A541,[1]SUMMARY!$A$2:$A$100,0))</f>
        <v>Poukka</v>
      </c>
      <c r="C541" s="1" t="s">
        <v>84</v>
      </c>
      <c r="D541" s="3" t="s">
        <v>135</v>
      </c>
      <c r="E541" s="1" t="s">
        <v>34</v>
      </c>
      <c r="F541" s="1" t="s">
        <v>34</v>
      </c>
      <c r="G541" s="1" t="s">
        <v>43</v>
      </c>
      <c r="H541" s="1" t="s">
        <v>43</v>
      </c>
      <c r="I541" s="1" t="s">
        <v>36</v>
      </c>
      <c r="J541" s="1" t="s">
        <v>36</v>
      </c>
      <c r="K541" s="1"/>
      <c r="L541" s="26">
        <v>4.5</v>
      </c>
      <c r="M541" s="26">
        <v>3</v>
      </c>
      <c r="N541" s="26">
        <v>6</v>
      </c>
      <c r="O541" s="26"/>
      <c r="P541" s="26">
        <v>65</v>
      </c>
      <c r="Q541" s="26">
        <v>58</v>
      </c>
      <c r="R541" s="26">
        <v>71</v>
      </c>
      <c r="S541" s="1" t="b">
        <v>1</v>
      </c>
      <c r="T541" s="1"/>
      <c r="U541" s="1" t="s">
        <v>39</v>
      </c>
      <c r="V541" s="1"/>
      <c r="W541" s="1"/>
      <c r="X541" s="1"/>
      <c r="Y541" s="1"/>
      <c r="Z541" s="1"/>
      <c r="AA541" s="1" t="b">
        <f>M541&gt;L541</f>
        <v>0</v>
      </c>
      <c r="AB541" s="1"/>
      <c r="AC541" s="1"/>
      <c r="AD541" s="1"/>
      <c r="AE541" s="1">
        <f>P541-Q541</f>
        <v>7</v>
      </c>
      <c r="AF541" s="1">
        <f>R541-Q541</f>
        <v>13</v>
      </c>
      <c r="AG541" s="1"/>
      <c r="AH541" s="1"/>
      <c r="AI541" s="1"/>
      <c r="AJ541" s="1">
        <f>N541-M541</f>
        <v>3</v>
      </c>
      <c r="AK541" s="1"/>
      <c r="AL541" s="1"/>
      <c r="AM541" s="1"/>
      <c r="AN541" s="1"/>
    </row>
    <row r="542" spans="1:40" x14ac:dyDescent="0.2">
      <c r="A542" s="3" t="s">
        <v>151</v>
      </c>
      <c r="B542" s="1" t="str">
        <f>INDEX([1]SUMMARY!$B$2:$B$100,MATCH($A542,[1]SUMMARY!$A$2:$A$100,0))</f>
        <v>Poukka</v>
      </c>
      <c r="C542" s="1" t="s">
        <v>84</v>
      </c>
      <c r="D542" s="3" t="s">
        <v>135</v>
      </c>
      <c r="E542" s="1" t="s">
        <v>34</v>
      </c>
      <c r="F542" s="1" t="s">
        <v>34</v>
      </c>
      <c r="G542" s="1" t="s">
        <v>43</v>
      </c>
      <c r="H542" s="1" t="s">
        <v>43</v>
      </c>
      <c r="I542" s="1" t="s">
        <v>36</v>
      </c>
      <c r="J542" s="1" t="s">
        <v>36</v>
      </c>
      <c r="K542" s="1"/>
      <c r="L542" s="26">
        <v>7</v>
      </c>
      <c r="M542" s="26">
        <v>6</v>
      </c>
      <c r="N542" s="26">
        <v>100</v>
      </c>
      <c r="O542" s="26"/>
      <c r="P542" s="26">
        <v>56</v>
      </c>
      <c r="Q542" s="26">
        <v>46</v>
      </c>
      <c r="R542" s="26">
        <v>65</v>
      </c>
      <c r="S542" s="1" t="b">
        <v>1</v>
      </c>
      <c r="T542" s="1" t="s">
        <v>152</v>
      </c>
      <c r="U542" s="1" t="s">
        <v>39</v>
      </c>
      <c r="V542" s="1"/>
      <c r="W542" s="1"/>
      <c r="X542" s="1"/>
      <c r="Y542" s="1"/>
      <c r="Z542" s="1"/>
      <c r="AA542" s="1" t="b">
        <f>M542&gt;L542</f>
        <v>0</v>
      </c>
      <c r="AB542" s="1"/>
      <c r="AC542" s="1"/>
      <c r="AD542" s="1"/>
      <c r="AE542" s="1">
        <f>P542-Q542</f>
        <v>10</v>
      </c>
      <c r="AF542" s="1">
        <f>R542-Q542</f>
        <v>19</v>
      </c>
      <c r="AG542" s="1"/>
      <c r="AH542" s="1"/>
      <c r="AI542" s="1"/>
      <c r="AJ542" s="1">
        <f>N542-M542</f>
        <v>94</v>
      </c>
      <c r="AK542" s="1"/>
      <c r="AL542" s="1"/>
      <c r="AM542" s="1"/>
      <c r="AN542" s="1"/>
    </row>
    <row r="543" spans="1:40" x14ac:dyDescent="0.2">
      <c r="A543" s="3" t="s">
        <v>151</v>
      </c>
      <c r="B543" s="1" t="str">
        <f>INDEX([1]SUMMARY!$B$2:$B$100,MATCH($A543,[1]SUMMARY!$A$2:$A$100,0))</f>
        <v>Poukka</v>
      </c>
      <c r="C543" s="1" t="s">
        <v>89</v>
      </c>
      <c r="D543" s="3" t="s">
        <v>135</v>
      </c>
      <c r="E543" s="1" t="s">
        <v>34</v>
      </c>
      <c r="F543" s="1" t="s">
        <v>34</v>
      </c>
      <c r="G543" s="1" t="s">
        <v>43</v>
      </c>
      <c r="H543" s="1" t="s">
        <v>43</v>
      </c>
      <c r="I543" s="1" t="s">
        <v>36</v>
      </c>
      <c r="J543" s="1" t="s">
        <v>36</v>
      </c>
      <c r="K543" s="1"/>
      <c r="L543" s="26">
        <v>0.25</v>
      </c>
      <c r="M543" s="26">
        <v>0</v>
      </c>
      <c r="N543" s="26">
        <v>0.5</v>
      </c>
      <c r="O543" s="26"/>
      <c r="P543" s="26">
        <v>79</v>
      </c>
      <c r="Q543" s="26">
        <v>-51</v>
      </c>
      <c r="R543" s="26">
        <v>97</v>
      </c>
      <c r="S543" s="1" t="b">
        <v>1</v>
      </c>
      <c r="T543" s="1"/>
      <c r="U543" s="1" t="s">
        <v>39</v>
      </c>
      <c r="V543" s="1"/>
      <c r="W543" s="1"/>
      <c r="X543" s="1"/>
      <c r="Y543" s="1"/>
      <c r="Z543" s="1"/>
      <c r="AA543" s="1" t="b">
        <f>M543&gt;L543</f>
        <v>0</v>
      </c>
      <c r="AB543" s="1"/>
      <c r="AC543" s="1"/>
      <c r="AD543" s="1"/>
      <c r="AE543" s="1">
        <f>P543-Q543</f>
        <v>130</v>
      </c>
      <c r="AF543" s="1">
        <f>R543-Q543</f>
        <v>148</v>
      </c>
      <c r="AG543" s="1"/>
      <c r="AH543" s="1"/>
      <c r="AI543" s="1"/>
      <c r="AJ543" s="1">
        <f>N543-M543</f>
        <v>0.5</v>
      </c>
      <c r="AK543" s="1"/>
      <c r="AL543" s="1"/>
      <c r="AM543" s="1"/>
      <c r="AN543" s="1"/>
    </row>
    <row r="544" spans="1:40" x14ac:dyDescent="0.2">
      <c r="A544" s="3" t="s">
        <v>151</v>
      </c>
      <c r="B544" s="1" t="str">
        <f>INDEX([1]SUMMARY!$B$2:$B$100,MATCH($A544,[1]SUMMARY!$A$2:$A$100,0))</f>
        <v>Poukka</v>
      </c>
      <c r="C544" s="1" t="s">
        <v>89</v>
      </c>
      <c r="D544" s="3" t="s">
        <v>135</v>
      </c>
      <c r="E544" s="1" t="s">
        <v>34</v>
      </c>
      <c r="F544" s="1" t="s">
        <v>34</v>
      </c>
      <c r="G544" s="1" t="s">
        <v>43</v>
      </c>
      <c r="H544" s="1" t="s">
        <v>43</v>
      </c>
      <c r="I544" s="1" t="s">
        <v>36</v>
      </c>
      <c r="J544" s="1" t="s">
        <v>36</v>
      </c>
      <c r="K544" s="1"/>
      <c r="L544" s="26">
        <v>1.75</v>
      </c>
      <c r="M544" s="26">
        <v>0.5</v>
      </c>
      <c r="N544" s="26">
        <v>3</v>
      </c>
      <c r="O544" s="26"/>
      <c r="P544" s="26">
        <v>88</v>
      </c>
      <c r="Q544" s="26">
        <v>71</v>
      </c>
      <c r="R544" s="26">
        <v>95</v>
      </c>
      <c r="S544" s="1" t="b">
        <v>1</v>
      </c>
      <c r="T544" s="1"/>
      <c r="U544" s="1" t="s">
        <v>39</v>
      </c>
      <c r="V544" s="1"/>
      <c r="W544" s="1"/>
      <c r="X544" s="1"/>
      <c r="Y544" s="1"/>
      <c r="Z544" s="1"/>
      <c r="AA544" s="1" t="b">
        <f>M544&gt;L544</f>
        <v>0</v>
      </c>
      <c r="AB544" s="1"/>
      <c r="AC544" s="1"/>
      <c r="AD544" s="1"/>
      <c r="AE544" s="1">
        <f>P544-Q544</f>
        <v>17</v>
      </c>
      <c r="AF544" s="1">
        <f>R544-Q544</f>
        <v>24</v>
      </c>
      <c r="AG544" s="1"/>
      <c r="AH544" s="1"/>
      <c r="AI544" s="1"/>
      <c r="AJ544" s="1">
        <f>N544-M544</f>
        <v>2.5</v>
      </c>
      <c r="AK544" s="1"/>
      <c r="AL544" s="1"/>
      <c r="AM544" s="1"/>
      <c r="AN544" s="1"/>
    </row>
    <row r="545" spans="1:40" x14ac:dyDescent="0.2">
      <c r="A545" s="3" t="s">
        <v>151</v>
      </c>
      <c r="B545" s="1" t="str">
        <f>INDEX([1]SUMMARY!$B$2:$B$100,MATCH($A545,[1]SUMMARY!$A$2:$A$100,0))</f>
        <v>Poukka</v>
      </c>
      <c r="C545" s="1" t="s">
        <v>89</v>
      </c>
      <c r="D545" s="3" t="s">
        <v>135</v>
      </c>
      <c r="E545" s="1" t="s">
        <v>34</v>
      </c>
      <c r="F545" s="1" t="s">
        <v>34</v>
      </c>
      <c r="G545" s="1" t="s">
        <v>43</v>
      </c>
      <c r="H545" s="1" t="s">
        <v>43</v>
      </c>
      <c r="I545" s="1" t="s">
        <v>36</v>
      </c>
      <c r="J545" s="1" t="s">
        <v>36</v>
      </c>
      <c r="K545" s="1"/>
      <c r="L545" s="26">
        <v>4.5</v>
      </c>
      <c r="M545" s="26">
        <v>3</v>
      </c>
      <c r="N545" s="26">
        <v>6</v>
      </c>
      <c r="O545" s="26"/>
      <c r="P545" s="26">
        <v>62</v>
      </c>
      <c r="Q545" s="26">
        <v>-177</v>
      </c>
      <c r="R545" s="26">
        <v>95</v>
      </c>
      <c r="S545" s="1" t="b">
        <v>1</v>
      </c>
      <c r="T545" s="1"/>
      <c r="U545" s="1" t="s">
        <v>39</v>
      </c>
      <c r="V545" s="1"/>
      <c r="W545" s="1"/>
      <c r="X545" s="1"/>
      <c r="Y545" s="1"/>
      <c r="Z545" s="1"/>
      <c r="AA545" s="1" t="b">
        <f>M545&gt;L545</f>
        <v>0</v>
      </c>
      <c r="AB545" s="1"/>
      <c r="AC545" s="1"/>
      <c r="AD545" s="1"/>
      <c r="AE545" s="1">
        <f>P545-Q545</f>
        <v>239</v>
      </c>
      <c r="AF545" s="1">
        <f>R545-Q545</f>
        <v>272</v>
      </c>
      <c r="AG545" s="1"/>
      <c r="AH545" s="1"/>
      <c r="AI545" s="1"/>
      <c r="AJ545" s="1">
        <f>N545-M545</f>
        <v>3</v>
      </c>
      <c r="AK545" s="1"/>
      <c r="AL545" s="1"/>
      <c r="AM545" s="1"/>
      <c r="AN545" s="1"/>
    </row>
    <row r="546" spans="1:40" x14ac:dyDescent="0.2">
      <c r="A546" s="3" t="s">
        <v>151</v>
      </c>
      <c r="B546" s="1" t="str">
        <f>INDEX([1]SUMMARY!$B$2:$B$100,MATCH($A546,[1]SUMMARY!$A$2:$A$100,0))</f>
        <v>Poukka</v>
      </c>
      <c r="C546" s="1" t="s">
        <v>84</v>
      </c>
      <c r="D546" s="3" t="s">
        <v>135</v>
      </c>
      <c r="E546" s="1" t="s">
        <v>34</v>
      </c>
      <c r="F546" s="1" t="s">
        <v>34</v>
      </c>
      <c r="G546" s="1" t="s">
        <v>93</v>
      </c>
      <c r="H546" s="1" t="s">
        <v>35</v>
      </c>
      <c r="I546" s="1" t="s">
        <v>118</v>
      </c>
      <c r="J546" s="1" t="s">
        <v>119</v>
      </c>
      <c r="K546" s="1"/>
      <c r="L546" s="26">
        <v>1.75</v>
      </c>
      <c r="M546" s="26">
        <v>0.5</v>
      </c>
      <c r="N546" s="26">
        <v>3</v>
      </c>
      <c r="O546" s="26"/>
      <c r="P546" s="26">
        <v>95</v>
      </c>
      <c r="Q546" s="26">
        <v>64</v>
      </c>
      <c r="R546" s="26">
        <v>99</v>
      </c>
      <c r="S546" s="1" t="b">
        <v>1</v>
      </c>
      <c r="T546" s="1"/>
      <c r="U546" s="1" t="s">
        <v>39</v>
      </c>
      <c r="V546" s="1"/>
      <c r="W546" s="1"/>
      <c r="X546" s="1"/>
      <c r="Y546" s="1"/>
      <c r="Z546" s="1"/>
      <c r="AA546" s="1" t="b">
        <f>M546&gt;L546</f>
        <v>0</v>
      </c>
      <c r="AB546" s="1"/>
      <c r="AC546" s="1"/>
      <c r="AD546" s="1"/>
      <c r="AE546" s="1">
        <f>P546-Q546</f>
        <v>31</v>
      </c>
      <c r="AF546" s="1">
        <f>R546-Q546</f>
        <v>35</v>
      </c>
      <c r="AG546" s="1"/>
      <c r="AH546" s="1"/>
      <c r="AI546" s="1"/>
      <c r="AJ546" s="1">
        <f>N546-M546</f>
        <v>2.5</v>
      </c>
      <c r="AK546" s="1"/>
      <c r="AL546" s="1"/>
      <c r="AM546" s="1"/>
      <c r="AN546" s="1"/>
    </row>
    <row r="547" spans="1:40" x14ac:dyDescent="0.2">
      <c r="A547" s="3" t="s">
        <v>151</v>
      </c>
      <c r="B547" s="1" t="str">
        <f>INDEX([1]SUMMARY!$B$2:$B$100,MATCH($A547,[1]SUMMARY!$A$2:$A$100,0))</f>
        <v>Poukka</v>
      </c>
      <c r="C547" s="1" t="s">
        <v>84</v>
      </c>
      <c r="D547" s="3" t="s">
        <v>135</v>
      </c>
      <c r="E547" s="1" t="s">
        <v>34</v>
      </c>
      <c r="F547" s="1" t="s">
        <v>34</v>
      </c>
      <c r="G547" s="1" t="s">
        <v>43</v>
      </c>
      <c r="H547" s="1" t="s">
        <v>43</v>
      </c>
      <c r="I547" s="1" t="s">
        <v>118</v>
      </c>
      <c r="J547" s="1" t="s">
        <v>119</v>
      </c>
      <c r="K547" s="1"/>
      <c r="L547" s="26">
        <v>1.75</v>
      </c>
      <c r="M547" s="26">
        <v>0.5</v>
      </c>
      <c r="N547" s="26">
        <v>3</v>
      </c>
      <c r="O547" s="26"/>
      <c r="P547" s="26">
        <v>100</v>
      </c>
      <c r="Q547" s="26">
        <v>97</v>
      </c>
      <c r="R547" s="26">
        <v>100</v>
      </c>
      <c r="S547" s="1" t="b">
        <v>1</v>
      </c>
      <c r="T547" s="1"/>
      <c r="U547" s="1" t="s">
        <v>39</v>
      </c>
      <c r="V547" s="1"/>
      <c r="W547" s="1"/>
      <c r="X547" s="1"/>
      <c r="Y547" s="1"/>
      <c r="Z547" s="1"/>
      <c r="AA547" s="1" t="b">
        <f>M547&gt;L547</f>
        <v>0</v>
      </c>
      <c r="AB547" s="1"/>
      <c r="AC547" s="1"/>
      <c r="AD547" s="1"/>
      <c r="AE547" s="1">
        <f>P547-Q547</f>
        <v>3</v>
      </c>
      <c r="AF547" s="1">
        <f>R547-Q547</f>
        <v>3</v>
      </c>
      <c r="AG547" s="1"/>
      <c r="AH547" s="1"/>
      <c r="AI547" s="1"/>
      <c r="AJ547" s="1">
        <f>N547-M547</f>
        <v>2.5</v>
      </c>
      <c r="AK547" s="1"/>
      <c r="AL547" s="1"/>
      <c r="AM547" s="1"/>
      <c r="AN547" s="1"/>
    </row>
    <row r="548" spans="1:40" x14ac:dyDescent="0.2">
      <c r="A548" s="3" t="s">
        <v>151</v>
      </c>
      <c r="B548" s="1" t="str">
        <f>INDEX([1]SUMMARY!$B$2:$B$100,MATCH($A548,[1]SUMMARY!$A$2:$A$100,0))</f>
        <v>Poukka</v>
      </c>
      <c r="C548" s="1" t="s">
        <v>84</v>
      </c>
      <c r="D548" s="3" t="s">
        <v>135</v>
      </c>
      <c r="E548" s="1" t="s">
        <v>34</v>
      </c>
      <c r="F548" s="1" t="s">
        <v>34</v>
      </c>
      <c r="G548" s="1" t="s">
        <v>43</v>
      </c>
      <c r="H548" s="1" t="s">
        <v>43</v>
      </c>
      <c r="I548" s="1" t="s">
        <v>118</v>
      </c>
      <c r="J548" s="1" t="s">
        <v>119</v>
      </c>
      <c r="K548" s="1"/>
      <c r="L548" s="26">
        <v>4.5</v>
      </c>
      <c r="M548" s="26">
        <v>3</v>
      </c>
      <c r="N548" s="26">
        <v>6</v>
      </c>
      <c r="O548" s="26"/>
      <c r="P548" s="26">
        <v>98</v>
      </c>
      <c r="Q548" s="26">
        <v>90</v>
      </c>
      <c r="R548" s="26">
        <v>99</v>
      </c>
      <c r="S548" s="1" t="b">
        <v>1</v>
      </c>
      <c r="T548" s="1"/>
      <c r="U548" s="1" t="s">
        <v>39</v>
      </c>
      <c r="V548" s="1"/>
      <c r="W548" s="1"/>
      <c r="X548" s="1"/>
      <c r="Y548" s="1"/>
      <c r="Z548" s="1"/>
      <c r="AA548" s="1" t="b">
        <f>M548&gt;L548</f>
        <v>0</v>
      </c>
      <c r="AB548" s="1"/>
      <c r="AC548" s="1"/>
      <c r="AD548" s="1"/>
      <c r="AE548" s="1">
        <f>P548-Q548</f>
        <v>8</v>
      </c>
      <c r="AF548" s="1">
        <f>R548-Q548</f>
        <v>9</v>
      </c>
      <c r="AG548" s="1"/>
      <c r="AH548" s="1"/>
      <c r="AI548" s="1"/>
      <c r="AJ548" s="1">
        <f>N548-M548</f>
        <v>3</v>
      </c>
      <c r="AK548" s="1"/>
      <c r="AL548" s="1"/>
      <c r="AM548" s="1"/>
      <c r="AN548" s="1"/>
    </row>
    <row r="549" spans="1:40" x14ac:dyDescent="0.2">
      <c r="A549" s="3" t="s">
        <v>151</v>
      </c>
      <c r="B549" s="1" t="str">
        <f>INDEX([1]SUMMARY!$B$2:$B$100,MATCH($A549,[1]SUMMARY!$A$2:$A$100,0))</f>
        <v>Poukka</v>
      </c>
      <c r="C549" s="1" t="s">
        <v>84</v>
      </c>
      <c r="D549" s="3" t="s">
        <v>135</v>
      </c>
      <c r="E549" s="1" t="s">
        <v>34</v>
      </c>
      <c r="F549" s="1" t="s">
        <v>34</v>
      </c>
      <c r="G549" s="1" t="s">
        <v>43</v>
      </c>
      <c r="H549" s="1" t="s">
        <v>43</v>
      </c>
      <c r="I549" s="1" t="s">
        <v>118</v>
      </c>
      <c r="J549" s="1" t="s">
        <v>119</v>
      </c>
      <c r="K549" s="1"/>
      <c r="L549" s="26">
        <v>7</v>
      </c>
      <c r="M549" s="26">
        <v>6</v>
      </c>
      <c r="N549" s="26">
        <v>100</v>
      </c>
      <c r="O549" s="26"/>
      <c r="P549" s="26">
        <v>98</v>
      </c>
      <c r="Q549" s="26">
        <v>88</v>
      </c>
      <c r="R549" s="26">
        <v>100</v>
      </c>
      <c r="S549" s="1" t="b">
        <v>1</v>
      </c>
      <c r="T549" s="1"/>
      <c r="U549" s="1" t="s">
        <v>39</v>
      </c>
      <c r="V549" s="1"/>
      <c r="W549" s="1"/>
      <c r="X549" s="1"/>
      <c r="Y549" s="1"/>
      <c r="Z549" s="1"/>
      <c r="AA549" s="1" t="b">
        <f>M549&gt;L549</f>
        <v>0</v>
      </c>
      <c r="AB549" s="1"/>
      <c r="AC549" s="1"/>
      <c r="AD549" s="1"/>
      <c r="AE549" s="1">
        <f>P549-Q549</f>
        <v>10</v>
      </c>
      <c r="AF549" s="1">
        <f>R549-Q549</f>
        <v>12</v>
      </c>
      <c r="AG549" s="1"/>
      <c r="AH549" s="1"/>
      <c r="AI549" s="1"/>
      <c r="AJ549" s="1">
        <f>N549-M549</f>
        <v>94</v>
      </c>
      <c r="AK549" s="1"/>
      <c r="AL549" s="1"/>
      <c r="AM549" s="1"/>
      <c r="AN549" s="1"/>
    </row>
    <row r="550" spans="1:40" x14ac:dyDescent="0.2">
      <c r="A550" s="3" t="s">
        <v>151</v>
      </c>
      <c r="B550" s="1" t="str">
        <f>INDEX([1]SUMMARY!$B$2:$B$100,MATCH($A550,[1]SUMMARY!$A$2:$A$100,0))</f>
        <v>Poukka</v>
      </c>
      <c r="C550" s="1" t="s">
        <v>89</v>
      </c>
      <c r="D550" s="3" t="s">
        <v>135</v>
      </c>
      <c r="E550" s="1" t="s">
        <v>34</v>
      </c>
      <c r="F550" s="1" t="s">
        <v>34</v>
      </c>
      <c r="G550" s="1" t="s">
        <v>43</v>
      </c>
      <c r="H550" s="1" t="s">
        <v>43</v>
      </c>
      <c r="I550" s="1" t="s">
        <v>118</v>
      </c>
      <c r="J550" s="1" t="s">
        <v>119</v>
      </c>
      <c r="K550" s="1"/>
      <c r="L550" s="26">
        <v>4.5</v>
      </c>
      <c r="M550" s="26">
        <v>3</v>
      </c>
      <c r="N550" s="26">
        <v>6</v>
      </c>
      <c r="O550" s="26"/>
      <c r="P550" s="26">
        <v>81</v>
      </c>
      <c r="Q550" s="26">
        <v>9</v>
      </c>
      <c r="R550" s="26">
        <v>96</v>
      </c>
      <c r="S550" s="1" t="b">
        <v>1</v>
      </c>
      <c r="T550" s="1"/>
      <c r="U550" s="1" t="s">
        <v>39</v>
      </c>
      <c r="V550" s="1"/>
      <c r="W550" s="1"/>
      <c r="X550" s="1"/>
      <c r="Y550" s="1"/>
      <c r="Z550" s="1"/>
      <c r="AA550" s="1" t="b">
        <f>M550&gt;L550</f>
        <v>0</v>
      </c>
      <c r="AB550" s="1"/>
      <c r="AC550" s="1"/>
      <c r="AD550" s="1"/>
      <c r="AE550" s="1">
        <f>P550-Q550</f>
        <v>72</v>
      </c>
      <c r="AF550" s="1">
        <f>R550-Q550</f>
        <v>87</v>
      </c>
      <c r="AG550" s="1"/>
      <c r="AH550" s="1"/>
      <c r="AI550" s="1"/>
      <c r="AJ550" s="1">
        <f>N550-M550</f>
        <v>3</v>
      </c>
      <c r="AK550" s="1"/>
      <c r="AL550" s="1"/>
      <c r="AM550" s="1"/>
      <c r="AN550" s="1"/>
    </row>
    <row r="551" spans="1:40" x14ac:dyDescent="0.2">
      <c r="A551" s="3" t="s">
        <v>153</v>
      </c>
      <c r="B551" s="1" t="str">
        <f>INDEX([1]SUMMARY!$B$2:$B$100,MATCH($A551,[1]SUMMARY!$A$2:$A$100,0))</f>
        <v>Thompson</v>
      </c>
      <c r="C551" s="22" t="s">
        <v>84</v>
      </c>
      <c r="D551" s="1" t="s">
        <v>135</v>
      </c>
      <c r="E551" s="1" t="s">
        <v>34</v>
      </c>
      <c r="F551" s="1" t="s">
        <v>34</v>
      </c>
      <c r="G551" s="1" t="s">
        <v>43</v>
      </c>
      <c r="H551" s="1" t="s">
        <v>43</v>
      </c>
      <c r="I551" s="1" t="s">
        <v>118</v>
      </c>
      <c r="J551" s="1" t="s">
        <v>119</v>
      </c>
      <c r="K551" s="1"/>
      <c r="L551" s="26">
        <f>IF(N551&gt;20,M551+1,AVERAGE(M551:N551))</f>
        <v>3.25</v>
      </c>
      <c r="M551" s="26">
        <v>0.5</v>
      </c>
      <c r="N551" s="26">
        <v>6</v>
      </c>
      <c r="O551" s="26"/>
      <c r="P551" s="26">
        <v>90</v>
      </c>
      <c r="Q551" s="26">
        <v>89</v>
      </c>
      <c r="R551" s="26">
        <v>90</v>
      </c>
      <c r="S551" s="1" t="b">
        <v>1</v>
      </c>
      <c r="T551" s="1"/>
      <c r="U551" s="1" t="s">
        <v>77</v>
      </c>
      <c r="V551" s="1"/>
      <c r="W551" s="1"/>
      <c r="X551" s="1"/>
      <c r="Y551" s="1"/>
      <c r="Z551" s="1"/>
      <c r="AA551" s="1" t="b">
        <f>M551&gt;L551</f>
        <v>0</v>
      </c>
      <c r="AB551" s="1"/>
      <c r="AC551" s="1"/>
      <c r="AD551" s="1"/>
      <c r="AE551" s="1">
        <f>P551-Q551</f>
        <v>1</v>
      </c>
      <c r="AF551" s="1">
        <f>R551-Q551</f>
        <v>1</v>
      </c>
      <c r="AG551" s="1"/>
      <c r="AH551" s="1"/>
      <c r="AI551" s="1"/>
      <c r="AJ551" s="1">
        <f>N551-M551</f>
        <v>5.5</v>
      </c>
      <c r="AK551" s="1"/>
      <c r="AL551" s="1"/>
      <c r="AM551" s="1"/>
      <c r="AN551" s="1"/>
    </row>
    <row r="552" spans="1:40" x14ac:dyDescent="0.2">
      <c r="A552" s="3" t="s">
        <v>153</v>
      </c>
      <c r="B552" s="1" t="str">
        <f>INDEX([1]SUMMARY!$B$2:$B$100,MATCH($A552,[1]SUMMARY!$A$2:$A$100,0))</f>
        <v>Thompson</v>
      </c>
      <c r="C552" s="1" t="s">
        <v>84</v>
      </c>
      <c r="D552" s="1" t="s">
        <v>135</v>
      </c>
      <c r="E552" s="1" t="s">
        <v>34</v>
      </c>
      <c r="F552" s="1" t="s">
        <v>34</v>
      </c>
      <c r="G552" s="1" t="s">
        <v>43</v>
      </c>
      <c r="H552" s="1" t="s">
        <v>43</v>
      </c>
      <c r="I552" s="1" t="s">
        <v>118</v>
      </c>
      <c r="J552" s="1" t="s">
        <v>119</v>
      </c>
      <c r="K552" s="1"/>
      <c r="L552" s="26">
        <f>IF(N552&gt;20,M552+1,AVERAGE(M552:N552))</f>
        <v>7</v>
      </c>
      <c r="M552" s="26">
        <v>6</v>
      </c>
      <c r="N552" s="26">
        <v>100</v>
      </c>
      <c r="O552" s="26"/>
      <c r="P552" s="26">
        <v>81</v>
      </c>
      <c r="Q552" s="26">
        <v>80</v>
      </c>
      <c r="R552" s="26">
        <v>82</v>
      </c>
      <c r="S552" s="1" t="b">
        <v>1</v>
      </c>
      <c r="T552" s="1" t="s">
        <v>154</v>
      </c>
      <c r="U552" s="1" t="s">
        <v>77</v>
      </c>
      <c r="V552" s="1"/>
      <c r="W552" s="1"/>
      <c r="X552" s="1"/>
      <c r="Y552" s="1"/>
      <c r="Z552" s="1"/>
      <c r="AA552" s="1" t="b">
        <f>M552&gt;L552</f>
        <v>0</v>
      </c>
      <c r="AB552" s="1"/>
      <c r="AC552" s="1"/>
      <c r="AD552" s="1"/>
      <c r="AE552" s="1">
        <f>P552-Q552</f>
        <v>1</v>
      </c>
      <c r="AF552" s="1">
        <f>R552-Q552</f>
        <v>2</v>
      </c>
      <c r="AG552" s="1"/>
      <c r="AH552" s="1"/>
      <c r="AI552" s="1"/>
      <c r="AJ552" s="1">
        <f>N552-M552</f>
        <v>94</v>
      </c>
      <c r="AK552" s="1"/>
      <c r="AL552" s="1"/>
      <c r="AM552" s="1"/>
      <c r="AN552" s="1"/>
    </row>
    <row r="553" spans="1:40" x14ac:dyDescent="0.2">
      <c r="A553" s="3" t="s">
        <v>153</v>
      </c>
      <c r="B553" s="1" t="str">
        <f>INDEX([1]SUMMARY!$B$2:$B$100,MATCH($A553,[1]SUMMARY!$A$2:$A$100,0))</f>
        <v>Thompson</v>
      </c>
      <c r="C553" s="1" t="s">
        <v>84</v>
      </c>
      <c r="D553" s="1" t="s">
        <v>84</v>
      </c>
      <c r="E553" s="1" t="s">
        <v>34</v>
      </c>
      <c r="F553" s="1" t="s">
        <v>34</v>
      </c>
      <c r="G553" s="1" t="s">
        <v>43</v>
      </c>
      <c r="H553" s="1" t="s">
        <v>43</v>
      </c>
      <c r="I553" s="1" t="s">
        <v>118</v>
      </c>
      <c r="J553" s="1" t="s">
        <v>119</v>
      </c>
      <c r="K553" s="1"/>
      <c r="L553" s="26">
        <f>IF(N553&gt;20,M553+1,AVERAGE(M553:N553))</f>
        <v>2.25</v>
      </c>
      <c r="M553" s="26">
        <v>0.5</v>
      </c>
      <c r="N553" s="26">
        <v>4</v>
      </c>
      <c r="O553" s="26"/>
      <c r="P553" s="26">
        <v>94</v>
      </c>
      <c r="Q553" s="26">
        <v>93</v>
      </c>
      <c r="R553" s="26">
        <v>95</v>
      </c>
      <c r="S553" s="1" t="b">
        <v>1</v>
      </c>
      <c r="T553" s="1"/>
      <c r="U553" s="1" t="s">
        <v>77</v>
      </c>
      <c r="V553" s="1"/>
      <c r="W553" s="1"/>
      <c r="X553" s="1"/>
      <c r="Y553" s="1"/>
      <c r="Z553" s="1"/>
      <c r="AA553" s="1" t="b">
        <f>M553&gt;L553</f>
        <v>0</v>
      </c>
      <c r="AB553" s="1"/>
      <c r="AC553" s="1"/>
      <c r="AD553" s="1"/>
      <c r="AE553" s="1">
        <f>P553-Q553</f>
        <v>1</v>
      </c>
      <c r="AF553" s="1">
        <f>R553-Q553</f>
        <v>2</v>
      </c>
      <c r="AG553" s="1"/>
      <c r="AH553" s="1"/>
      <c r="AI553" s="1"/>
      <c r="AJ553" s="1">
        <f>N553-M553</f>
        <v>3.5</v>
      </c>
      <c r="AK553" s="1"/>
      <c r="AL553" s="1"/>
      <c r="AM553" s="1"/>
      <c r="AN553" s="1"/>
    </row>
    <row r="554" spans="1:40" x14ac:dyDescent="0.2">
      <c r="A554" s="3" t="s">
        <v>153</v>
      </c>
      <c r="B554" s="1" t="str">
        <f>INDEX([1]SUMMARY!$B$2:$B$100,MATCH($A554,[1]SUMMARY!$A$2:$A$100,0))</f>
        <v>Thompson</v>
      </c>
      <c r="C554" s="1" t="s">
        <v>84</v>
      </c>
      <c r="D554" s="1" t="s">
        <v>135</v>
      </c>
      <c r="E554" s="1" t="s">
        <v>34</v>
      </c>
      <c r="F554" s="1" t="s">
        <v>34</v>
      </c>
      <c r="G554" s="1" t="s">
        <v>137</v>
      </c>
      <c r="H554" s="1" t="s">
        <v>137</v>
      </c>
      <c r="I554" s="1" t="s">
        <v>118</v>
      </c>
      <c r="J554" s="1" t="s">
        <v>119</v>
      </c>
      <c r="K554" s="1"/>
      <c r="L554" s="26">
        <f>IF(N554&gt;20,M554+1,AVERAGE(M554:N554))</f>
        <v>3.25</v>
      </c>
      <c r="M554" s="26">
        <v>0.5</v>
      </c>
      <c r="N554" s="26">
        <v>6</v>
      </c>
      <c r="O554" s="26"/>
      <c r="P554" s="26">
        <v>81</v>
      </c>
      <c r="Q554" s="26">
        <v>65</v>
      </c>
      <c r="R554" s="26">
        <v>90</v>
      </c>
      <c r="S554" s="1" t="b">
        <v>1</v>
      </c>
      <c r="T554" s="1"/>
      <c r="U554" s="1" t="s">
        <v>77</v>
      </c>
      <c r="V554" s="1"/>
      <c r="W554" s="1"/>
      <c r="X554" s="1"/>
      <c r="Y554" s="1"/>
      <c r="Z554" s="1"/>
      <c r="AA554" s="1" t="b">
        <f>M554&gt;L554</f>
        <v>0</v>
      </c>
      <c r="AB554" s="1"/>
      <c r="AC554" s="1"/>
      <c r="AD554" s="1"/>
      <c r="AE554" s="1">
        <f>P554-Q554</f>
        <v>16</v>
      </c>
      <c r="AF554" s="1">
        <f>R554-Q554</f>
        <v>25</v>
      </c>
      <c r="AG554" s="1"/>
      <c r="AH554" s="1"/>
      <c r="AI554" s="1"/>
      <c r="AJ554" s="1">
        <f>N554-M554</f>
        <v>5.5</v>
      </c>
      <c r="AK554" s="1"/>
      <c r="AL554" s="1"/>
      <c r="AM554" s="1"/>
      <c r="AN554" s="1"/>
    </row>
    <row r="555" spans="1:40" x14ac:dyDescent="0.2">
      <c r="A555" s="3" t="s">
        <v>153</v>
      </c>
      <c r="B555" s="1" t="str">
        <f>INDEX([1]SUMMARY!$B$2:$B$100,MATCH($A555,[1]SUMMARY!$A$2:$A$100,0))</f>
        <v>Thompson</v>
      </c>
      <c r="C555" s="1" t="s">
        <v>84</v>
      </c>
      <c r="D555" s="1" t="s">
        <v>135</v>
      </c>
      <c r="E555" s="1" t="s">
        <v>34</v>
      </c>
      <c r="F555" s="1" t="s">
        <v>34</v>
      </c>
      <c r="G555" s="1" t="s">
        <v>137</v>
      </c>
      <c r="H555" s="1" t="s">
        <v>137</v>
      </c>
      <c r="I555" s="1" t="s">
        <v>118</v>
      </c>
      <c r="J555" s="1" t="s">
        <v>119</v>
      </c>
      <c r="K555" s="1"/>
      <c r="L555" s="26">
        <f>IF(N555&gt;20,M555+1,AVERAGE(M555:N555))</f>
        <v>7</v>
      </c>
      <c r="M555" s="26">
        <v>6</v>
      </c>
      <c r="N555" s="26">
        <v>100</v>
      </c>
      <c r="O555" s="26"/>
      <c r="P555" s="26">
        <v>57</v>
      </c>
      <c r="Q555" s="26">
        <v>39</v>
      </c>
      <c r="R555" s="26">
        <v>70</v>
      </c>
      <c r="S555" s="1" t="b">
        <v>1</v>
      </c>
      <c r="T555" s="1"/>
      <c r="U555" s="1" t="s">
        <v>77</v>
      </c>
      <c r="V555" s="1"/>
      <c r="W555" s="1"/>
      <c r="X555" s="1"/>
      <c r="Y555" s="1"/>
      <c r="Z555" s="1"/>
      <c r="AA555" s="1" t="b">
        <f>M555&gt;L555</f>
        <v>0</v>
      </c>
      <c r="AB555" s="1"/>
      <c r="AC555" s="1"/>
      <c r="AD555" s="1"/>
      <c r="AE555" s="1">
        <f>P555-Q555</f>
        <v>18</v>
      </c>
      <c r="AF555" s="1">
        <f>R555-Q555</f>
        <v>31</v>
      </c>
      <c r="AG555" s="1"/>
      <c r="AH555" s="1"/>
      <c r="AI555" s="1"/>
      <c r="AJ555" s="1">
        <f>N555-M555</f>
        <v>94</v>
      </c>
      <c r="AK555" s="1"/>
      <c r="AL555" s="1"/>
      <c r="AM555" s="1"/>
      <c r="AN555" s="1"/>
    </row>
    <row r="556" spans="1:40" x14ac:dyDescent="0.2">
      <c r="A556" s="3" t="s">
        <v>153</v>
      </c>
      <c r="B556" s="1" t="str">
        <f>INDEX([1]SUMMARY!$B$2:$B$100,MATCH($A556,[1]SUMMARY!$A$2:$A$100,0))</f>
        <v>Thompson</v>
      </c>
      <c r="C556" s="1" t="s">
        <v>84</v>
      </c>
      <c r="D556" s="1" t="s">
        <v>84</v>
      </c>
      <c r="E556" s="1" t="s">
        <v>34</v>
      </c>
      <c r="F556" s="1" t="s">
        <v>34</v>
      </c>
      <c r="G556" s="1" t="s">
        <v>137</v>
      </c>
      <c r="H556" s="1" t="s">
        <v>137</v>
      </c>
      <c r="I556" s="1" t="s">
        <v>118</v>
      </c>
      <c r="J556" s="1" t="s">
        <v>119</v>
      </c>
      <c r="K556" s="1"/>
      <c r="L556" s="26">
        <f>IF(N556&gt;20,M556+1,AVERAGE(M556:N556))</f>
        <v>2.25</v>
      </c>
      <c r="M556" s="26">
        <v>0.5</v>
      </c>
      <c r="N556" s="26">
        <v>4</v>
      </c>
      <c r="O556" s="26"/>
      <c r="P556" s="26">
        <v>90</v>
      </c>
      <c r="Q556" s="26">
        <v>80</v>
      </c>
      <c r="R556" s="26">
        <v>94</v>
      </c>
      <c r="S556" s="1" t="b">
        <v>1</v>
      </c>
      <c r="T556" s="1"/>
      <c r="U556" s="1" t="s">
        <v>77</v>
      </c>
      <c r="V556" s="1"/>
      <c r="W556" s="1"/>
      <c r="X556" s="1"/>
      <c r="Y556" s="1"/>
      <c r="Z556" s="1"/>
      <c r="AA556" s="1" t="b">
        <f>M556&gt;L556</f>
        <v>0</v>
      </c>
      <c r="AB556" s="1"/>
      <c r="AC556" s="1"/>
      <c r="AD556" s="1"/>
      <c r="AE556" s="1">
        <f>P556-Q556</f>
        <v>10</v>
      </c>
      <c r="AF556" s="1">
        <f>R556-Q556</f>
        <v>14</v>
      </c>
      <c r="AG556" s="1"/>
      <c r="AH556" s="1"/>
      <c r="AI556" s="1"/>
      <c r="AJ556" s="1">
        <f>N556-M556</f>
        <v>3.5</v>
      </c>
      <c r="AK556" s="1"/>
      <c r="AL556" s="1"/>
      <c r="AM556" s="1"/>
      <c r="AN556" s="1"/>
    </row>
    <row r="557" spans="1:40" x14ac:dyDescent="0.2">
      <c r="A557" s="3" t="s">
        <v>155</v>
      </c>
      <c r="B557" s="1" t="str">
        <f>INDEX([1]SUMMARY!$B$2:$B$100,MATCH($A557,[1]SUMMARY!$A$2:$A$100,0))</f>
        <v>Tseng</v>
      </c>
      <c r="C557" s="1" t="s">
        <v>91</v>
      </c>
      <c r="D557" s="1" t="s">
        <v>135</v>
      </c>
      <c r="E557" s="1" t="s">
        <v>34</v>
      </c>
      <c r="F557" s="1" t="s">
        <v>34</v>
      </c>
      <c r="G557" s="1" t="s">
        <v>43</v>
      </c>
      <c r="H557" s="1" t="s">
        <v>43</v>
      </c>
      <c r="I557" s="1" t="s">
        <v>85</v>
      </c>
      <c r="J557" s="1" t="s">
        <v>85</v>
      </c>
      <c r="K557" s="1"/>
      <c r="L557" s="26">
        <f>IF(N557&gt;20,M557+1,AVERAGE(M557:N557))</f>
        <v>1.75</v>
      </c>
      <c r="M557" s="26">
        <v>0.5</v>
      </c>
      <c r="N557" s="26">
        <v>3</v>
      </c>
      <c r="O557" s="26"/>
      <c r="P557" s="26">
        <v>80.2</v>
      </c>
      <c r="Q557" s="26">
        <v>68.2</v>
      </c>
      <c r="R557" s="26">
        <v>87.7</v>
      </c>
      <c r="S557" s="1" t="b">
        <v>1</v>
      </c>
      <c r="T557" s="1"/>
      <c r="U557" s="1" t="s">
        <v>77</v>
      </c>
      <c r="V557" s="1"/>
      <c r="W557" s="1"/>
      <c r="X557" s="1"/>
      <c r="Y557" s="1"/>
      <c r="Z557" s="1"/>
      <c r="AA557" s="1" t="b">
        <f>M557&gt;L557</f>
        <v>0</v>
      </c>
      <c r="AB557" s="1"/>
      <c r="AC557" s="1"/>
      <c r="AD557" s="1"/>
      <c r="AE557" s="1">
        <f>P557-Q557</f>
        <v>12</v>
      </c>
      <c r="AF557" s="1">
        <f>R557-Q557</f>
        <v>19.5</v>
      </c>
      <c r="AG557" s="1"/>
      <c r="AH557" s="1"/>
      <c r="AI557" s="1"/>
      <c r="AJ557" s="1">
        <f>N557-M557</f>
        <v>2.5</v>
      </c>
      <c r="AK557" s="1"/>
      <c r="AL557" s="1"/>
      <c r="AM557" s="1"/>
      <c r="AN557" s="1"/>
    </row>
    <row r="558" spans="1:40" x14ac:dyDescent="0.2">
      <c r="A558" s="3" t="s">
        <v>155</v>
      </c>
      <c r="B558" s="1" t="str">
        <f>INDEX([1]SUMMARY!$B$2:$B$100,MATCH($A558,[1]SUMMARY!$A$2:$A$100,0))</f>
        <v>Tseng</v>
      </c>
      <c r="C558" s="1" t="s">
        <v>91</v>
      </c>
      <c r="D558" s="1" t="s">
        <v>135</v>
      </c>
      <c r="E558" s="1" t="s">
        <v>34</v>
      </c>
      <c r="F558" s="1" t="s">
        <v>34</v>
      </c>
      <c r="G558" s="1" t="s">
        <v>43</v>
      </c>
      <c r="H558" s="1" t="s">
        <v>43</v>
      </c>
      <c r="I558" s="1" t="s">
        <v>85</v>
      </c>
      <c r="J558" s="1" t="s">
        <v>85</v>
      </c>
      <c r="K558" s="1"/>
      <c r="L558" s="26">
        <f>IF(N558&gt;20,M558+1,AVERAGE(M558:N558))</f>
        <v>4.5</v>
      </c>
      <c r="M558" s="26">
        <v>3</v>
      </c>
      <c r="N558" s="26">
        <v>6</v>
      </c>
      <c r="O558" s="26"/>
      <c r="P558" s="26">
        <v>68.900000000000006</v>
      </c>
      <c r="Q558" s="26">
        <v>60.1</v>
      </c>
      <c r="R558" s="26">
        <v>75.8</v>
      </c>
      <c r="S558" s="1" t="b">
        <v>1</v>
      </c>
      <c r="T558" s="1"/>
      <c r="U558" s="1" t="s">
        <v>77</v>
      </c>
      <c r="V558" s="1"/>
      <c r="W558" s="1"/>
      <c r="X558" s="1"/>
      <c r="Y558" s="1"/>
      <c r="Z558" s="1"/>
      <c r="AA558" s="1" t="b">
        <f>M558&gt;L558</f>
        <v>0</v>
      </c>
      <c r="AB558" s="1"/>
      <c r="AC558" s="1"/>
      <c r="AD558" s="1"/>
      <c r="AE558" s="1">
        <f>P558-Q558</f>
        <v>8.8000000000000043</v>
      </c>
      <c r="AF558" s="1">
        <f>R558-Q558</f>
        <v>15.699999999999996</v>
      </c>
      <c r="AG558" s="1"/>
      <c r="AH558" s="1"/>
      <c r="AI558" s="1"/>
      <c r="AJ558" s="1">
        <f>N558-M558</f>
        <v>3</v>
      </c>
      <c r="AK558" s="1"/>
      <c r="AL558" s="1"/>
      <c r="AM558" s="1"/>
      <c r="AN558" s="1"/>
    </row>
    <row r="559" spans="1:40" x14ac:dyDescent="0.2">
      <c r="A559" s="3" t="s">
        <v>155</v>
      </c>
      <c r="B559" s="1" t="str">
        <f>INDEX([1]SUMMARY!$B$2:$B$100,MATCH($A559,[1]SUMMARY!$A$2:$A$100,0))</f>
        <v>Tseng</v>
      </c>
      <c r="C559" s="1" t="s">
        <v>91</v>
      </c>
      <c r="D559" s="1" t="s">
        <v>135</v>
      </c>
      <c r="E559" s="1" t="s">
        <v>34</v>
      </c>
      <c r="F559" s="1" t="s">
        <v>34</v>
      </c>
      <c r="G559" s="1" t="s">
        <v>43</v>
      </c>
      <c r="H559" s="1" t="s">
        <v>43</v>
      </c>
      <c r="I559" s="1" t="s">
        <v>85</v>
      </c>
      <c r="J559" s="1" t="s">
        <v>85</v>
      </c>
      <c r="K559" s="1"/>
      <c r="L559" s="26">
        <f>IF(N559&gt;20,M559+1,AVERAGE(M559:N559))</f>
        <v>7.5</v>
      </c>
      <c r="M559" s="26">
        <v>6</v>
      </c>
      <c r="N559" s="26">
        <v>9</v>
      </c>
      <c r="O559" s="26"/>
      <c r="P559" s="26">
        <v>63.7</v>
      </c>
      <c r="Q559" s="26">
        <v>59.8</v>
      </c>
      <c r="R559" s="26">
        <v>67.2</v>
      </c>
      <c r="S559" s="1" t="b">
        <v>1</v>
      </c>
      <c r="T559" s="1"/>
      <c r="U559" s="1" t="s">
        <v>77</v>
      </c>
      <c r="V559" s="1"/>
      <c r="W559" s="1"/>
      <c r="X559" s="1"/>
      <c r="Y559" s="1"/>
      <c r="Z559" s="1"/>
      <c r="AA559" s="1" t="b">
        <f>M559&gt;L559</f>
        <v>0</v>
      </c>
      <c r="AB559" s="1"/>
      <c r="AC559" s="1"/>
      <c r="AD559" s="1"/>
      <c r="AE559" s="1">
        <f>P559-Q559</f>
        <v>3.9000000000000057</v>
      </c>
      <c r="AF559" s="1">
        <f>R559-Q559</f>
        <v>7.4000000000000057</v>
      </c>
      <c r="AG559" s="1"/>
      <c r="AH559" s="1"/>
      <c r="AI559" s="1"/>
      <c r="AJ559" s="1">
        <f>N559-M559</f>
        <v>3</v>
      </c>
      <c r="AK559" s="1"/>
      <c r="AL559" s="1"/>
      <c r="AM559" s="1"/>
      <c r="AN559" s="1"/>
    </row>
    <row r="560" spans="1:40" ht="68" x14ac:dyDescent="0.2">
      <c r="A560" s="3" t="s">
        <v>155</v>
      </c>
      <c r="B560" s="1" t="str">
        <f>INDEX([1]SUMMARY!$B$2:$B$100,MATCH($A560,[1]SUMMARY!$A$2:$A$100,0))</f>
        <v>Tseng</v>
      </c>
      <c r="C560" s="1" t="s">
        <v>91</v>
      </c>
      <c r="D560" s="1" t="s">
        <v>135</v>
      </c>
      <c r="E560" s="1" t="s">
        <v>34</v>
      </c>
      <c r="F560" s="1" t="s">
        <v>34</v>
      </c>
      <c r="G560" s="1" t="s">
        <v>43</v>
      </c>
      <c r="H560" s="1" t="s">
        <v>43</v>
      </c>
      <c r="I560" s="1" t="s">
        <v>85</v>
      </c>
      <c r="J560" s="1" t="s">
        <v>85</v>
      </c>
      <c r="K560" s="1"/>
      <c r="L560" s="26">
        <f>IF(N560&gt;20,M560+1,AVERAGE(M560:N560))</f>
        <v>10.5</v>
      </c>
      <c r="M560" s="26">
        <v>9</v>
      </c>
      <c r="N560" s="26">
        <v>12</v>
      </c>
      <c r="O560" s="26"/>
      <c r="P560" s="26">
        <v>61.3</v>
      </c>
      <c r="Q560" s="26">
        <v>55</v>
      </c>
      <c r="R560" s="26">
        <v>66.7</v>
      </c>
      <c r="S560" s="1" t="b">
        <v>1</v>
      </c>
      <c r="T560" s="20" t="s">
        <v>156</v>
      </c>
      <c r="U560" s="1" t="s">
        <v>77</v>
      </c>
      <c r="V560" s="1"/>
      <c r="W560" s="1"/>
      <c r="X560" s="1"/>
      <c r="Y560" s="1"/>
      <c r="Z560" s="1"/>
      <c r="AA560" s="1" t="b">
        <f>M560&gt;L560</f>
        <v>0</v>
      </c>
      <c r="AB560" s="1"/>
      <c r="AC560" s="1"/>
      <c r="AD560" s="1"/>
      <c r="AE560" s="1">
        <f>P560-Q560</f>
        <v>6.2999999999999972</v>
      </c>
      <c r="AF560" s="1">
        <f>R560-Q560</f>
        <v>11.700000000000003</v>
      </c>
      <c r="AG560" s="1"/>
      <c r="AH560" s="1"/>
      <c r="AI560" s="1"/>
      <c r="AJ560" s="1">
        <f>N560-M560</f>
        <v>3</v>
      </c>
      <c r="AK560" s="1"/>
      <c r="AL560" s="1"/>
      <c r="AM560" s="1"/>
      <c r="AN560" s="1"/>
    </row>
    <row r="561" spans="1:40" x14ac:dyDescent="0.2">
      <c r="A561" s="3" t="s">
        <v>155</v>
      </c>
      <c r="B561" s="1" t="str">
        <f>INDEX([1]SUMMARY!$B$2:$B$100,MATCH($A561,[1]SUMMARY!$A$2:$A$100,0))</f>
        <v>Tseng</v>
      </c>
      <c r="C561" s="1" t="s">
        <v>91</v>
      </c>
      <c r="D561" s="1" t="s">
        <v>135</v>
      </c>
      <c r="E561" s="1" t="s">
        <v>34</v>
      </c>
      <c r="F561" s="1" t="s">
        <v>34</v>
      </c>
      <c r="G561" s="1" t="s">
        <v>137</v>
      </c>
      <c r="H561" s="1" t="s">
        <v>137</v>
      </c>
      <c r="I561" s="1" t="s">
        <v>85</v>
      </c>
      <c r="J561" s="1" t="s">
        <v>85</v>
      </c>
      <c r="K561" s="1"/>
      <c r="L561" s="26">
        <f>IF(N561&gt;20,M561+1,AVERAGE(M561:N561))</f>
        <v>1.75</v>
      </c>
      <c r="M561" s="26">
        <v>0.5</v>
      </c>
      <c r="N561" s="26">
        <v>3</v>
      </c>
      <c r="O561" s="26"/>
      <c r="P561" s="26">
        <v>44</v>
      </c>
      <c r="Q561" s="26">
        <v>35.1</v>
      </c>
      <c r="R561" s="26">
        <v>51.6</v>
      </c>
      <c r="S561" s="1" t="b">
        <v>1</v>
      </c>
      <c r="T561" s="1"/>
      <c r="U561" s="1" t="s">
        <v>77</v>
      </c>
      <c r="V561" s="1"/>
      <c r="W561" s="1"/>
      <c r="X561" s="1"/>
      <c r="Y561" s="1"/>
      <c r="Z561" s="1"/>
      <c r="AA561" s="1" t="b">
        <f>M561&gt;L561</f>
        <v>0</v>
      </c>
      <c r="AB561" s="1"/>
      <c r="AC561" s="1"/>
      <c r="AD561" s="1"/>
      <c r="AE561" s="1">
        <f>P561-Q561</f>
        <v>8.8999999999999986</v>
      </c>
      <c r="AF561" s="1">
        <f>R561-Q561</f>
        <v>16.5</v>
      </c>
      <c r="AG561" s="1"/>
      <c r="AH561" s="1"/>
      <c r="AI561" s="1"/>
      <c r="AJ561" s="1">
        <f>N561-M561</f>
        <v>2.5</v>
      </c>
      <c r="AK561" s="1"/>
      <c r="AL561" s="1"/>
      <c r="AM561" s="1"/>
      <c r="AN561" s="1"/>
    </row>
    <row r="562" spans="1:40" x14ac:dyDescent="0.2">
      <c r="A562" s="3" t="s">
        <v>155</v>
      </c>
      <c r="B562" s="1" t="str">
        <f>INDEX([1]SUMMARY!$B$2:$B$100,MATCH($A562,[1]SUMMARY!$A$2:$A$100,0))</f>
        <v>Tseng</v>
      </c>
      <c r="C562" s="1" t="s">
        <v>91</v>
      </c>
      <c r="D562" s="1" t="s">
        <v>135</v>
      </c>
      <c r="E562" s="1" t="s">
        <v>34</v>
      </c>
      <c r="F562" s="1" t="s">
        <v>34</v>
      </c>
      <c r="G562" s="1" t="s">
        <v>137</v>
      </c>
      <c r="H562" s="1" t="s">
        <v>137</v>
      </c>
      <c r="I562" s="1" t="s">
        <v>85</v>
      </c>
      <c r="J562" s="1" t="s">
        <v>85</v>
      </c>
      <c r="K562" s="1"/>
      <c r="L562" s="26">
        <f>IF(N562&gt;20,M562+1,AVERAGE(M562:N562))</f>
        <v>4.5</v>
      </c>
      <c r="M562" s="26">
        <v>3</v>
      </c>
      <c r="N562" s="26">
        <v>6</v>
      </c>
      <c r="O562" s="26"/>
      <c r="P562" s="26">
        <v>23.5</v>
      </c>
      <c r="Q562" s="26">
        <v>16.399999999999999</v>
      </c>
      <c r="R562" s="26">
        <v>30</v>
      </c>
      <c r="S562" s="1" t="b">
        <v>1</v>
      </c>
      <c r="T562" s="1"/>
      <c r="U562" s="1" t="s">
        <v>77</v>
      </c>
      <c r="V562" s="1"/>
      <c r="W562" s="1"/>
      <c r="X562" s="1"/>
      <c r="Y562" s="1"/>
      <c r="Z562" s="1"/>
      <c r="AA562" s="1" t="b">
        <f>M562&gt;L562</f>
        <v>0</v>
      </c>
      <c r="AB562" s="1"/>
      <c r="AC562" s="1"/>
      <c r="AD562" s="1"/>
      <c r="AE562" s="1">
        <f>P562-Q562</f>
        <v>7.1000000000000014</v>
      </c>
      <c r="AF562" s="1">
        <f>R562-Q562</f>
        <v>13.600000000000001</v>
      </c>
      <c r="AG562" s="1"/>
      <c r="AH562" s="1"/>
      <c r="AI562" s="1"/>
      <c r="AJ562" s="1">
        <f>N562-M562</f>
        <v>3</v>
      </c>
      <c r="AK562" s="1"/>
      <c r="AL562" s="1"/>
      <c r="AM562" s="1"/>
      <c r="AN562" s="1"/>
    </row>
    <row r="563" spans="1:40" x14ac:dyDescent="0.2">
      <c r="A563" s="3" t="s">
        <v>155</v>
      </c>
      <c r="B563" s="1" t="str">
        <f>INDEX([1]SUMMARY!$B$2:$B$100,MATCH($A563,[1]SUMMARY!$A$2:$A$100,0))</f>
        <v>Tseng</v>
      </c>
      <c r="C563" s="1" t="s">
        <v>91</v>
      </c>
      <c r="D563" s="1" t="s">
        <v>135</v>
      </c>
      <c r="E563" s="1" t="s">
        <v>34</v>
      </c>
      <c r="F563" s="1" t="s">
        <v>34</v>
      </c>
      <c r="G563" s="1" t="s">
        <v>137</v>
      </c>
      <c r="H563" s="1" t="s">
        <v>137</v>
      </c>
      <c r="I563" s="1" t="s">
        <v>85</v>
      </c>
      <c r="J563" s="1" t="s">
        <v>85</v>
      </c>
      <c r="K563" s="1"/>
      <c r="L563" s="26">
        <f>IF(N563&gt;20,M563+1,AVERAGE(M563:N563))</f>
        <v>7.5</v>
      </c>
      <c r="M563" s="26">
        <v>6</v>
      </c>
      <c r="N563" s="26">
        <v>9</v>
      </c>
      <c r="O563" s="26"/>
      <c r="P563" s="26">
        <v>13.8</v>
      </c>
      <c r="Q563" s="26">
        <v>10.199999999999999</v>
      </c>
      <c r="R563" s="26">
        <v>17.3</v>
      </c>
      <c r="S563" s="1" t="b">
        <v>1</v>
      </c>
      <c r="T563" s="1"/>
      <c r="U563" s="1" t="s">
        <v>77</v>
      </c>
      <c r="V563" s="1"/>
      <c r="W563" s="1"/>
      <c r="X563" s="1"/>
      <c r="Y563" s="1"/>
      <c r="Z563" s="1"/>
      <c r="AA563" s="1" t="b">
        <f>M563&gt;L563</f>
        <v>0</v>
      </c>
      <c r="AB563" s="1"/>
      <c r="AC563" s="1"/>
      <c r="AD563" s="1"/>
      <c r="AE563" s="1">
        <f>P563-Q563</f>
        <v>3.6000000000000014</v>
      </c>
      <c r="AF563" s="1">
        <f>R563-Q563</f>
        <v>7.1000000000000014</v>
      </c>
      <c r="AG563" s="1"/>
      <c r="AH563" s="1"/>
      <c r="AI563" s="1"/>
      <c r="AJ563" s="1">
        <f>N563-M563</f>
        <v>3</v>
      </c>
      <c r="AK563" s="1"/>
      <c r="AL563" s="1"/>
      <c r="AM563" s="1"/>
      <c r="AN563" s="1"/>
    </row>
    <row r="564" spans="1:40" ht="68" x14ac:dyDescent="0.2">
      <c r="A564" s="3" t="s">
        <v>155</v>
      </c>
      <c r="B564" s="1" t="str">
        <f>INDEX([1]SUMMARY!$B$2:$B$100,MATCH($A564,[1]SUMMARY!$A$2:$A$100,0))</f>
        <v>Tseng</v>
      </c>
      <c r="C564" s="1" t="s">
        <v>91</v>
      </c>
      <c r="D564" s="1" t="s">
        <v>135</v>
      </c>
      <c r="E564" s="1" t="s">
        <v>34</v>
      </c>
      <c r="F564" s="1" t="s">
        <v>34</v>
      </c>
      <c r="G564" s="1" t="s">
        <v>137</v>
      </c>
      <c r="H564" s="1" t="s">
        <v>137</v>
      </c>
      <c r="I564" s="1" t="s">
        <v>85</v>
      </c>
      <c r="J564" s="1" t="s">
        <v>85</v>
      </c>
      <c r="K564" s="1"/>
      <c r="L564" s="26">
        <f>IF(N564&gt;20,M564+1,AVERAGE(M564:N564))</f>
        <v>10.5</v>
      </c>
      <c r="M564" s="26">
        <v>9</v>
      </c>
      <c r="N564" s="26">
        <v>12</v>
      </c>
      <c r="O564" s="26"/>
      <c r="P564" s="26">
        <v>5.9</v>
      </c>
      <c r="Q564" s="26">
        <v>0.4</v>
      </c>
      <c r="R564" s="26">
        <v>11</v>
      </c>
      <c r="S564" s="1" t="b">
        <v>1</v>
      </c>
      <c r="T564" s="20" t="s">
        <v>156</v>
      </c>
      <c r="U564" s="1" t="s">
        <v>77</v>
      </c>
      <c r="V564" s="1"/>
      <c r="W564" s="1"/>
      <c r="X564" s="1"/>
      <c r="Y564" s="1"/>
      <c r="Z564" s="1"/>
      <c r="AA564" s="1" t="b">
        <f>M564&gt;L564</f>
        <v>0</v>
      </c>
      <c r="AB564" s="1"/>
      <c r="AC564" s="1"/>
      <c r="AD564" s="1"/>
      <c r="AE564" s="1">
        <f>P564-Q564</f>
        <v>5.5</v>
      </c>
      <c r="AF564" s="1">
        <f>R564-Q564</f>
        <v>10.6</v>
      </c>
      <c r="AG564" s="1"/>
      <c r="AH564" s="1"/>
      <c r="AI564" s="1"/>
      <c r="AJ564" s="1">
        <f>N564-M564</f>
        <v>3</v>
      </c>
      <c r="AK564" s="1"/>
      <c r="AL564" s="1"/>
      <c r="AM564" s="1"/>
      <c r="AN564" s="1"/>
    </row>
    <row r="565" spans="1:40" x14ac:dyDescent="0.2">
      <c r="A565" s="3" t="s">
        <v>155</v>
      </c>
      <c r="B565" s="1" t="str">
        <f>INDEX([1]SUMMARY!$B$2:$B$100,MATCH($A565,[1]SUMMARY!$A$2:$A$100,0))</f>
        <v>Tseng</v>
      </c>
      <c r="C565" s="1" t="s">
        <v>91</v>
      </c>
      <c r="D565" s="1" t="s">
        <v>84</v>
      </c>
      <c r="E565" s="1" t="s">
        <v>34</v>
      </c>
      <c r="F565" s="1" t="s">
        <v>34</v>
      </c>
      <c r="G565" s="1" t="s">
        <v>43</v>
      </c>
      <c r="H565" s="1" t="s">
        <v>43</v>
      </c>
      <c r="I565" s="1" t="s">
        <v>85</v>
      </c>
      <c r="J565" s="1" t="s">
        <v>85</v>
      </c>
      <c r="K565" s="1"/>
      <c r="L565" s="26">
        <f>IF(N565&gt;20,M565+1,AVERAGE(M565:N565))</f>
        <v>1.25</v>
      </c>
      <c r="M565" s="26">
        <v>0.5</v>
      </c>
      <c r="N565" s="26">
        <v>2</v>
      </c>
      <c r="O565" s="26"/>
      <c r="P565" s="26">
        <v>93.7</v>
      </c>
      <c r="Q565" s="26">
        <v>92.2</v>
      </c>
      <c r="R565" s="26">
        <v>94.9</v>
      </c>
      <c r="S565" s="1" t="b">
        <v>1</v>
      </c>
      <c r="T565" s="1"/>
      <c r="U565" s="1" t="s">
        <v>77</v>
      </c>
      <c r="V565" s="1"/>
      <c r="W565" s="1"/>
      <c r="X565" s="1"/>
      <c r="Y565" s="1"/>
      <c r="Z565" s="1"/>
      <c r="AA565" s="1" t="b">
        <f>M565&gt;L565</f>
        <v>0</v>
      </c>
      <c r="AB565" s="1"/>
      <c r="AC565" s="1"/>
      <c r="AD565" s="1"/>
      <c r="AE565" s="1">
        <f>P565-Q565</f>
        <v>1.5</v>
      </c>
      <c r="AF565" s="1">
        <f>R565-Q565</f>
        <v>2.7000000000000028</v>
      </c>
      <c r="AG565" s="1"/>
      <c r="AH565" s="1"/>
      <c r="AI565" s="1"/>
      <c r="AJ565" s="1">
        <f>N565-M565</f>
        <v>1.5</v>
      </c>
      <c r="AK565" s="1"/>
      <c r="AL565" s="1"/>
      <c r="AM565" s="1"/>
      <c r="AN565" s="1"/>
    </row>
    <row r="566" spans="1:40" ht="85" x14ac:dyDescent="0.2">
      <c r="A566" s="3" t="s">
        <v>155</v>
      </c>
      <c r="B566" s="1" t="str">
        <f>INDEX([1]SUMMARY!$B$2:$B$100,MATCH($A566,[1]SUMMARY!$A$2:$A$100,0))</f>
        <v>Tseng</v>
      </c>
      <c r="C566" s="1" t="s">
        <v>91</v>
      </c>
      <c r="D566" s="1" t="s">
        <v>84</v>
      </c>
      <c r="E566" s="1" t="s">
        <v>34</v>
      </c>
      <c r="F566" s="1" t="s">
        <v>34</v>
      </c>
      <c r="G566" s="1" t="s">
        <v>43</v>
      </c>
      <c r="H566" s="1" t="s">
        <v>43</v>
      </c>
      <c r="I566" s="1" t="s">
        <v>85</v>
      </c>
      <c r="J566" s="1" t="s">
        <v>85</v>
      </c>
      <c r="K566" s="1"/>
      <c r="L566" s="26">
        <f>IF(N566&gt;20,M566+1,AVERAGE(M566:N566))</f>
        <v>3</v>
      </c>
      <c r="M566" s="26">
        <v>2</v>
      </c>
      <c r="N566" s="26">
        <v>100</v>
      </c>
      <c r="O566" s="26"/>
      <c r="P566" s="26">
        <v>86</v>
      </c>
      <c r="Q566" s="26">
        <v>78.099999999999994</v>
      </c>
      <c r="R566" s="26">
        <v>91.1</v>
      </c>
      <c r="S566" s="1" t="b">
        <v>1</v>
      </c>
      <c r="T566" s="20" t="s">
        <v>157</v>
      </c>
      <c r="U566" s="1" t="s">
        <v>77</v>
      </c>
      <c r="V566" s="1"/>
      <c r="W566" s="1"/>
      <c r="X566" s="1"/>
      <c r="Y566" s="1"/>
      <c r="Z566" s="1"/>
      <c r="AA566" s="1" t="b">
        <f>M566&gt;L566</f>
        <v>0</v>
      </c>
      <c r="AB566" s="1"/>
      <c r="AC566" s="1"/>
      <c r="AD566" s="1"/>
      <c r="AE566" s="1">
        <f>P566-Q566</f>
        <v>7.9000000000000057</v>
      </c>
      <c r="AF566" s="1">
        <f>R566-Q566</f>
        <v>13</v>
      </c>
      <c r="AG566" s="1"/>
      <c r="AH566" s="1"/>
      <c r="AI566" s="1"/>
      <c r="AJ566" s="1">
        <f>N566-M566</f>
        <v>98</v>
      </c>
      <c r="AK566" s="1"/>
      <c r="AL566" s="1"/>
      <c r="AM566" s="1"/>
      <c r="AN566" s="1"/>
    </row>
    <row r="567" spans="1:40" x14ac:dyDescent="0.2">
      <c r="A567" s="3" t="s">
        <v>155</v>
      </c>
      <c r="B567" s="1" t="str">
        <f>INDEX([1]SUMMARY!$B$2:$B$100,MATCH($A567,[1]SUMMARY!$A$2:$A$100,0))</f>
        <v>Tseng</v>
      </c>
      <c r="C567" s="1" t="s">
        <v>91</v>
      </c>
      <c r="D567" s="1" t="s">
        <v>84</v>
      </c>
      <c r="E567" s="1" t="s">
        <v>34</v>
      </c>
      <c r="F567" s="1" t="s">
        <v>34</v>
      </c>
      <c r="G567" s="1" t="s">
        <v>137</v>
      </c>
      <c r="H567" s="1" t="s">
        <v>137</v>
      </c>
      <c r="I567" s="1" t="s">
        <v>85</v>
      </c>
      <c r="J567" s="1" t="s">
        <v>85</v>
      </c>
      <c r="K567" s="1"/>
      <c r="L567" s="26">
        <f>IF(N567&gt;20,M567+1,AVERAGE(M567:N567))</f>
        <v>1.25</v>
      </c>
      <c r="M567" s="26">
        <v>0.5</v>
      </c>
      <c r="N567" s="26">
        <v>2</v>
      </c>
      <c r="O567" s="26"/>
      <c r="P567" s="26">
        <v>71.599999999999994</v>
      </c>
      <c r="Q567" s="26">
        <v>69.7</v>
      </c>
      <c r="R567" s="26">
        <v>73.400000000000006</v>
      </c>
      <c r="S567" s="1" t="b">
        <v>1</v>
      </c>
      <c r="T567" s="1"/>
      <c r="U567" s="1" t="s">
        <v>77</v>
      </c>
      <c r="V567" s="1"/>
      <c r="W567" s="1"/>
      <c r="X567" s="1"/>
      <c r="Y567" s="1"/>
      <c r="Z567" s="1"/>
      <c r="AA567" s="1" t="b">
        <f>M567&gt;L567</f>
        <v>0</v>
      </c>
      <c r="AB567" s="1"/>
      <c r="AC567" s="1"/>
      <c r="AD567" s="1"/>
      <c r="AE567" s="1">
        <f>P567-Q567</f>
        <v>1.8999999999999915</v>
      </c>
      <c r="AF567" s="1">
        <f>R567-Q567</f>
        <v>3.7000000000000028</v>
      </c>
      <c r="AG567" s="1"/>
      <c r="AH567" s="1"/>
      <c r="AI567" s="1"/>
      <c r="AJ567" s="1">
        <f>N567-M567</f>
        <v>1.5</v>
      </c>
      <c r="AK567" s="1"/>
      <c r="AL567" s="1"/>
      <c r="AM567" s="1"/>
      <c r="AN567" s="1"/>
    </row>
    <row r="568" spans="1:40" x14ac:dyDescent="0.2">
      <c r="A568" s="3" t="s">
        <v>155</v>
      </c>
      <c r="B568" s="1" t="str">
        <f>INDEX([1]SUMMARY!$B$2:$B$100,MATCH($A568,[1]SUMMARY!$A$2:$A$100,0))</f>
        <v>Tseng</v>
      </c>
      <c r="C568" s="1" t="s">
        <v>91</v>
      </c>
      <c r="D568" s="1" t="s">
        <v>84</v>
      </c>
      <c r="E568" s="1" t="s">
        <v>34</v>
      </c>
      <c r="F568" s="1" t="s">
        <v>34</v>
      </c>
      <c r="G568" s="1" t="s">
        <v>137</v>
      </c>
      <c r="H568" s="1" t="s">
        <v>137</v>
      </c>
      <c r="I568" s="1" t="s">
        <v>85</v>
      </c>
      <c r="J568" s="1" t="s">
        <v>85</v>
      </c>
      <c r="K568" s="1"/>
      <c r="L568" s="26">
        <f>IF(N568&gt;20,M568+1,AVERAGE(M568:N568))</f>
        <v>3</v>
      </c>
      <c r="M568" s="26">
        <v>2</v>
      </c>
      <c r="N568" s="26">
        <v>100</v>
      </c>
      <c r="O568" s="26"/>
      <c r="P568" s="26">
        <v>47.4</v>
      </c>
      <c r="Q568" s="26">
        <v>40.5</v>
      </c>
      <c r="R568" s="26">
        <v>53.5</v>
      </c>
      <c r="S568" s="1" t="b">
        <v>1</v>
      </c>
      <c r="T568" s="1"/>
      <c r="U568" s="1" t="s">
        <v>77</v>
      </c>
      <c r="V568" s="1"/>
      <c r="W568" s="1"/>
      <c r="X568" s="1"/>
      <c r="Y568" s="1"/>
      <c r="Z568" s="1"/>
      <c r="AA568" s="1" t="b">
        <f>M568&gt;L568</f>
        <v>0</v>
      </c>
      <c r="AB568" s="1"/>
      <c r="AC568" s="1"/>
      <c r="AD568" s="1"/>
      <c r="AE568" s="1">
        <f>P568-Q568</f>
        <v>6.8999999999999986</v>
      </c>
      <c r="AF568" s="1">
        <f>R568-Q568</f>
        <v>13</v>
      </c>
      <c r="AG568" s="1"/>
      <c r="AH568" s="1"/>
      <c r="AI568" s="1"/>
      <c r="AJ568" s="1">
        <f>N568-M568</f>
        <v>98</v>
      </c>
      <c r="AK568" s="1"/>
      <c r="AL568" s="1"/>
      <c r="AM568" s="1"/>
      <c r="AN568" s="1"/>
    </row>
    <row r="569" spans="1:40" x14ac:dyDescent="0.2">
      <c r="A569" s="3" t="s">
        <v>158</v>
      </c>
      <c r="B569" s="1" t="str">
        <f>INDEX([1]SUMMARY!$B$2:$B$100,MATCH($A569,[1]SUMMARY!$A$2:$A$100,0))&amp;"_BC"</f>
        <v>Skowronski _BC</v>
      </c>
      <c r="C569" s="1" t="s">
        <v>84</v>
      </c>
      <c r="D569" s="1" t="s">
        <v>135</v>
      </c>
      <c r="E569" s="1" t="s">
        <v>34</v>
      </c>
      <c r="F569" s="1" t="s">
        <v>34</v>
      </c>
      <c r="G569" s="1" t="s">
        <v>43</v>
      </c>
      <c r="H569" s="1" t="s">
        <v>43</v>
      </c>
      <c r="I569" s="1" t="s">
        <v>159</v>
      </c>
      <c r="J569" s="1" t="s">
        <v>36</v>
      </c>
      <c r="K569" s="1"/>
      <c r="L569" s="26">
        <f>IF(N569=100,M569+1,AVERAGE(M569:N569))</f>
        <v>0.75</v>
      </c>
      <c r="M569" s="26">
        <v>0.5</v>
      </c>
      <c r="N569" s="26">
        <v>1</v>
      </c>
      <c r="O569" s="26"/>
      <c r="P569" s="26">
        <v>95</v>
      </c>
      <c r="Q569" s="26">
        <v>94</v>
      </c>
      <c r="R569" s="26">
        <v>95</v>
      </c>
      <c r="S569" s="1" t="b">
        <v>1</v>
      </c>
      <c r="T569" s="1"/>
      <c r="U569" s="1" t="s">
        <v>77</v>
      </c>
      <c r="V569" s="1"/>
      <c r="W569" s="1"/>
      <c r="X569" s="1"/>
      <c r="Y569" s="1"/>
      <c r="Z569" s="1"/>
      <c r="AA569" s="1" t="b">
        <f>M569&gt;L569</f>
        <v>0</v>
      </c>
      <c r="AB569" s="1"/>
      <c r="AC569" s="1"/>
      <c r="AD569" s="1"/>
      <c r="AE569" s="1">
        <f>P569-Q569</f>
        <v>1</v>
      </c>
      <c r="AF569" s="1">
        <f>R569-Q569</f>
        <v>1</v>
      </c>
      <c r="AG569" s="1"/>
      <c r="AH569" s="1"/>
      <c r="AI569" s="1"/>
      <c r="AJ569" s="1">
        <f>N569-M569</f>
        <v>0.5</v>
      </c>
      <c r="AK569" s="1"/>
      <c r="AL569" s="1"/>
      <c r="AM569" s="1"/>
      <c r="AN569" s="1"/>
    </row>
    <row r="570" spans="1:40" x14ac:dyDescent="0.2">
      <c r="A570" s="3" t="s">
        <v>158</v>
      </c>
      <c r="B570" s="1" t="str">
        <f>INDEX([1]SUMMARY!$B$2:$B$100,MATCH($A570,[1]SUMMARY!$A$2:$A$100,0))&amp;"_BC"</f>
        <v>Skowronski _BC</v>
      </c>
      <c r="C570" s="1" t="s">
        <v>84</v>
      </c>
      <c r="D570" s="1" t="s">
        <v>135</v>
      </c>
      <c r="E570" s="1" t="s">
        <v>34</v>
      </c>
      <c r="F570" s="1" t="s">
        <v>34</v>
      </c>
      <c r="G570" s="1" t="s">
        <v>43</v>
      </c>
      <c r="H570" s="1" t="s">
        <v>43</v>
      </c>
      <c r="I570" s="1" t="s">
        <v>159</v>
      </c>
      <c r="J570" s="1" t="s">
        <v>36</v>
      </c>
      <c r="K570" s="1"/>
      <c r="L570" s="26">
        <f>IF(N570=100,M570+1,AVERAGE(M570:N570))</f>
        <v>1.5</v>
      </c>
      <c r="M570" s="26">
        <v>1</v>
      </c>
      <c r="N570" s="26">
        <v>2</v>
      </c>
      <c r="O570" s="26"/>
      <c r="P570" s="26">
        <v>93</v>
      </c>
      <c r="Q570" s="26">
        <v>92</v>
      </c>
      <c r="R570" s="26">
        <v>93</v>
      </c>
      <c r="S570" s="1" t="b">
        <v>1</v>
      </c>
      <c r="T570" s="1"/>
      <c r="U570" s="1" t="s">
        <v>77</v>
      </c>
      <c r="V570" s="1"/>
      <c r="W570" s="1"/>
      <c r="X570" s="1"/>
      <c r="Y570" s="1"/>
      <c r="Z570" s="1"/>
      <c r="AA570" s="1" t="b">
        <f>M570&gt;L570</f>
        <v>0</v>
      </c>
      <c r="AB570" s="1"/>
      <c r="AC570" s="1"/>
      <c r="AD570" s="1"/>
      <c r="AE570" s="1">
        <f>P570-Q570</f>
        <v>1</v>
      </c>
      <c r="AF570" s="1">
        <f>R570-Q570</f>
        <v>1</v>
      </c>
      <c r="AG570" s="1"/>
      <c r="AH570" s="1"/>
      <c r="AI570" s="1"/>
      <c r="AJ570" s="1">
        <f>N570-M570</f>
        <v>1</v>
      </c>
      <c r="AK570" s="1"/>
      <c r="AL570" s="1"/>
      <c r="AM570" s="1"/>
      <c r="AN570" s="1"/>
    </row>
    <row r="571" spans="1:40" x14ac:dyDescent="0.2">
      <c r="A571" s="3" t="s">
        <v>158</v>
      </c>
      <c r="B571" s="1" t="str">
        <f>INDEX([1]SUMMARY!$B$2:$B$100,MATCH($A571,[1]SUMMARY!$A$2:$A$100,0))&amp;"_BC"</f>
        <v>Skowronski _BC</v>
      </c>
      <c r="C571" s="1" t="s">
        <v>84</v>
      </c>
      <c r="D571" s="1" t="s">
        <v>135</v>
      </c>
      <c r="E571" s="1" t="s">
        <v>34</v>
      </c>
      <c r="F571" s="1" t="s">
        <v>34</v>
      </c>
      <c r="G571" s="1" t="s">
        <v>43</v>
      </c>
      <c r="H571" s="1" t="s">
        <v>43</v>
      </c>
      <c r="I571" s="1" t="s">
        <v>159</v>
      </c>
      <c r="J571" s="1" t="s">
        <v>36</v>
      </c>
      <c r="K571" s="1"/>
      <c r="L571" s="26">
        <f>IF(N571=100,M571+1,AVERAGE(M571:N571))</f>
        <v>2.5</v>
      </c>
      <c r="M571" s="26">
        <v>2</v>
      </c>
      <c r="N571" s="26">
        <v>3</v>
      </c>
      <c r="O571" s="26"/>
      <c r="P571" s="26">
        <v>91</v>
      </c>
      <c r="Q571" s="26">
        <v>90</v>
      </c>
      <c r="R571" s="26">
        <v>91</v>
      </c>
      <c r="S571" s="1" t="b">
        <v>1</v>
      </c>
      <c r="T571" s="1"/>
      <c r="U571" s="1" t="s">
        <v>77</v>
      </c>
      <c r="V571" s="1"/>
      <c r="W571" s="1"/>
      <c r="X571" s="1"/>
      <c r="Y571" s="1"/>
      <c r="Z571" s="1"/>
      <c r="AA571" s="1" t="b">
        <f>M571&gt;L571</f>
        <v>0</v>
      </c>
      <c r="AB571" s="1"/>
      <c r="AC571" s="1"/>
      <c r="AD571" s="1"/>
      <c r="AE571" s="1">
        <f>P571-Q571</f>
        <v>1</v>
      </c>
      <c r="AF571" s="1">
        <f>R571-Q571</f>
        <v>1</v>
      </c>
      <c r="AG571" s="1"/>
      <c r="AH571" s="1"/>
      <c r="AI571" s="1"/>
      <c r="AJ571" s="1">
        <f>N571-M571</f>
        <v>1</v>
      </c>
      <c r="AK571" s="1"/>
      <c r="AL571" s="1"/>
      <c r="AM571" s="1"/>
      <c r="AN571" s="1"/>
    </row>
    <row r="572" spans="1:40" x14ac:dyDescent="0.2">
      <c r="A572" s="3" t="s">
        <v>158</v>
      </c>
      <c r="B572" s="1" t="str">
        <f>INDEX([1]SUMMARY!$B$2:$B$100,MATCH($A572,[1]SUMMARY!$A$2:$A$100,0))&amp;"_BC"</f>
        <v>Skowronski _BC</v>
      </c>
      <c r="C572" s="1" t="s">
        <v>84</v>
      </c>
      <c r="D572" s="1" t="s">
        <v>135</v>
      </c>
      <c r="E572" s="1" t="s">
        <v>34</v>
      </c>
      <c r="F572" s="1" t="s">
        <v>34</v>
      </c>
      <c r="G572" s="1" t="s">
        <v>43</v>
      </c>
      <c r="H572" s="1" t="s">
        <v>43</v>
      </c>
      <c r="I572" s="1" t="s">
        <v>159</v>
      </c>
      <c r="J572" s="1" t="s">
        <v>36</v>
      </c>
      <c r="K572" s="1"/>
      <c r="L572" s="26">
        <f>IF(N572=100,M572+1,AVERAGE(M572:N572))</f>
        <v>3.5</v>
      </c>
      <c r="M572" s="26">
        <v>3</v>
      </c>
      <c r="N572" s="26">
        <v>4</v>
      </c>
      <c r="O572" s="26"/>
      <c r="P572" s="26">
        <v>89</v>
      </c>
      <c r="Q572" s="26">
        <v>88</v>
      </c>
      <c r="R572" s="26">
        <v>90</v>
      </c>
      <c r="S572" s="1" t="b">
        <v>1</v>
      </c>
      <c r="T572" s="1"/>
      <c r="U572" s="1" t="s">
        <v>77</v>
      </c>
      <c r="V572" s="1"/>
      <c r="W572" s="1"/>
      <c r="X572" s="1"/>
      <c r="Y572" s="1"/>
      <c r="Z572" s="1"/>
      <c r="AA572" s="1" t="b">
        <f>M572&gt;L572</f>
        <v>0</v>
      </c>
      <c r="AB572" s="1"/>
      <c r="AC572" s="1"/>
      <c r="AD572" s="1"/>
      <c r="AE572" s="1">
        <f>P572-Q572</f>
        <v>1</v>
      </c>
      <c r="AF572" s="1">
        <f>R572-Q572</f>
        <v>2</v>
      </c>
      <c r="AG572" s="1"/>
      <c r="AH572" s="1"/>
      <c r="AI572" s="1"/>
      <c r="AJ572" s="1">
        <f>N572-M572</f>
        <v>1</v>
      </c>
      <c r="AK572" s="1"/>
      <c r="AL572" s="1"/>
      <c r="AM572" s="1"/>
      <c r="AN572" s="1"/>
    </row>
    <row r="573" spans="1:40" x14ac:dyDescent="0.2">
      <c r="A573" s="3" t="s">
        <v>158</v>
      </c>
      <c r="B573" s="1" t="str">
        <f>INDEX([1]SUMMARY!$B$2:$B$100,MATCH($A573,[1]SUMMARY!$A$2:$A$100,0))&amp;"_BC"</f>
        <v>Skowronski _BC</v>
      </c>
      <c r="C573" s="1" t="s">
        <v>84</v>
      </c>
      <c r="D573" s="1" t="s">
        <v>135</v>
      </c>
      <c r="E573" s="1" t="s">
        <v>34</v>
      </c>
      <c r="F573" s="1" t="s">
        <v>34</v>
      </c>
      <c r="G573" s="1" t="s">
        <v>43</v>
      </c>
      <c r="H573" s="1" t="s">
        <v>43</v>
      </c>
      <c r="I573" s="1" t="s">
        <v>159</v>
      </c>
      <c r="J573" s="1" t="s">
        <v>36</v>
      </c>
      <c r="K573" s="1"/>
      <c r="L573" s="26">
        <f>IF(N573=100,M573+1,AVERAGE(M573:N573))</f>
        <v>4.5</v>
      </c>
      <c r="M573" s="26">
        <v>4</v>
      </c>
      <c r="N573" s="26">
        <v>5</v>
      </c>
      <c r="O573" s="26"/>
      <c r="P573" s="26">
        <v>85</v>
      </c>
      <c r="Q573" s="26">
        <v>81</v>
      </c>
      <c r="R573" s="26">
        <v>88</v>
      </c>
      <c r="S573" s="1" t="b">
        <v>1</v>
      </c>
      <c r="T573" s="1"/>
      <c r="U573" s="1" t="s">
        <v>77</v>
      </c>
      <c r="V573" s="1"/>
      <c r="W573" s="1"/>
      <c r="X573" s="1"/>
      <c r="Y573" s="1"/>
      <c r="Z573" s="1"/>
      <c r="AA573" s="1" t="b">
        <f>M573&gt;L573</f>
        <v>0</v>
      </c>
      <c r="AB573" s="1"/>
      <c r="AC573" s="1"/>
      <c r="AD573" s="1"/>
      <c r="AE573" s="1">
        <f>P573-Q573</f>
        <v>4</v>
      </c>
      <c r="AF573" s="1">
        <f>R573-Q573</f>
        <v>7</v>
      </c>
      <c r="AG573" s="1"/>
      <c r="AH573" s="1"/>
      <c r="AI573" s="1"/>
      <c r="AJ573" s="1">
        <f>N573-M573</f>
        <v>1</v>
      </c>
      <c r="AK573" s="1"/>
      <c r="AL573" s="1"/>
      <c r="AM573" s="1"/>
      <c r="AN573" s="1"/>
    </row>
    <row r="574" spans="1:40" x14ac:dyDescent="0.2">
      <c r="A574" s="3" t="s">
        <v>158</v>
      </c>
      <c r="B574" s="1" t="str">
        <f>INDEX([1]SUMMARY!$B$2:$B$100,MATCH($A574,[1]SUMMARY!$A$2:$A$100,0))&amp;"_BC"</f>
        <v>Skowronski _BC</v>
      </c>
      <c r="C574" s="1" t="s">
        <v>84</v>
      </c>
      <c r="D574" s="1" t="s">
        <v>135</v>
      </c>
      <c r="E574" s="1" t="s">
        <v>34</v>
      </c>
      <c r="F574" s="1" t="s">
        <v>34</v>
      </c>
      <c r="G574" s="1" t="s">
        <v>43</v>
      </c>
      <c r="H574" s="1" t="s">
        <v>43</v>
      </c>
      <c r="I574" s="1" t="s">
        <v>159</v>
      </c>
      <c r="J574" s="1" t="s">
        <v>36</v>
      </c>
      <c r="K574" s="1"/>
      <c r="L574" s="26">
        <f>IF(N574=100,M574+1,AVERAGE(M574:N574))</f>
        <v>5.5</v>
      </c>
      <c r="M574" s="26">
        <v>5</v>
      </c>
      <c r="N574" s="26">
        <v>6</v>
      </c>
      <c r="O574" s="26"/>
      <c r="P574" s="26">
        <v>80</v>
      </c>
      <c r="Q574" s="26">
        <v>73</v>
      </c>
      <c r="R574" s="26">
        <v>86</v>
      </c>
      <c r="S574" s="1" t="b">
        <v>1</v>
      </c>
      <c r="T574" s="1"/>
      <c r="U574" s="1" t="s">
        <v>77</v>
      </c>
      <c r="V574" s="1"/>
      <c r="W574" s="1"/>
      <c r="X574" s="1"/>
      <c r="Y574" s="1"/>
      <c r="Z574" s="1"/>
      <c r="AA574" s="1" t="b">
        <f>M574&gt;L574</f>
        <v>0</v>
      </c>
      <c r="AB574" s="1"/>
      <c r="AC574" s="1"/>
      <c r="AD574" s="1"/>
      <c r="AE574" s="1">
        <f>P574-Q574</f>
        <v>7</v>
      </c>
      <c r="AF574" s="1">
        <f>R574-Q574</f>
        <v>13</v>
      </c>
      <c r="AG574" s="1"/>
      <c r="AH574" s="1"/>
      <c r="AI574" s="1"/>
      <c r="AJ574" s="1">
        <f>N574-M574</f>
        <v>1</v>
      </c>
      <c r="AK574" s="1"/>
      <c r="AL574" s="1"/>
      <c r="AM574" s="1"/>
      <c r="AN574" s="1"/>
    </row>
    <row r="575" spans="1:40" x14ac:dyDescent="0.2">
      <c r="A575" s="3" t="s">
        <v>158</v>
      </c>
      <c r="B575" s="1" t="str">
        <f>INDEX([1]SUMMARY!$B$2:$B$100,MATCH($A575,[1]SUMMARY!$A$2:$A$100,0))&amp;"_BC"</f>
        <v>Skowronski _BC</v>
      </c>
      <c r="C575" s="1" t="s">
        <v>84</v>
      </c>
      <c r="D575" s="1" t="s">
        <v>135</v>
      </c>
      <c r="E575" s="1" t="s">
        <v>34</v>
      </c>
      <c r="F575" s="1" t="s">
        <v>34</v>
      </c>
      <c r="G575" s="1" t="s">
        <v>43</v>
      </c>
      <c r="H575" s="1" t="s">
        <v>43</v>
      </c>
      <c r="I575" s="1" t="s">
        <v>159</v>
      </c>
      <c r="J575" s="1" t="s">
        <v>36</v>
      </c>
      <c r="K575" s="1"/>
      <c r="L575" s="26">
        <f>IF(N575=100,M575+1,AVERAGE(M575:N575))</f>
        <v>6.5</v>
      </c>
      <c r="M575" s="26">
        <v>6</v>
      </c>
      <c r="N575" s="26">
        <v>7</v>
      </c>
      <c r="O575" s="26"/>
      <c r="P575" s="26">
        <v>83</v>
      </c>
      <c r="Q575" s="26">
        <v>80</v>
      </c>
      <c r="R575" s="26">
        <v>86</v>
      </c>
      <c r="S575" s="1" t="b">
        <v>1</v>
      </c>
      <c r="T575" s="1"/>
      <c r="U575" s="1" t="s">
        <v>77</v>
      </c>
      <c r="V575" s="1"/>
      <c r="W575" s="1"/>
      <c r="X575" s="1"/>
      <c r="Y575" s="1"/>
      <c r="Z575" s="1"/>
      <c r="AA575" s="1" t="b">
        <f>M575&gt;L575</f>
        <v>0</v>
      </c>
      <c r="AB575" s="1"/>
      <c r="AC575" s="1"/>
      <c r="AD575" s="1"/>
      <c r="AE575" s="1">
        <f>P575-Q575</f>
        <v>3</v>
      </c>
      <c r="AF575" s="1">
        <f>R575-Q575</f>
        <v>6</v>
      </c>
      <c r="AG575" s="1"/>
      <c r="AH575" s="1"/>
      <c r="AI575" s="1"/>
      <c r="AJ575" s="1">
        <f>N575-M575</f>
        <v>1</v>
      </c>
      <c r="AK575" s="1"/>
      <c r="AL575" s="1"/>
      <c r="AM575" s="1"/>
      <c r="AN575" s="1"/>
    </row>
    <row r="576" spans="1:40" x14ac:dyDescent="0.2">
      <c r="A576" s="3" t="s">
        <v>158</v>
      </c>
      <c r="B576" s="1" t="str">
        <f>INDEX([1]SUMMARY!$B$2:$B$100,MATCH($A576,[1]SUMMARY!$A$2:$A$100,0))&amp;"_BC"</f>
        <v>Skowronski _BC</v>
      </c>
      <c r="C576" s="1" t="s">
        <v>84</v>
      </c>
      <c r="D576" s="1" t="s">
        <v>135</v>
      </c>
      <c r="E576" s="1" t="s">
        <v>34</v>
      </c>
      <c r="F576" s="1" t="s">
        <v>34</v>
      </c>
      <c r="G576" s="1" t="s">
        <v>43</v>
      </c>
      <c r="H576" s="1" t="s">
        <v>43</v>
      </c>
      <c r="I576" s="1" t="s">
        <v>159</v>
      </c>
      <c r="J576" s="1" t="s">
        <v>36</v>
      </c>
      <c r="K576" s="1"/>
      <c r="L576" s="26">
        <f>IF(N576=100,M576+1,AVERAGE(M576:N576))</f>
        <v>8</v>
      </c>
      <c r="M576" s="26">
        <v>7</v>
      </c>
      <c r="N576" s="26">
        <v>100</v>
      </c>
      <c r="O576" s="26"/>
      <c r="P576" s="26">
        <v>79</v>
      </c>
      <c r="Q576" s="26">
        <v>75</v>
      </c>
      <c r="R576" s="26">
        <v>83</v>
      </c>
      <c r="S576" s="1" t="b">
        <v>1</v>
      </c>
      <c r="T576" s="1" t="s">
        <v>160</v>
      </c>
      <c r="U576" s="1" t="s">
        <v>77</v>
      </c>
      <c r="V576" s="1"/>
      <c r="W576" s="1"/>
      <c r="X576" s="1"/>
      <c r="Y576" s="1"/>
      <c r="Z576" s="1"/>
      <c r="AA576" s="1" t="b">
        <f>M576&gt;L576</f>
        <v>0</v>
      </c>
      <c r="AB576" s="1"/>
      <c r="AC576" s="1"/>
      <c r="AD576" s="1"/>
      <c r="AE576" s="1">
        <f>P576-Q576</f>
        <v>4</v>
      </c>
      <c r="AF576" s="1">
        <f>R576-Q576</f>
        <v>8</v>
      </c>
      <c r="AG576" s="1"/>
      <c r="AH576" s="1"/>
      <c r="AI576" s="1"/>
      <c r="AJ576" s="1">
        <f>N576-M576</f>
        <v>93</v>
      </c>
      <c r="AK576" s="1"/>
      <c r="AL576" s="1"/>
      <c r="AM576" s="1"/>
      <c r="AN576" s="1"/>
    </row>
    <row r="577" spans="1:40" x14ac:dyDescent="0.2">
      <c r="A577" s="3" t="s">
        <v>158</v>
      </c>
      <c r="B577" s="1" t="str">
        <f>INDEX([1]SUMMARY!$B$2:$B$100,MATCH($A577,[1]SUMMARY!$A$2:$A$100,0))&amp;"_BC"</f>
        <v>Skowronski _BC</v>
      </c>
      <c r="C577" s="1" t="s">
        <v>84</v>
      </c>
      <c r="D577" s="1" t="s">
        <v>135</v>
      </c>
      <c r="E577" s="1" t="s">
        <v>34</v>
      </c>
      <c r="F577" s="1" t="s">
        <v>34</v>
      </c>
      <c r="G577" s="1" t="s">
        <v>43</v>
      </c>
      <c r="H577" s="1" t="s">
        <v>43</v>
      </c>
      <c r="I577" s="1" t="s">
        <v>118</v>
      </c>
      <c r="J577" s="1" t="s">
        <v>119</v>
      </c>
      <c r="K577" s="1"/>
      <c r="L577" s="26">
        <f>IF(N577=100,M577+1,AVERAGE(M577:N577))</f>
        <v>0.75</v>
      </c>
      <c r="M577" s="26">
        <v>0.5</v>
      </c>
      <c r="N577" s="26">
        <v>1</v>
      </c>
      <c r="O577" s="26"/>
      <c r="P577" s="26">
        <v>98</v>
      </c>
      <c r="Q577" s="26">
        <v>95</v>
      </c>
      <c r="R577" s="26">
        <v>99</v>
      </c>
      <c r="S577" s="1" t="b">
        <v>1</v>
      </c>
      <c r="T577" s="1"/>
      <c r="U577" s="1" t="s">
        <v>77</v>
      </c>
      <c r="V577" s="1"/>
      <c r="W577" s="1"/>
      <c r="X577" s="1"/>
      <c r="Y577" s="1"/>
      <c r="Z577" s="1"/>
      <c r="AA577" s="1" t="b">
        <f>M577&gt;L577</f>
        <v>0</v>
      </c>
      <c r="AB577" s="1"/>
      <c r="AC577" s="1"/>
      <c r="AD577" s="1"/>
      <c r="AE577" s="1">
        <f>P577-Q577</f>
        <v>3</v>
      </c>
      <c r="AF577" s="1">
        <f>R577-Q577</f>
        <v>4</v>
      </c>
      <c r="AG577" s="1"/>
      <c r="AH577" s="1"/>
      <c r="AI577" s="1"/>
      <c r="AJ577" s="1">
        <f>N577-M577</f>
        <v>0.5</v>
      </c>
      <c r="AK577" s="1"/>
      <c r="AL577" s="1"/>
      <c r="AM577" s="1"/>
      <c r="AN577" s="1"/>
    </row>
    <row r="578" spans="1:40" x14ac:dyDescent="0.2">
      <c r="A578" s="3" t="s">
        <v>158</v>
      </c>
      <c r="B578" s="1" t="str">
        <f>INDEX([1]SUMMARY!$B$2:$B$100,MATCH($A578,[1]SUMMARY!$A$2:$A$100,0))&amp;"_BC"</f>
        <v>Skowronski _BC</v>
      </c>
      <c r="C578" s="1" t="s">
        <v>84</v>
      </c>
      <c r="D578" s="1" t="s">
        <v>135</v>
      </c>
      <c r="E578" s="1" t="s">
        <v>34</v>
      </c>
      <c r="F578" s="1" t="s">
        <v>34</v>
      </c>
      <c r="G578" s="1" t="s">
        <v>43</v>
      </c>
      <c r="H578" s="1" t="s">
        <v>43</v>
      </c>
      <c r="I578" s="1" t="s">
        <v>118</v>
      </c>
      <c r="J578" s="1" t="s">
        <v>119</v>
      </c>
      <c r="K578" s="1"/>
      <c r="L578" s="26">
        <f>IF(N578=100,M578+1,AVERAGE(M578:N578))</f>
        <v>1.5</v>
      </c>
      <c r="M578" s="26">
        <v>1</v>
      </c>
      <c r="N578" s="26">
        <v>2</v>
      </c>
      <c r="O578" s="26"/>
      <c r="P578" s="26">
        <v>99</v>
      </c>
      <c r="Q578" s="26">
        <v>98</v>
      </c>
      <c r="R578" s="26">
        <v>99</v>
      </c>
      <c r="S578" s="1" t="b">
        <v>1</v>
      </c>
      <c r="T578" s="1"/>
      <c r="U578" s="1" t="s">
        <v>77</v>
      </c>
      <c r="V578" s="1"/>
      <c r="W578" s="1"/>
      <c r="X578" s="1"/>
      <c r="Y578" s="1"/>
      <c r="Z578" s="1"/>
      <c r="AA578" s="1" t="b">
        <f>M578&gt;L578</f>
        <v>0</v>
      </c>
      <c r="AB578" s="1"/>
      <c r="AC578" s="1"/>
      <c r="AD578" s="1"/>
      <c r="AE578" s="1">
        <f>P578-Q578</f>
        <v>1</v>
      </c>
      <c r="AF578" s="1">
        <f>R578-Q578</f>
        <v>1</v>
      </c>
      <c r="AG578" s="1"/>
      <c r="AH578" s="1"/>
      <c r="AI578" s="1"/>
      <c r="AJ578" s="1">
        <f>N578-M578</f>
        <v>1</v>
      </c>
      <c r="AK578" s="1"/>
      <c r="AL578" s="1"/>
      <c r="AM578" s="1"/>
      <c r="AN578" s="1"/>
    </row>
    <row r="579" spans="1:40" x14ac:dyDescent="0.2">
      <c r="A579" s="3" t="s">
        <v>158</v>
      </c>
      <c r="B579" s="1" t="str">
        <f>INDEX([1]SUMMARY!$B$2:$B$100,MATCH($A579,[1]SUMMARY!$A$2:$A$100,0))&amp;"_BC"</f>
        <v>Skowronski _BC</v>
      </c>
      <c r="C579" s="1" t="s">
        <v>84</v>
      </c>
      <c r="D579" s="1" t="s">
        <v>135</v>
      </c>
      <c r="E579" s="1" t="s">
        <v>34</v>
      </c>
      <c r="F579" s="1" t="s">
        <v>34</v>
      </c>
      <c r="G579" s="1" t="s">
        <v>43</v>
      </c>
      <c r="H579" s="1" t="s">
        <v>43</v>
      </c>
      <c r="I579" s="1" t="s">
        <v>118</v>
      </c>
      <c r="J579" s="1" t="s">
        <v>119</v>
      </c>
      <c r="K579" s="1"/>
      <c r="L579" s="26">
        <f>IF(N579=100,M579+1,AVERAGE(M579:N579))</f>
        <v>2.5</v>
      </c>
      <c r="M579" s="26">
        <v>2</v>
      </c>
      <c r="N579" s="26">
        <v>3</v>
      </c>
      <c r="O579" s="26"/>
      <c r="P579" s="26">
        <v>98</v>
      </c>
      <c r="Q579" s="26">
        <v>97</v>
      </c>
      <c r="R579" s="26">
        <v>98</v>
      </c>
      <c r="S579" s="1" t="b">
        <v>1</v>
      </c>
      <c r="T579" s="1"/>
      <c r="U579" s="1" t="s">
        <v>77</v>
      </c>
      <c r="V579" s="1"/>
      <c r="W579" s="1"/>
      <c r="X579" s="1"/>
      <c r="Y579" s="1"/>
      <c r="Z579" s="1"/>
      <c r="AA579" s="1" t="b">
        <f>M579&gt;L579</f>
        <v>0</v>
      </c>
      <c r="AB579" s="1"/>
      <c r="AC579" s="1"/>
      <c r="AD579" s="1"/>
      <c r="AE579" s="1">
        <f>P579-Q579</f>
        <v>1</v>
      </c>
      <c r="AF579" s="1">
        <f>R579-Q579</f>
        <v>1</v>
      </c>
      <c r="AG579" s="1"/>
      <c r="AH579" s="1"/>
      <c r="AI579" s="1"/>
      <c r="AJ579" s="1">
        <f>N579-M579</f>
        <v>1</v>
      </c>
      <c r="AK579" s="1"/>
      <c r="AL579" s="1"/>
      <c r="AM579" s="1"/>
      <c r="AN579" s="1"/>
    </row>
    <row r="580" spans="1:40" x14ac:dyDescent="0.2">
      <c r="A580" s="3" t="s">
        <v>158</v>
      </c>
      <c r="B580" s="1" t="str">
        <f>INDEX([1]SUMMARY!$B$2:$B$100,MATCH($A580,[1]SUMMARY!$A$2:$A$100,0))&amp;"_BC"</f>
        <v>Skowronski _BC</v>
      </c>
      <c r="C580" s="1" t="s">
        <v>84</v>
      </c>
      <c r="D580" s="1" t="s">
        <v>135</v>
      </c>
      <c r="E580" s="1" t="s">
        <v>34</v>
      </c>
      <c r="F580" s="1" t="s">
        <v>34</v>
      </c>
      <c r="G580" s="1" t="s">
        <v>43</v>
      </c>
      <c r="H580" s="1" t="s">
        <v>43</v>
      </c>
      <c r="I580" s="1" t="s">
        <v>118</v>
      </c>
      <c r="J580" s="1" t="s">
        <v>119</v>
      </c>
      <c r="K580" s="1"/>
      <c r="L580" s="26">
        <f>IF(N580=100,M580+1,AVERAGE(M580:N580))</f>
        <v>3.5</v>
      </c>
      <c r="M580" s="26">
        <v>3</v>
      </c>
      <c r="N580" s="26">
        <v>4</v>
      </c>
      <c r="O580" s="26"/>
      <c r="P580" s="26">
        <v>97</v>
      </c>
      <c r="Q580" s="26">
        <v>96</v>
      </c>
      <c r="R580" s="26">
        <v>98</v>
      </c>
      <c r="S580" s="1" t="b">
        <v>1</v>
      </c>
      <c r="T580" s="1"/>
      <c r="U580" s="1" t="s">
        <v>77</v>
      </c>
      <c r="V580" s="1"/>
      <c r="W580" s="1"/>
      <c r="X580" s="1"/>
      <c r="Y580" s="1"/>
      <c r="Z580" s="1"/>
      <c r="AA580" s="1" t="b">
        <f>M580&gt;L580</f>
        <v>0</v>
      </c>
      <c r="AB580" s="1"/>
      <c r="AC580" s="1"/>
      <c r="AD580" s="1"/>
      <c r="AE580" s="1">
        <f>P580-Q580</f>
        <v>1</v>
      </c>
      <c r="AF580" s="1">
        <f>R580-Q580</f>
        <v>2</v>
      </c>
      <c r="AG580" s="1"/>
      <c r="AH580" s="1"/>
      <c r="AI580" s="1"/>
      <c r="AJ580" s="1">
        <f>N580-M580</f>
        <v>1</v>
      </c>
      <c r="AK580" s="1"/>
      <c r="AL580" s="1"/>
      <c r="AM580" s="1"/>
      <c r="AN580" s="1"/>
    </row>
    <row r="581" spans="1:40" x14ac:dyDescent="0.2">
      <c r="A581" s="3" t="s">
        <v>158</v>
      </c>
      <c r="B581" s="1" t="str">
        <f>INDEX([1]SUMMARY!$B$2:$B$100,MATCH($A581,[1]SUMMARY!$A$2:$A$100,0))&amp;"_BC"</f>
        <v>Skowronski _BC</v>
      </c>
      <c r="C581" s="1" t="s">
        <v>84</v>
      </c>
      <c r="D581" s="1" t="s">
        <v>135</v>
      </c>
      <c r="E581" s="1" t="s">
        <v>34</v>
      </c>
      <c r="F581" s="1" t="s">
        <v>34</v>
      </c>
      <c r="G581" s="1" t="s">
        <v>43</v>
      </c>
      <c r="H581" s="1" t="s">
        <v>43</v>
      </c>
      <c r="I581" s="1" t="s">
        <v>118</v>
      </c>
      <c r="J581" s="1" t="s">
        <v>119</v>
      </c>
      <c r="K581" s="1"/>
      <c r="L581" s="26">
        <f>IF(N581=100,M581+1,AVERAGE(M581:N581))</f>
        <v>4.5</v>
      </c>
      <c r="M581" s="26">
        <v>4</v>
      </c>
      <c r="N581" s="26">
        <v>5</v>
      </c>
      <c r="O581" s="26"/>
      <c r="P581" s="26">
        <v>93</v>
      </c>
      <c r="Q581" s="26">
        <v>85</v>
      </c>
      <c r="R581" s="26">
        <v>97</v>
      </c>
      <c r="S581" s="1" t="b">
        <v>1</v>
      </c>
      <c r="T581" s="1"/>
      <c r="U581" s="1" t="s">
        <v>77</v>
      </c>
      <c r="V581" s="1"/>
      <c r="W581" s="1"/>
      <c r="X581" s="1"/>
      <c r="Y581" s="1"/>
      <c r="Z581" s="1"/>
      <c r="AA581" s="1" t="b">
        <f>M581&gt;L581</f>
        <v>0</v>
      </c>
      <c r="AB581" s="1"/>
      <c r="AC581" s="1"/>
      <c r="AD581" s="1"/>
      <c r="AE581" s="1">
        <f>P581-Q581</f>
        <v>8</v>
      </c>
      <c r="AF581" s="1">
        <f>R581-Q581</f>
        <v>12</v>
      </c>
      <c r="AG581" s="1"/>
      <c r="AH581" s="1"/>
      <c r="AI581" s="1"/>
      <c r="AJ581" s="1">
        <f>N581-M581</f>
        <v>1</v>
      </c>
      <c r="AK581" s="1"/>
      <c r="AL581" s="1"/>
      <c r="AM581" s="1"/>
      <c r="AN581" s="1"/>
    </row>
    <row r="582" spans="1:40" x14ac:dyDescent="0.2">
      <c r="A582" s="3" t="s">
        <v>158</v>
      </c>
      <c r="B582" s="1" t="str">
        <f>INDEX([1]SUMMARY!$B$2:$B$100,MATCH($A582,[1]SUMMARY!$A$2:$A$100,0))&amp;"_BC"</f>
        <v>Skowronski _BC</v>
      </c>
      <c r="C582" s="1" t="s">
        <v>84</v>
      </c>
      <c r="D582" s="1" t="s">
        <v>135</v>
      </c>
      <c r="E582" s="1" t="s">
        <v>34</v>
      </c>
      <c r="F582" s="1" t="s">
        <v>34</v>
      </c>
      <c r="G582" s="1" t="s">
        <v>43</v>
      </c>
      <c r="H582" s="1" t="s">
        <v>43</v>
      </c>
      <c r="I582" s="1" t="s">
        <v>118</v>
      </c>
      <c r="J582" s="1" t="s">
        <v>119</v>
      </c>
      <c r="K582" s="1"/>
      <c r="L582" s="26">
        <f>IF(N582=100,M582+1,AVERAGE(M582:N582))</f>
        <v>5.5</v>
      </c>
      <c r="M582" s="26">
        <v>5</v>
      </c>
      <c r="N582" s="26">
        <v>6</v>
      </c>
      <c r="O582" s="26"/>
      <c r="P582" s="26">
        <v>95</v>
      </c>
      <c r="Q582" s="26">
        <v>65</v>
      </c>
      <c r="R582" s="26">
        <v>99</v>
      </c>
      <c r="S582" s="1" t="b">
        <v>1</v>
      </c>
      <c r="T582" s="1"/>
      <c r="U582" s="1" t="s">
        <v>77</v>
      </c>
      <c r="V582" s="1"/>
      <c r="W582" s="1"/>
      <c r="X582" s="1"/>
      <c r="Y582" s="1"/>
      <c r="Z582" s="1"/>
      <c r="AA582" s="1" t="b">
        <f>M582&gt;L582</f>
        <v>0</v>
      </c>
      <c r="AB582" s="1"/>
      <c r="AC582" s="1"/>
      <c r="AD582" s="1"/>
      <c r="AE582" s="1">
        <f>P582-Q582</f>
        <v>30</v>
      </c>
      <c r="AF582" s="1">
        <f>R582-Q582</f>
        <v>34</v>
      </c>
      <c r="AG582" s="1"/>
      <c r="AH582" s="1"/>
      <c r="AI582" s="1"/>
      <c r="AJ582" s="1">
        <f>N582-M582</f>
        <v>1</v>
      </c>
      <c r="AK582" s="1"/>
      <c r="AL582" s="1"/>
      <c r="AM582" s="1"/>
      <c r="AN582" s="1"/>
    </row>
    <row r="583" spans="1:40" x14ac:dyDescent="0.2">
      <c r="A583" s="3" t="s">
        <v>158</v>
      </c>
      <c r="B583" s="1" t="str">
        <f>INDEX([1]SUMMARY!$B$2:$B$100,MATCH($A583,[1]SUMMARY!$A$2:$A$100,0))&amp;"_BC"</f>
        <v>Skowronski _BC</v>
      </c>
      <c r="C583" s="1" t="s">
        <v>84</v>
      </c>
      <c r="D583" s="1" t="s">
        <v>135</v>
      </c>
      <c r="E583" s="1" t="s">
        <v>34</v>
      </c>
      <c r="F583" s="1" t="s">
        <v>34</v>
      </c>
      <c r="G583" s="1" t="s">
        <v>43</v>
      </c>
      <c r="H583" s="1" t="s">
        <v>43</v>
      </c>
      <c r="I583" s="1" t="s">
        <v>118</v>
      </c>
      <c r="J583" s="1" t="s">
        <v>119</v>
      </c>
      <c r="K583" s="1"/>
      <c r="L583" s="26">
        <f>IF(N583=100,M583+1,AVERAGE(M583:N583))</f>
        <v>7</v>
      </c>
      <c r="M583" s="26">
        <v>6</v>
      </c>
      <c r="N583" s="26">
        <v>100</v>
      </c>
      <c r="O583" s="26"/>
      <c r="P583" s="26">
        <v>98</v>
      </c>
      <c r="Q583" s="26">
        <v>93</v>
      </c>
      <c r="R583" s="26">
        <v>100</v>
      </c>
      <c r="S583" s="1" t="b">
        <v>1</v>
      </c>
      <c r="T583" s="1" t="s">
        <v>160</v>
      </c>
      <c r="U583" s="1" t="s">
        <v>77</v>
      </c>
      <c r="V583" s="1"/>
      <c r="W583" s="1"/>
      <c r="X583" s="1"/>
      <c r="Y583" s="1"/>
      <c r="Z583" s="1"/>
      <c r="AA583" s="1" t="b">
        <f>M583&gt;L583</f>
        <v>0</v>
      </c>
      <c r="AB583" s="1"/>
      <c r="AC583" s="1"/>
      <c r="AD583" s="1"/>
      <c r="AE583" s="1">
        <f>P583-Q583</f>
        <v>5</v>
      </c>
      <c r="AF583" s="1">
        <f>R583-Q583</f>
        <v>7</v>
      </c>
      <c r="AG583" s="1"/>
      <c r="AH583" s="1"/>
      <c r="AI583" s="1"/>
      <c r="AJ583" s="1">
        <f>N583-M583</f>
        <v>94</v>
      </c>
      <c r="AK583" s="1"/>
      <c r="AL583" s="1"/>
      <c r="AM583" s="1"/>
      <c r="AN583" s="1"/>
    </row>
    <row r="584" spans="1:40" x14ac:dyDescent="0.2">
      <c r="A584" s="3" t="s">
        <v>158</v>
      </c>
      <c r="B584" s="1" t="str">
        <f>INDEX([1]SUMMARY!$B$2:$B$100,MATCH($A584,[1]SUMMARY!$A$2:$A$100,0))&amp;"_BC"</f>
        <v>Skowronski _BC</v>
      </c>
      <c r="C584" s="1" t="s">
        <v>89</v>
      </c>
      <c r="D584" s="1" t="s">
        <v>135</v>
      </c>
      <c r="E584" s="1" t="s">
        <v>34</v>
      </c>
      <c r="F584" s="1" t="s">
        <v>34</v>
      </c>
      <c r="G584" s="1" t="s">
        <v>43</v>
      </c>
      <c r="H584" s="1" t="s">
        <v>43</v>
      </c>
      <c r="I584" s="1" t="s">
        <v>159</v>
      </c>
      <c r="J584" s="1" t="s">
        <v>36</v>
      </c>
      <c r="K584" s="1"/>
      <c r="L584" s="26">
        <f>IF(N584=100,M584+1,AVERAGE(M584:N584))</f>
        <v>0.75</v>
      </c>
      <c r="M584" s="26">
        <v>0.5</v>
      </c>
      <c r="N584" s="26">
        <v>1</v>
      </c>
      <c r="O584" s="26"/>
      <c r="P584" s="26">
        <v>76</v>
      </c>
      <c r="Q584" s="26">
        <v>1</v>
      </c>
      <c r="R584" s="26">
        <v>94</v>
      </c>
      <c r="S584" s="1" t="b">
        <v>1</v>
      </c>
      <c r="T584" s="1"/>
      <c r="U584" s="1" t="s">
        <v>77</v>
      </c>
      <c r="V584" s="1"/>
      <c r="W584" s="1"/>
      <c r="X584" s="1"/>
      <c r="Y584" s="1"/>
      <c r="Z584" s="1"/>
      <c r="AA584" s="1" t="b">
        <f>M584&gt;L584</f>
        <v>0</v>
      </c>
      <c r="AB584" s="1"/>
      <c r="AC584" s="1"/>
      <c r="AD584" s="1"/>
      <c r="AE584" s="1">
        <f>P584-Q584</f>
        <v>75</v>
      </c>
      <c r="AF584" s="1">
        <f>R584-Q584</f>
        <v>93</v>
      </c>
      <c r="AG584" s="1"/>
      <c r="AH584" s="1"/>
      <c r="AI584" s="1"/>
      <c r="AJ584" s="1">
        <f>N584-M584</f>
        <v>0.5</v>
      </c>
      <c r="AK584" s="1"/>
      <c r="AL584" s="1"/>
      <c r="AM584" s="1"/>
      <c r="AN584" s="1"/>
    </row>
    <row r="585" spans="1:40" x14ac:dyDescent="0.2">
      <c r="A585" s="3" t="s">
        <v>158</v>
      </c>
      <c r="B585" s="1" t="str">
        <f>INDEX([1]SUMMARY!$B$2:$B$100,MATCH($A585,[1]SUMMARY!$A$2:$A$100,0))&amp;"_BC"</f>
        <v>Skowronski _BC</v>
      </c>
      <c r="C585" s="1" t="s">
        <v>89</v>
      </c>
      <c r="D585" s="1" t="s">
        <v>135</v>
      </c>
      <c r="E585" s="1" t="s">
        <v>34</v>
      </c>
      <c r="F585" s="1" t="s">
        <v>34</v>
      </c>
      <c r="G585" s="1" t="s">
        <v>43</v>
      </c>
      <c r="H585" s="1" t="s">
        <v>43</v>
      </c>
      <c r="I585" s="1" t="s">
        <v>159</v>
      </c>
      <c r="J585" s="1" t="s">
        <v>36</v>
      </c>
      <c r="K585" s="1"/>
      <c r="L585" s="26">
        <f>IF(N585=100,M585+1,AVERAGE(M585:N585))</f>
        <v>1.5</v>
      </c>
      <c r="M585" s="26">
        <v>1</v>
      </c>
      <c r="N585" s="26">
        <v>2</v>
      </c>
      <c r="O585" s="26"/>
      <c r="P585" s="26">
        <v>77</v>
      </c>
      <c r="Q585" s="26">
        <v>38</v>
      </c>
      <c r="R585" s="26">
        <v>92</v>
      </c>
      <c r="S585" s="1" t="b">
        <v>1</v>
      </c>
      <c r="T585" s="1"/>
      <c r="U585" s="1" t="s">
        <v>77</v>
      </c>
      <c r="V585" s="1"/>
      <c r="W585" s="1"/>
      <c r="X585" s="1"/>
      <c r="Y585" s="1"/>
      <c r="Z585" s="1"/>
      <c r="AA585" s="1" t="b">
        <f>M585&gt;L585</f>
        <v>0</v>
      </c>
      <c r="AB585" s="1"/>
      <c r="AC585" s="1"/>
      <c r="AD585" s="1"/>
      <c r="AE585" s="1">
        <f>P585-Q585</f>
        <v>39</v>
      </c>
      <c r="AF585" s="1">
        <f>R585-Q585</f>
        <v>54</v>
      </c>
      <c r="AG585" s="1"/>
      <c r="AH585" s="1"/>
      <c r="AI585" s="1"/>
      <c r="AJ585" s="1">
        <f>N585-M585</f>
        <v>1</v>
      </c>
      <c r="AK585" s="1"/>
      <c r="AL585" s="1"/>
      <c r="AM585" s="1"/>
      <c r="AN585" s="1"/>
    </row>
    <row r="586" spans="1:40" x14ac:dyDescent="0.2">
      <c r="A586" s="3" t="s">
        <v>158</v>
      </c>
      <c r="B586" s="1" t="str">
        <f>INDEX([1]SUMMARY!$B$2:$B$100,MATCH($A586,[1]SUMMARY!$A$2:$A$100,0))&amp;"_BC"</f>
        <v>Skowronski _BC</v>
      </c>
      <c r="C586" s="1" t="s">
        <v>89</v>
      </c>
      <c r="D586" s="1" t="s">
        <v>135</v>
      </c>
      <c r="E586" s="1" t="s">
        <v>34</v>
      </c>
      <c r="F586" s="1" t="s">
        <v>34</v>
      </c>
      <c r="G586" s="1" t="s">
        <v>43</v>
      </c>
      <c r="H586" s="1" t="s">
        <v>43</v>
      </c>
      <c r="I586" s="1" t="s">
        <v>159</v>
      </c>
      <c r="J586" s="1" t="s">
        <v>36</v>
      </c>
      <c r="K586" s="1"/>
      <c r="L586" s="26">
        <f>IF(N586=100,M586+1,AVERAGE(M586:N586))</f>
        <v>2.5</v>
      </c>
      <c r="M586" s="26">
        <v>2</v>
      </c>
      <c r="N586" s="26">
        <v>3</v>
      </c>
      <c r="O586" s="26"/>
      <c r="P586" s="26">
        <v>68</v>
      </c>
      <c r="Q586" s="26">
        <v>60</v>
      </c>
      <c r="R586" s="26">
        <v>75</v>
      </c>
      <c r="S586" s="1" t="b">
        <v>1</v>
      </c>
      <c r="T586" s="1"/>
      <c r="U586" s="1" t="s">
        <v>77</v>
      </c>
      <c r="V586" s="1"/>
      <c r="W586" s="1"/>
      <c r="X586" s="1"/>
      <c r="Y586" s="1"/>
      <c r="Z586" s="1"/>
      <c r="AA586" s="1" t="b">
        <f>M586&gt;L586</f>
        <v>0</v>
      </c>
      <c r="AB586" s="1"/>
      <c r="AC586" s="1"/>
      <c r="AD586" s="1"/>
      <c r="AE586" s="1">
        <f>P586-Q586</f>
        <v>8</v>
      </c>
      <c r="AF586" s="1">
        <f>R586-Q586</f>
        <v>15</v>
      </c>
      <c r="AG586" s="1"/>
      <c r="AH586" s="1"/>
      <c r="AI586" s="1"/>
      <c r="AJ586" s="1">
        <f>N586-M586</f>
        <v>1</v>
      </c>
      <c r="AK586" s="1"/>
      <c r="AL586" s="1"/>
      <c r="AM586" s="1"/>
      <c r="AN586" s="1"/>
    </row>
    <row r="587" spans="1:40" x14ac:dyDescent="0.2">
      <c r="A587" s="3" t="s">
        <v>158</v>
      </c>
      <c r="B587" s="1" t="str">
        <f>INDEX([1]SUMMARY!$B$2:$B$100,MATCH($A587,[1]SUMMARY!$A$2:$A$100,0))&amp;"_BC"</f>
        <v>Skowronski _BC</v>
      </c>
      <c r="C587" s="1" t="s">
        <v>89</v>
      </c>
      <c r="D587" s="1" t="s">
        <v>135</v>
      </c>
      <c r="E587" s="1" t="s">
        <v>34</v>
      </c>
      <c r="F587" s="1" t="s">
        <v>34</v>
      </c>
      <c r="G587" s="1" t="s">
        <v>43</v>
      </c>
      <c r="H587" s="1" t="s">
        <v>43</v>
      </c>
      <c r="I587" s="1" t="s">
        <v>159</v>
      </c>
      <c r="J587" s="1" t="s">
        <v>36</v>
      </c>
      <c r="K587" s="1"/>
      <c r="L587" s="26">
        <f>IF(N587=100,M587+1,AVERAGE(M587:N587))</f>
        <v>3.5</v>
      </c>
      <c r="M587" s="26">
        <v>3</v>
      </c>
      <c r="N587" s="26">
        <v>4</v>
      </c>
      <c r="O587" s="26"/>
      <c r="P587" s="26">
        <v>72</v>
      </c>
      <c r="Q587" s="26">
        <v>67</v>
      </c>
      <c r="R587" s="26">
        <v>76</v>
      </c>
      <c r="S587" s="1" t="b">
        <v>1</v>
      </c>
      <c r="T587" s="1"/>
      <c r="U587" s="1" t="s">
        <v>77</v>
      </c>
      <c r="V587" s="1"/>
      <c r="W587" s="1"/>
      <c r="X587" s="1"/>
      <c r="Y587" s="1"/>
      <c r="Z587" s="1"/>
      <c r="AA587" s="1" t="b">
        <f>M587&gt;L587</f>
        <v>0</v>
      </c>
      <c r="AB587" s="1"/>
      <c r="AC587" s="1"/>
      <c r="AD587" s="1"/>
      <c r="AE587" s="1">
        <f>P587-Q587</f>
        <v>5</v>
      </c>
      <c r="AF587" s="1">
        <f>R587-Q587</f>
        <v>9</v>
      </c>
      <c r="AG587" s="1"/>
      <c r="AH587" s="1"/>
      <c r="AI587" s="1"/>
      <c r="AJ587" s="1">
        <f>N587-M587</f>
        <v>1</v>
      </c>
      <c r="AK587" s="1"/>
      <c r="AL587" s="1"/>
      <c r="AM587" s="1"/>
      <c r="AN587" s="1"/>
    </row>
    <row r="588" spans="1:40" x14ac:dyDescent="0.2">
      <c r="A588" s="3" t="s">
        <v>158</v>
      </c>
      <c r="B588" s="1" t="str">
        <f>INDEX([1]SUMMARY!$B$2:$B$100,MATCH($A588,[1]SUMMARY!$A$2:$A$100,0))&amp;"_BC"</f>
        <v>Skowronski _BC</v>
      </c>
      <c r="C588" s="1" t="s">
        <v>89</v>
      </c>
      <c r="D588" s="1" t="s">
        <v>135</v>
      </c>
      <c r="E588" s="1" t="s">
        <v>34</v>
      </c>
      <c r="F588" s="1" t="s">
        <v>34</v>
      </c>
      <c r="G588" s="1" t="s">
        <v>43</v>
      </c>
      <c r="H588" s="1" t="s">
        <v>43</v>
      </c>
      <c r="I588" s="1" t="s">
        <v>159</v>
      </c>
      <c r="J588" s="1" t="s">
        <v>36</v>
      </c>
      <c r="K588" s="1"/>
      <c r="L588" s="26">
        <f>IF(N588=100,M588+1,AVERAGE(M588:N588))</f>
        <v>5</v>
      </c>
      <c r="M588" s="26">
        <v>4</v>
      </c>
      <c r="N588" s="26">
        <v>100</v>
      </c>
      <c r="O588" s="26"/>
      <c r="P588" s="26">
        <v>65</v>
      </c>
      <c r="Q588" s="26">
        <v>57</v>
      </c>
      <c r="R588" s="26">
        <v>72</v>
      </c>
      <c r="S588" s="1" t="b">
        <v>1</v>
      </c>
      <c r="T588" s="1" t="s">
        <v>161</v>
      </c>
      <c r="U588" s="1" t="s">
        <v>77</v>
      </c>
      <c r="V588" s="1"/>
      <c r="W588" s="1"/>
      <c r="X588" s="1"/>
      <c r="Y588" s="1"/>
      <c r="Z588" s="1"/>
      <c r="AA588" s="1" t="b">
        <f>M588&gt;L588</f>
        <v>0</v>
      </c>
      <c r="AB588" s="1"/>
      <c r="AC588" s="1"/>
      <c r="AD588" s="1"/>
      <c r="AE588" s="1">
        <f>P588-Q588</f>
        <v>8</v>
      </c>
      <c r="AF588" s="1">
        <f>R588-Q588</f>
        <v>15</v>
      </c>
      <c r="AG588" s="1"/>
      <c r="AH588" s="1"/>
      <c r="AI588" s="1"/>
      <c r="AJ588" s="1">
        <f>N588-M588</f>
        <v>96</v>
      </c>
      <c r="AK588" s="1"/>
      <c r="AL588" s="1"/>
      <c r="AM588" s="1"/>
      <c r="AN588" s="1"/>
    </row>
    <row r="589" spans="1:40" x14ac:dyDescent="0.2">
      <c r="A589" s="3" t="s">
        <v>158</v>
      </c>
      <c r="B589" s="1" t="str">
        <f>INDEX([1]SUMMARY!$B$2:$B$100,MATCH($A589,[1]SUMMARY!$A$2:$A$100,0))&amp;"_BC"</f>
        <v>Skowronski _BC</v>
      </c>
      <c r="C589" s="1" t="s">
        <v>89</v>
      </c>
      <c r="D589" s="1" t="s">
        <v>135</v>
      </c>
      <c r="E589" s="1" t="s">
        <v>34</v>
      </c>
      <c r="F589" s="1" t="s">
        <v>34</v>
      </c>
      <c r="G589" s="1" t="s">
        <v>43</v>
      </c>
      <c r="H589" s="1" t="s">
        <v>43</v>
      </c>
      <c r="I589" s="1" t="s">
        <v>118</v>
      </c>
      <c r="J589" s="1" t="s">
        <v>119</v>
      </c>
      <c r="K589" s="1"/>
      <c r="L589" s="26">
        <f>IF(N589=100,M589+1,AVERAGE(M589:N589))</f>
        <v>2.5</v>
      </c>
      <c r="M589" s="26">
        <v>2</v>
      </c>
      <c r="N589" s="26">
        <v>3</v>
      </c>
      <c r="O589" s="26"/>
      <c r="P589" s="26">
        <v>84</v>
      </c>
      <c r="Q589" s="26">
        <v>51</v>
      </c>
      <c r="R589" s="26">
        <v>95</v>
      </c>
      <c r="S589" s="1" t="b">
        <v>1</v>
      </c>
      <c r="T589" s="1"/>
      <c r="U589" s="1" t="s">
        <v>77</v>
      </c>
      <c r="V589" s="1"/>
      <c r="W589" s="1"/>
      <c r="X589" s="1"/>
      <c r="Y589" s="1"/>
      <c r="Z589" s="1"/>
      <c r="AA589" s="1" t="b">
        <f>M589&gt;L589</f>
        <v>0</v>
      </c>
      <c r="AB589" s="1"/>
      <c r="AC589" s="1"/>
      <c r="AD589" s="1"/>
      <c r="AE589" s="1">
        <f>P589-Q589</f>
        <v>33</v>
      </c>
      <c r="AF589" s="1">
        <f>R589-Q589</f>
        <v>44</v>
      </c>
      <c r="AG589" s="1"/>
      <c r="AH589" s="1"/>
      <c r="AI589" s="1"/>
      <c r="AJ589" s="1">
        <f>N589-M589</f>
        <v>1</v>
      </c>
      <c r="AK589" s="1"/>
      <c r="AL589" s="1"/>
      <c r="AM589" s="1"/>
      <c r="AN589" s="1"/>
    </row>
    <row r="590" spans="1:40" x14ac:dyDescent="0.2">
      <c r="A590" s="3" t="s">
        <v>158</v>
      </c>
      <c r="B590" s="1" t="str">
        <f>INDEX([1]SUMMARY!$B$2:$B$100,MATCH($A590,[1]SUMMARY!$A$2:$A$100,0))&amp;"_BC"</f>
        <v>Skowronski _BC</v>
      </c>
      <c r="C590" s="1" t="s">
        <v>89</v>
      </c>
      <c r="D590" s="1" t="s">
        <v>135</v>
      </c>
      <c r="E590" s="1" t="s">
        <v>34</v>
      </c>
      <c r="F590" s="1" t="s">
        <v>34</v>
      </c>
      <c r="G590" s="1" t="s">
        <v>43</v>
      </c>
      <c r="H590" s="1" t="s">
        <v>43</v>
      </c>
      <c r="I590" s="1" t="s">
        <v>118</v>
      </c>
      <c r="J590" s="1" t="s">
        <v>119</v>
      </c>
      <c r="K590" s="1"/>
      <c r="L590" s="26">
        <f>IF(N590=100,M590+1,AVERAGE(M590:N590))</f>
        <v>3.5</v>
      </c>
      <c r="M590" s="26">
        <v>3</v>
      </c>
      <c r="N590" s="26">
        <v>4</v>
      </c>
      <c r="O590" s="26"/>
      <c r="P590" s="26">
        <v>93</v>
      </c>
      <c r="Q590" s="26">
        <v>84</v>
      </c>
      <c r="R590" s="26">
        <v>97</v>
      </c>
      <c r="S590" s="1" t="b">
        <v>1</v>
      </c>
      <c r="T590" s="1"/>
      <c r="U590" s="1" t="s">
        <v>77</v>
      </c>
      <c r="V590" s="1"/>
      <c r="W590" s="1"/>
      <c r="X590" s="1"/>
      <c r="Y590" s="1"/>
      <c r="Z590" s="1"/>
      <c r="AA590" s="1" t="b">
        <f>M590&gt;L590</f>
        <v>0</v>
      </c>
      <c r="AB590" s="1"/>
      <c r="AC590" s="1"/>
      <c r="AD590" s="1"/>
      <c r="AE590" s="1">
        <f>P590-Q590</f>
        <v>9</v>
      </c>
      <c r="AF590" s="1">
        <f>R590-Q590</f>
        <v>13</v>
      </c>
      <c r="AG590" s="1"/>
      <c r="AH590" s="1"/>
      <c r="AI590" s="1"/>
      <c r="AJ590" s="1">
        <f>N590-M590</f>
        <v>1</v>
      </c>
      <c r="AK590" s="1"/>
      <c r="AL590" s="1"/>
      <c r="AM590" s="1"/>
      <c r="AN590" s="1"/>
    </row>
    <row r="591" spans="1:40" x14ac:dyDescent="0.2">
      <c r="A591" s="3" t="s">
        <v>158</v>
      </c>
      <c r="B591" s="1" t="str">
        <f>INDEX([1]SUMMARY!$B$2:$B$100,MATCH($A591,[1]SUMMARY!$A$2:$A$100,0))&amp;"_BC"</f>
        <v>Skowronski _BC</v>
      </c>
      <c r="C591" s="1" t="s">
        <v>89</v>
      </c>
      <c r="D591" s="1" t="s">
        <v>135</v>
      </c>
      <c r="E591" s="1" t="s">
        <v>34</v>
      </c>
      <c r="F591" s="1" t="s">
        <v>34</v>
      </c>
      <c r="G591" s="1" t="s">
        <v>43</v>
      </c>
      <c r="H591" s="1" t="s">
        <v>43</v>
      </c>
      <c r="I591" s="1" t="s">
        <v>118</v>
      </c>
      <c r="J591" s="1" t="s">
        <v>119</v>
      </c>
      <c r="K591" s="1"/>
      <c r="L591" s="26">
        <f>IF(N591=100,M591+1,AVERAGE(M591:N591))</f>
        <v>5</v>
      </c>
      <c r="M591" s="26">
        <v>4</v>
      </c>
      <c r="N591" s="26">
        <v>100</v>
      </c>
      <c r="O591" s="26"/>
      <c r="P591" s="26">
        <v>92</v>
      </c>
      <c r="Q591" s="26">
        <v>81</v>
      </c>
      <c r="R591" s="26">
        <v>97</v>
      </c>
      <c r="S591" s="1" t="b">
        <v>1</v>
      </c>
      <c r="T591" s="1" t="s">
        <v>161</v>
      </c>
      <c r="U591" s="1" t="s">
        <v>77</v>
      </c>
      <c r="V591" s="1"/>
      <c r="W591" s="1"/>
      <c r="X591" s="1"/>
      <c r="Y591" s="1"/>
      <c r="Z591" s="1"/>
      <c r="AA591" s="1" t="b">
        <f>M591&gt;L591</f>
        <v>0</v>
      </c>
      <c r="AB591" s="1"/>
      <c r="AC591" s="1"/>
      <c r="AD591" s="1"/>
      <c r="AE591" s="1">
        <f>P591-Q591</f>
        <v>11</v>
      </c>
      <c r="AF591" s="1">
        <f>R591-Q591</f>
        <v>16</v>
      </c>
      <c r="AG591" s="1"/>
      <c r="AH591" s="1"/>
      <c r="AI591" s="1"/>
      <c r="AJ591" s="1">
        <f>N591-M591</f>
        <v>96</v>
      </c>
      <c r="AK591" s="1"/>
      <c r="AL591" s="1"/>
      <c r="AM591" s="1"/>
      <c r="AN591" s="1"/>
    </row>
    <row r="592" spans="1:40" x14ac:dyDescent="0.2">
      <c r="A592" s="3" t="s">
        <v>158</v>
      </c>
      <c r="B592" s="1" t="str">
        <f>INDEX([1]SUMMARY!$B$2:$B$100,MATCH($A592,[1]SUMMARY!$A$2:$A$100,0))&amp;"_BC"</f>
        <v>Skowronski _BC</v>
      </c>
      <c r="C592" s="1" t="s">
        <v>33</v>
      </c>
      <c r="D592" s="1" t="s">
        <v>135</v>
      </c>
      <c r="E592" s="1" t="s">
        <v>34</v>
      </c>
      <c r="F592" s="1" t="s">
        <v>34</v>
      </c>
      <c r="G592" s="1" t="s">
        <v>43</v>
      </c>
      <c r="H592" s="1" t="s">
        <v>43</v>
      </c>
      <c r="I592" s="1" t="s">
        <v>159</v>
      </c>
      <c r="J592" s="1" t="s">
        <v>36</v>
      </c>
      <c r="K592" s="1"/>
      <c r="L592" s="26">
        <f>IF(N592=100,M592+1,AVERAGE(M592:N592))</f>
        <v>0.75</v>
      </c>
      <c r="M592" s="26">
        <v>0.5</v>
      </c>
      <c r="N592" s="26">
        <v>1</v>
      </c>
      <c r="O592" s="26"/>
      <c r="P592" s="26">
        <v>94</v>
      </c>
      <c r="Q592" s="26">
        <v>93</v>
      </c>
      <c r="R592" s="26">
        <v>95</v>
      </c>
      <c r="S592" s="1" t="b">
        <v>1</v>
      </c>
      <c r="T592" s="1"/>
      <c r="U592" s="1" t="s">
        <v>77</v>
      </c>
      <c r="V592" s="1"/>
      <c r="W592" s="1"/>
      <c r="X592" s="1"/>
      <c r="Y592" s="1"/>
      <c r="Z592" s="1"/>
      <c r="AA592" s="1" t="b">
        <f>M592&gt;L592</f>
        <v>0</v>
      </c>
      <c r="AB592" s="1"/>
      <c r="AC592" s="1"/>
      <c r="AD592" s="1"/>
      <c r="AE592" s="1">
        <f>P592-Q592</f>
        <v>1</v>
      </c>
      <c r="AF592" s="1">
        <f>R592-Q592</f>
        <v>2</v>
      </c>
      <c r="AG592" s="1"/>
      <c r="AH592" s="1"/>
      <c r="AI592" s="1"/>
      <c r="AJ592" s="1">
        <f>N592-M592</f>
        <v>0.5</v>
      </c>
      <c r="AK592" s="1"/>
      <c r="AL592" s="1"/>
      <c r="AM592" s="1"/>
      <c r="AN592" s="1"/>
    </row>
    <row r="593" spans="1:40" x14ac:dyDescent="0.2">
      <c r="A593" s="3" t="s">
        <v>158</v>
      </c>
      <c r="B593" s="1" t="str">
        <f>INDEX([1]SUMMARY!$B$2:$B$100,MATCH($A593,[1]SUMMARY!$A$2:$A$100,0))&amp;"_BC"</f>
        <v>Skowronski _BC</v>
      </c>
      <c r="C593" s="1" t="s">
        <v>33</v>
      </c>
      <c r="D593" s="1" t="s">
        <v>135</v>
      </c>
      <c r="E593" s="1" t="s">
        <v>34</v>
      </c>
      <c r="F593" s="1" t="s">
        <v>34</v>
      </c>
      <c r="G593" s="1" t="s">
        <v>43</v>
      </c>
      <c r="H593" s="1" t="s">
        <v>43</v>
      </c>
      <c r="I593" s="1" t="s">
        <v>159</v>
      </c>
      <c r="J593" s="1" t="s">
        <v>36</v>
      </c>
      <c r="K593" s="1"/>
      <c r="L593" s="26">
        <f>IF(N593=100,M593+1,AVERAGE(M593:N593))</f>
        <v>1.5</v>
      </c>
      <c r="M593" s="26">
        <v>1</v>
      </c>
      <c r="N593" s="26">
        <v>2</v>
      </c>
      <c r="O593" s="26"/>
      <c r="P593" s="26">
        <v>92</v>
      </c>
      <c r="Q593" s="26">
        <v>92</v>
      </c>
      <c r="R593" s="26">
        <v>93</v>
      </c>
      <c r="S593" s="1" t="b">
        <v>1</v>
      </c>
      <c r="T593" s="1"/>
      <c r="U593" s="1" t="s">
        <v>77</v>
      </c>
      <c r="V593" s="1"/>
      <c r="W593" s="1"/>
      <c r="X593" s="1"/>
      <c r="Y593" s="1"/>
      <c r="Z593" s="1"/>
      <c r="AA593" s="1" t="b">
        <f>M593&gt;L593</f>
        <v>0</v>
      </c>
      <c r="AB593" s="1"/>
      <c r="AC593" s="1"/>
      <c r="AD593" s="1"/>
      <c r="AE593" s="1">
        <f>P593-Q593</f>
        <v>0</v>
      </c>
      <c r="AF593" s="1">
        <f>R593-Q593</f>
        <v>1</v>
      </c>
      <c r="AG593" s="1"/>
      <c r="AH593" s="1"/>
      <c r="AI593" s="1"/>
      <c r="AJ593" s="1">
        <f>N593-M593</f>
        <v>1</v>
      </c>
      <c r="AK593" s="1"/>
      <c r="AL593" s="1"/>
      <c r="AM593" s="1"/>
      <c r="AN593" s="1"/>
    </row>
    <row r="594" spans="1:40" x14ac:dyDescent="0.2">
      <c r="A594" s="3" t="s">
        <v>158</v>
      </c>
      <c r="B594" s="1" t="str">
        <f>INDEX([1]SUMMARY!$B$2:$B$100,MATCH($A594,[1]SUMMARY!$A$2:$A$100,0))&amp;"_BC"</f>
        <v>Skowronski _BC</v>
      </c>
      <c r="C594" s="1" t="s">
        <v>33</v>
      </c>
      <c r="D594" s="1" t="s">
        <v>135</v>
      </c>
      <c r="E594" s="1" t="s">
        <v>34</v>
      </c>
      <c r="F594" s="1" t="s">
        <v>34</v>
      </c>
      <c r="G594" s="1" t="s">
        <v>43</v>
      </c>
      <c r="H594" s="1" t="s">
        <v>43</v>
      </c>
      <c r="I594" s="1" t="s">
        <v>159</v>
      </c>
      <c r="J594" s="1" t="s">
        <v>36</v>
      </c>
      <c r="K594" s="1"/>
      <c r="L594" s="26">
        <f>IF(N594=100,M594+1,AVERAGE(M594:N594))</f>
        <v>2.5</v>
      </c>
      <c r="M594" s="26">
        <v>2</v>
      </c>
      <c r="N594" s="26">
        <v>3</v>
      </c>
      <c r="O594" s="26"/>
      <c r="P594" s="26">
        <v>90</v>
      </c>
      <c r="Q594" s="26">
        <v>90</v>
      </c>
      <c r="R594" s="26">
        <v>91</v>
      </c>
      <c r="S594" s="1" t="b">
        <v>1</v>
      </c>
      <c r="T594" s="1"/>
      <c r="U594" s="1" t="s">
        <v>77</v>
      </c>
      <c r="V594" s="1"/>
      <c r="W594" s="1"/>
      <c r="X594" s="1"/>
      <c r="Y594" s="1"/>
      <c r="Z594" s="1"/>
      <c r="AA594" s="1" t="b">
        <f>M594&gt;L594</f>
        <v>0</v>
      </c>
      <c r="AB594" s="1"/>
      <c r="AC594" s="1"/>
      <c r="AD594" s="1"/>
      <c r="AE594" s="1">
        <f>P594-Q594</f>
        <v>0</v>
      </c>
      <c r="AF594" s="1">
        <f>R594-Q594</f>
        <v>1</v>
      </c>
      <c r="AG594" s="1"/>
      <c r="AH594" s="1"/>
      <c r="AI594" s="1"/>
      <c r="AJ594" s="1">
        <f>N594-M594</f>
        <v>1</v>
      </c>
      <c r="AK594" s="1"/>
      <c r="AL594" s="1"/>
      <c r="AM594" s="1"/>
      <c r="AN594" s="1"/>
    </row>
    <row r="595" spans="1:40" x14ac:dyDescent="0.2">
      <c r="A595" s="3" t="s">
        <v>158</v>
      </c>
      <c r="B595" s="1" t="str">
        <f>INDEX([1]SUMMARY!$B$2:$B$100,MATCH($A595,[1]SUMMARY!$A$2:$A$100,0))&amp;"_BC"</f>
        <v>Skowronski _BC</v>
      </c>
      <c r="C595" s="1" t="s">
        <v>33</v>
      </c>
      <c r="D595" s="1" t="s">
        <v>135</v>
      </c>
      <c r="E595" s="1" t="s">
        <v>34</v>
      </c>
      <c r="F595" s="1" t="s">
        <v>34</v>
      </c>
      <c r="G595" s="1" t="s">
        <v>43</v>
      </c>
      <c r="H595" s="1" t="s">
        <v>43</v>
      </c>
      <c r="I595" s="1" t="s">
        <v>159</v>
      </c>
      <c r="J595" s="1" t="s">
        <v>36</v>
      </c>
      <c r="K595" s="1"/>
      <c r="L595" s="26">
        <f>IF(N595=100,M595+1,AVERAGE(M595:N595))</f>
        <v>3.5</v>
      </c>
      <c r="M595" s="26">
        <v>3</v>
      </c>
      <c r="N595" s="26">
        <v>4</v>
      </c>
      <c r="O595" s="26"/>
      <c r="P595" s="26">
        <v>89</v>
      </c>
      <c r="Q595" s="26">
        <v>88</v>
      </c>
      <c r="R595" s="26">
        <v>90</v>
      </c>
      <c r="S595" s="1" t="b">
        <v>1</v>
      </c>
      <c r="T595" s="1"/>
      <c r="U595" s="1" t="s">
        <v>77</v>
      </c>
      <c r="V595" s="1"/>
      <c r="W595" s="1"/>
      <c r="X595" s="1"/>
      <c r="Y595" s="1"/>
      <c r="Z595" s="1"/>
      <c r="AA595" s="1" t="b">
        <f>M595&gt;L595</f>
        <v>0</v>
      </c>
      <c r="AB595" s="1"/>
      <c r="AC595" s="1"/>
      <c r="AD595" s="1"/>
      <c r="AE595" s="1">
        <f>P595-Q595</f>
        <v>1</v>
      </c>
      <c r="AF595" s="1">
        <f>R595-Q595</f>
        <v>2</v>
      </c>
      <c r="AG595" s="1"/>
      <c r="AH595" s="1"/>
      <c r="AI595" s="1"/>
      <c r="AJ595" s="1">
        <f>N595-M595</f>
        <v>1</v>
      </c>
      <c r="AK595" s="1"/>
      <c r="AL595" s="1"/>
      <c r="AM595" s="1"/>
      <c r="AN595" s="1"/>
    </row>
    <row r="596" spans="1:40" x14ac:dyDescent="0.2">
      <c r="A596" s="3" t="s">
        <v>158</v>
      </c>
      <c r="B596" s="1" t="str">
        <f>INDEX([1]SUMMARY!$B$2:$B$100,MATCH($A596,[1]SUMMARY!$A$2:$A$100,0))&amp;"_BC"</f>
        <v>Skowronski _BC</v>
      </c>
      <c r="C596" s="1" t="s">
        <v>33</v>
      </c>
      <c r="D596" s="1" t="s">
        <v>135</v>
      </c>
      <c r="E596" s="1" t="s">
        <v>34</v>
      </c>
      <c r="F596" s="1" t="s">
        <v>34</v>
      </c>
      <c r="G596" s="1" t="s">
        <v>43</v>
      </c>
      <c r="H596" s="1" t="s">
        <v>43</v>
      </c>
      <c r="I596" s="1" t="s">
        <v>159</v>
      </c>
      <c r="J596" s="1" t="s">
        <v>36</v>
      </c>
      <c r="K596" s="1"/>
      <c r="L596" s="26">
        <f>IF(N596=100,M596+1,AVERAGE(M596:N596))</f>
        <v>4.5</v>
      </c>
      <c r="M596" s="26">
        <v>4</v>
      </c>
      <c r="N596" s="26">
        <v>5</v>
      </c>
      <c r="O596" s="26"/>
      <c r="P596" s="26">
        <v>86</v>
      </c>
      <c r="Q596" s="26">
        <v>81</v>
      </c>
      <c r="R596" s="26">
        <v>89</v>
      </c>
      <c r="S596" s="1" t="b">
        <v>1</v>
      </c>
      <c r="T596" s="1"/>
      <c r="U596" s="1" t="s">
        <v>77</v>
      </c>
      <c r="V596" s="1"/>
      <c r="W596" s="1"/>
      <c r="X596" s="1"/>
      <c r="Y596" s="1"/>
      <c r="Z596" s="1"/>
      <c r="AA596" s="1" t="b">
        <f>M596&gt;L596</f>
        <v>0</v>
      </c>
      <c r="AB596" s="1"/>
      <c r="AC596" s="1"/>
      <c r="AD596" s="1"/>
      <c r="AE596" s="1">
        <f>P596-Q596</f>
        <v>5</v>
      </c>
      <c r="AF596" s="1">
        <f>R596-Q596</f>
        <v>8</v>
      </c>
      <c r="AG596" s="1"/>
      <c r="AH596" s="1"/>
      <c r="AI596" s="1"/>
      <c r="AJ596" s="1">
        <f>N596-M596</f>
        <v>1</v>
      </c>
      <c r="AK596" s="1"/>
      <c r="AL596" s="1"/>
      <c r="AM596" s="1"/>
      <c r="AN596" s="1"/>
    </row>
    <row r="597" spans="1:40" x14ac:dyDescent="0.2">
      <c r="A597" s="3" t="s">
        <v>158</v>
      </c>
      <c r="B597" s="1" t="str">
        <f>INDEX([1]SUMMARY!$B$2:$B$100,MATCH($A597,[1]SUMMARY!$A$2:$A$100,0))&amp;"_BC"</f>
        <v>Skowronski _BC</v>
      </c>
      <c r="C597" s="1" t="s">
        <v>33</v>
      </c>
      <c r="D597" s="1" t="s">
        <v>135</v>
      </c>
      <c r="E597" s="1" t="s">
        <v>34</v>
      </c>
      <c r="F597" s="1" t="s">
        <v>34</v>
      </c>
      <c r="G597" s="1" t="s">
        <v>43</v>
      </c>
      <c r="H597" s="1" t="s">
        <v>43</v>
      </c>
      <c r="I597" s="1" t="s">
        <v>159</v>
      </c>
      <c r="J597" s="1" t="s">
        <v>36</v>
      </c>
      <c r="K597" s="1"/>
      <c r="L597" s="26">
        <f>IF(N597=100,M597+1,AVERAGE(M597:N597))</f>
        <v>5.5</v>
      </c>
      <c r="M597" s="26">
        <v>5</v>
      </c>
      <c r="N597" s="26">
        <v>6</v>
      </c>
      <c r="O597" s="26"/>
      <c r="P597" s="26">
        <v>77</v>
      </c>
      <c r="Q597" s="26">
        <v>67</v>
      </c>
      <c r="R597" s="26">
        <v>84</v>
      </c>
      <c r="S597" s="1" t="b">
        <v>1</v>
      </c>
      <c r="T597" s="1"/>
      <c r="U597" s="1" t="s">
        <v>77</v>
      </c>
      <c r="V597" s="1"/>
      <c r="W597" s="1"/>
      <c r="X597" s="1"/>
      <c r="Y597" s="1"/>
      <c r="Z597" s="1"/>
      <c r="AA597" s="1" t="b">
        <f>M597&gt;L597</f>
        <v>0</v>
      </c>
      <c r="AB597" s="1"/>
      <c r="AC597" s="1"/>
      <c r="AD597" s="1"/>
      <c r="AE597" s="1">
        <f>P597-Q597</f>
        <v>10</v>
      </c>
      <c r="AF597" s="1">
        <f>R597-Q597</f>
        <v>17</v>
      </c>
      <c r="AG597" s="1"/>
      <c r="AH597" s="1"/>
      <c r="AI597" s="1"/>
      <c r="AJ597" s="1">
        <f>N597-M597</f>
        <v>1</v>
      </c>
      <c r="AK597" s="1"/>
      <c r="AL597" s="1"/>
      <c r="AM597" s="1"/>
      <c r="AN597" s="1"/>
    </row>
    <row r="598" spans="1:40" x14ac:dyDescent="0.2">
      <c r="A598" s="3" t="s">
        <v>158</v>
      </c>
      <c r="B598" s="1" t="str">
        <f>INDEX([1]SUMMARY!$B$2:$B$100,MATCH($A598,[1]SUMMARY!$A$2:$A$100,0))&amp;"_BC"</f>
        <v>Skowronski _BC</v>
      </c>
      <c r="C598" s="1" t="s">
        <v>33</v>
      </c>
      <c r="D598" s="1" t="s">
        <v>135</v>
      </c>
      <c r="E598" s="1" t="s">
        <v>34</v>
      </c>
      <c r="F598" s="1" t="s">
        <v>34</v>
      </c>
      <c r="G598" s="1" t="s">
        <v>43</v>
      </c>
      <c r="H598" s="1" t="s">
        <v>43</v>
      </c>
      <c r="I598" s="1" t="s">
        <v>159</v>
      </c>
      <c r="J598" s="1" t="s">
        <v>36</v>
      </c>
      <c r="K598" s="1"/>
      <c r="L598" s="26">
        <f>IF(N598=100,M598+1,AVERAGE(M598:N598))</f>
        <v>6.5</v>
      </c>
      <c r="M598" s="26">
        <v>6</v>
      </c>
      <c r="N598" s="26">
        <v>7</v>
      </c>
      <c r="O598" s="26"/>
      <c r="P598" s="26">
        <v>83</v>
      </c>
      <c r="Q598" s="26">
        <v>79</v>
      </c>
      <c r="R598" s="26">
        <v>86</v>
      </c>
      <c r="S598" s="1" t="b">
        <v>1</v>
      </c>
      <c r="T598" s="1"/>
      <c r="U598" s="1" t="s">
        <v>77</v>
      </c>
      <c r="V598" s="1"/>
      <c r="W598" s="1"/>
      <c r="X598" s="1"/>
      <c r="Y598" s="1"/>
      <c r="Z598" s="1"/>
      <c r="AA598" s="1" t="b">
        <f>M598&gt;L598</f>
        <v>0</v>
      </c>
      <c r="AB598" s="1"/>
      <c r="AC598" s="1"/>
      <c r="AD598" s="1"/>
      <c r="AE598" s="1">
        <f>P598-Q598</f>
        <v>4</v>
      </c>
      <c r="AF598" s="1">
        <f>R598-Q598</f>
        <v>7</v>
      </c>
      <c r="AG598" s="1"/>
      <c r="AH598" s="1"/>
      <c r="AI598" s="1"/>
      <c r="AJ598" s="1">
        <f>N598-M598</f>
        <v>1</v>
      </c>
      <c r="AK598" s="1"/>
      <c r="AL598" s="1"/>
      <c r="AM598" s="1"/>
      <c r="AN598" s="1"/>
    </row>
    <row r="599" spans="1:40" x14ac:dyDescent="0.2">
      <c r="A599" s="3" t="s">
        <v>158</v>
      </c>
      <c r="B599" s="1" t="str">
        <f>INDEX([1]SUMMARY!$B$2:$B$100,MATCH($A599,[1]SUMMARY!$A$2:$A$100,0))&amp;"_BC"</f>
        <v>Skowronski _BC</v>
      </c>
      <c r="C599" s="1" t="s">
        <v>33</v>
      </c>
      <c r="D599" s="1" t="s">
        <v>135</v>
      </c>
      <c r="E599" s="1" t="s">
        <v>34</v>
      </c>
      <c r="F599" s="1" t="s">
        <v>34</v>
      </c>
      <c r="G599" s="1" t="s">
        <v>43</v>
      </c>
      <c r="H599" s="1" t="s">
        <v>43</v>
      </c>
      <c r="I599" s="1" t="s">
        <v>159</v>
      </c>
      <c r="J599" s="1" t="s">
        <v>36</v>
      </c>
      <c r="K599" s="1"/>
      <c r="L599" s="26">
        <f>IF(N599=100,M599+1,AVERAGE(M599:N599))</f>
        <v>8</v>
      </c>
      <c r="M599" s="26">
        <v>7</v>
      </c>
      <c r="N599" s="26">
        <v>100</v>
      </c>
      <c r="O599" s="26"/>
      <c r="P599" s="26">
        <v>80</v>
      </c>
      <c r="Q599" s="26">
        <v>76</v>
      </c>
      <c r="R599" s="26">
        <v>84</v>
      </c>
      <c r="S599" s="1" t="b">
        <v>1</v>
      </c>
      <c r="T599" s="1" t="s">
        <v>160</v>
      </c>
      <c r="U599" s="1" t="s">
        <v>77</v>
      </c>
      <c r="V599" s="1"/>
      <c r="W599" s="1"/>
      <c r="X599" s="1"/>
      <c r="Y599" s="1"/>
      <c r="Z599" s="1"/>
      <c r="AA599" s="1" t="b">
        <f>M599&gt;L599</f>
        <v>0</v>
      </c>
      <c r="AB599" s="1"/>
      <c r="AC599" s="1"/>
      <c r="AD599" s="1"/>
      <c r="AE599" s="1">
        <f>P599-Q599</f>
        <v>4</v>
      </c>
      <c r="AF599" s="1">
        <f>R599-Q599</f>
        <v>8</v>
      </c>
      <c r="AG599" s="1"/>
      <c r="AH599" s="1"/>
      <c r="AI599" s="1"/>
      <c r="AJ599" s="1">
        <f>N599-M599</f>
        <v>93</v>
      </c>
      <c r="AK599" s="1"/>
      <c r="AL599" s="1"/>
      <c r="AM599" s="1"/>
      <c r="AN599" s="1"/>
    </row>
    <row r="600" spans="1:40" x14ac:dyDescent="0.2">
      <c r="A600" s="3" t="s">
        <v>158</v>
      </c>
      <c r="B600" s="1" t="str">
        <f>INDEX([1]SUMMARY!$B$2:$B$100,MATCH($A600,[1]SUMMARY!$A$2:$A$100,0))&amp;"_BC"</f>
        <v>Skowronski _BC</v>
      </c>
      <c r="C600" s="1" t="s">
        <v>33</v>
      </c>
      <c r="D600" s="1" t="s">
        <v>135</v>
      </c>
      <c r="E600" s="1" t="s">
        <v>34</v>
      </c>
      <c r="F600" s="1" t="s">
        <v>34</v>
      </c>
      <c r="G600" s="1" t="s">
        <v>43</v>
      </c>
      <c r="H600" s="1" t="s">
        <v>43</v>
      </c>
      <c r="I600" s="1" t="s">
        <v>118</v>
      </c>
      <c r="J600" s="1" t="s">
        <v>119</v>
      </c>
      <c r="K600" s="1"/>
      <c r="L600" s="26">
        <f>IF(N600=100,M600+1,AVERAGE(M600:N600))</f>
        <v>0.75</v>
      </c>
      <c r="M600" s="26">
        <v>0.5</v>
      </c>
      <c r="N600" s="26">
        <v>1</v>
      </c>
      <c r="O600" s="26"/>
      <c r="P600" s="26">
        <v>98</v>
      </c>
      <c r="Q600" s="26">
        <v>94</v>
      </c>
      <c r="R600" s="26">
        <v>99</v>
      </c>
      <c r="S600" s="1" t="b">
        <v>1</v>
      </c>
      <c r="T600" s="1"/>
      <c r="U600" s="1" t="s">
        <v>77</v>
      </c>
      <c r="V600" s="1"/>
      <c r="W600" s="1"/>
      <c r="X600" s="1"/>
      <c r="Y600" s="1"/>
      <c r="Z600" s="1"/>
      <c r="AA600" s="1" t="b">
        <f>M600&gt;L600</f>
        <v>0</v>
      </c>
      <c r="AB600" s="1"/>
      <c r="AC600" s="1"/>
      <c r="AD600" s="1"/>
      <c r="AE600" s="1">
        <f>P600-Q600</f>
        <v>4</v>
      </c>
      <c r="AF600" s="1">
        <f>R600-Q600</f>
        <v>5</v>
      </c>
      <c r="AG600" s="1"/>
      <c r="AH600" s="1"/>
      <c r="AI600" s="1"/>
      <c r="AJ600" s="1">
        <f>N600-M600</f>
        <v>0.5</v>
      </c>
      <c r="AK600" s="1"/>
      <c r="AL600" s="1"/>
      <c r="AM600" s="1"/>
      <c r="AN600" s="1"/>
    </row>
    <row r="601" spans="1:40" x14ac:dyDescent="0.2">
      <c r="A601" s="3" t="s">
        <v>158</v>
      </c>
      <c r="B601" s="1" t="str">
        <f>INDEX([1]SUMMARY!$B$2:$B$100,MATCH($A601,[1]SUMMARY!$A$2:$A$100,0))&amp;"_BC"</f>
        <v>Skowronski _BC</v>
      </c>
      <c r="C601" s="1" t="s">
        <v>33</v>
      </c>
      <c r="D601" s="1" t="s">
        <v>135</v>
      </c>
      <c r="E601" s="1" t="s">
        <v>34</v>
      </c>
      <c r="F601" s="1" t="s">
        <v>34</v>
      </c>
      <c r="G601" s="1" t="s">
        <v>43</v>
      </c>
      <c r="H601" s="1" t="s">
        <v>43</v>
      </c>
      <c r="I601" s="1" t="s">
        <v>118</v>
      </c>
      <c r="J601" s="1" t="s">
        <v>119</v>
      </c>
      <c r="K601" s="1"/>
      <c r="L601" s="26">
        <f>IF(N601=100,M601+1,AVERAGE(M601:N601))</f>
        <v>1.5</v>
      </c>
      <c r="M601" s="26">
        <v>1</v>
      </c>
      <c r="N601" s="26">
        <v>2</v>
      </c>
      <c r="O601" s="26"/>
      <c r="P601" s="26">
        <v>99</v>
      </c>
      <c r="Q601" s="26">
        <v>98</v>
      </c>
      <c r="R601" s="26">
        <v>99</v>
      </c>
      <c r="S601" s="1" t="b">
        <v>1</v>
      </c>
      <c r="T601" s="1"/>
      <c r="U601" s="1" t="s">
        <v>77</v>
      </c>
      <c r="V601" s="1"/>
      <c r="W601" s="1"/>
      <c r="X601" s="1"/>
      <c r="Y601" s="1"/>
      <c r="Z601" s="1"/>
      <c r="AA601" s="1" t="b">
        <f>M601&gt;L601</f>
        <v>0</v>
      </c>
      <c r="AB601" s="1"/>
      <c r="AC601" s="1"/>
      <c r="AD601" s="1"/>
      <c r="AE601" s="1">
        <f>P601-Q601</f>
        <v>1</v>
      </c>
      <c r="AF601" s="1">
        <f>R601-Q601</f>
        <v>1</v>
      </c>
      <c r="AG601" s="1"/>
      <c r="AH601" s="1"/>
      <c r="AI601" s="1"/>
      <c r="AJ601" s="1">
        <f>N601-M601</f>
        <v>1</v>
      </c>
      <c r="AK601" s="1"/>
      <c r="AL601" s="1"/>
      <c r="AM601" s="1"/>
      <c r="AN601" s="1"/>
    </row>
    <row r="602" spans="1:40" x14ac:dyDescent="0.2">
      <c r="A602" s="3" t="s">
        <v>158</v>
      </c>
      <c r="B602" s="1" t="str">
        <f>INDEX([1]SUMMARY!$B$2:$B$100,MATCH($A602,[1]SUMMARY!$A$2:$A$100,0))&amp;"_BC"</f>
        <v>Skowronski _BC</v>
      </c>
      <c r="C602" s="1" t="s">
        <v>33</v>
      </c>
      <c r="D602" s="1" t="s">
        <v>135</v>
      </c>
      <c r="E602" s="1" t="s">
        <v>34</v>
      </c>
      <c r="F602" s="1" t="s">
        <v>34</v>
      </c>
      <c r="G602" s="1" t="s">
        <v>43</v>
      </c>
      <c r="H602" s="1" t="s">
        <v>43</v>
      </c>
      <c r="I602" s="1" t="s">
        <v>118</v>
      </c>
      <c r="J602" s="1" t="s">
        <v>119</v>
      </c>
      <c r="K602" s="1"/>
      <c r="L602" s="26">
        <f>IF(N602=100,M602+1,AVERAGE(M602:N602))</f>
        <v>2.5</v>
      </c>
      <c r="M602" s="26">
        <v>2</v>
      </c>
      <c r="N602" s="26">
        <v>3</v>
      </c>
      <c r="O602" s="26"/>
      <c r="P602" s="26">
        <v>98</v>
      </c>
      <c r="Q602" s="26">
        <v>97</v>
      </c>
      <c r="R602" s="26">
        <v>98</v>
      </c>
      <c r="S602" s="1" t="b">
        <v>1</v>
      </c>
      <c r="T602" s="1"/>
      <c r="U602" s="1" t="s">
        <v>77</v>
      </c>
      <c r="V602" s="1"/>
      <c r="W602" s="1"/>
      <c r="X602" s="1"/>
      <c r="Y602" s="1"/>
      <c r="Z602" s="1"/>
      <c r="AA602" s="1" t="b">
        <f>M602&gt;L602</f>
        <v>0</v>
      </c>
      <c r="AB602" s="1"/>
      <c r="AC602" s="1"/>
      <c r="AD602" s="1"/>
      <c r="AE602" s="1">
        <f>P602-Q602</f>
        <v>1</v>
      </c>
      <c r="AF602" s="1">
        <f>R602-Q602</f>
        <v>1</v>
      </c>
      <c r="AG602" s="1"/>
      <c r="AH602" s="1"/>
      <c r="AI602" s="1"/>
      <c r="AJ602" s="1">
        <f>N602-M602</f>
        <v>1</v>
      </c>
      <c r="AK602" s="1"/>
      <c r="AL602" s="1"/>
      <c r="AM602" s="1"/>
      <c r="AN602" s="1"/>
    </row>
    <row r="603" spans="1:40" x14ac:dyDescent="0.2">
      <c r="A603" s="3" t="s">
        <v>158</v>
      </c>
      <c r="B603" s="1" t="str">
        <f>INDEX([1]SUMMARY!$B$2:$B$100,MATCH($A603,[1]SUMMARY!$A$2:$A$100,0))&amp;"_BC"</f>
        <v>Skowronski _BC</v>
      </c>
      <c r="C603" s="1" t="s">
        <v>33</v>
      </c>
      <c r="D603" s="1" t="s">
        <v>135</v>
      </c>
      <c r="E603" s="1" t="s">
        <v>34</v>
      </c>
      <c r="F603" s="1" t="s">
        <v>34</v>
      </c>
      <c r="G603" s="1" t="s">
        <v>43</v>
      </c>
      <c r="H603" s="1" t="s">
        <v>43</v>
      </c>
      <c r="I603" s="1" t="s">
        <v>118</v>
      </c>
      <c r="J603" s="1" t="s">
        <v>119</v>
      </c>
      <c r="K603" s="1"/>
      <c r="L603" s="26">
        <f>IF(N603=100,M603+1,AVERAGE(M603:N603))</f>
        <v>3.5</v>
      </c>
      <c r="M603" s="26">
        <v>3</v>
      </c>
      <c r="N603" s="26">
        <v>4</v>
      </c>
      <c r="O603" s="26"/>
      <c r="P603" s="26">
        <v>97</v>
      </c>
      <c r="Q603" s="26">
        <v>96</v>
      </c>
      <c r="R603" s="26">
        <v>98</v>
      </c>
      <c r="S603" s="1" t="b">
        <v>1</v>
      </c>
      <c r="T603" s="1"/>
      <c r="U603" s="1" t="s">
        <v>77</v>
      </c>
      <c r="V603" s="1"/>
      <c r="W603" s="1"/>
      <c r="X603" s="1"/>
      <c r="Y603" s="1"/>
      <c r="Z603" s="1"/>
      <c r="AA603" s="1" t="b">
        <f>M603&gt;L603</f>
        <v>0</v>
      </c>
      <c r="AB603" s="1"/>
      <c r="AC603" s="1"/>
      <c r="AD603" s="1"/>
      <c r="AE603" s="1">
        <f>P603-Q603</f>
        <v>1</v>
      </c>
      <c r="AF603" s="1">
        <f>R603-Q603</f>
        <v>2</v>
      </c>
      <c r="AG603" s="1"/>
      <c r="AH603" s="1"/>
      <c r="AI603" s="1"/>
      <c r="AJ603" s="1">
        <f>N603-M603</f>
        <v>1</v>
      </c>
      <c r="AK603" s="1"/>
      <c r="AL603" s="1"/>
      <c r="AM603" s="1"/>
      <c r="AN603" s="1"/>
    </row>
    <row r="604" spans="1:40" x14ac:dyDescent="0.2">
      <c r="A604" s="3" t="s">
        <v>158</v>
      </c>
      <c r="B604" s="1" t="str">
        <f>INDEX([1]SUMMARY!$B$2:$B$100,MATCH($A604,[1]SUMMARY!$A$2:$A$100,0))&amp;"_BC"</f>
        <v>Skowronski _BC</v>
      </c>
      <c r="C604" s="1" t="s">
        <v>33</v>
      </c>
      <c r="D604" s="1" t="s">
        <v>135</v>
      </c>
      <c r="E604" s="1" t="s">
        <v>34</v>
      </c>
      <c r="F604" s="1" t="s">
        <v>34</v>
      </c>
      <c r="G604" s="1" t="s">
        <v>43</v>
      </c>
      <c r="H604" s="1" t="s">
        <v>43</v>
      </c>
      <c r="I604" s="1" t="s">
        <v>118</v>
      </c>
      <c r="J604" s="1" t="s">
        <v>119</v>
      </c>
      <c r="K604" s="1"/>
      <c r="L604" s="26">
        <f>IF(N604=100,M604+1,AVERAGE(M604:N604))</f>
        <v>4.5</v>
      </c>
      <c r="M604" s="26">
        <v>4</v>
      </c>
      <c r="N604" s="26">
        <v>5</v>
      </c>
      <c r="O604" s="26"/>
      <c r="P604" s="26">
        <v>98</v>
      </c>
      <c r="Q604" s="26">
        <v>88</v>
      </c>
      <c r="R604" s="26">
        <v>100</v>
      </c>
      <c r="S604" s="1" t="b">
        <v>1</v>
      </c>
      <c r="T604" s="1"/>
      <c r="U604" s="1" t="s">
        <v>77</v>
      </c>
      <c r="V604" s="1"/>
      <c r="W604" s="1"/>
      <c r="X604" s="1"/>
      <c r="Y604" s="1"/>
      <c r="Z604" s="1"/>
      <c r="AA604" s="1" t="b">
        <f>M604&gt;L604</f>
        <v>0</v>
      </c>
      <c r="AB604" s="1"/>
      <c r="AC604" s="1"/>
      <c r="AD604" s="1"/>
      <c r="AE604" s="1">
        <f>P604-Q604</f>
        <v>10</v>
      </c>
      <c r="AF604" s="1">
        <f>R604-Q604</f>
        <v>12</v>
      </c>
      <c r="AG604" s="1"/>
      <c r="AH604" s="1"/>
      <c r="AI604" s="1"/>
      <c r="AJ604" s="1">
        <f>N604-M604</f>
        <v>1</v>
      </c>
      <c r="AK604" s="1"/>
      <c r="AL604" s="1"/>
      <c r="AM604" s="1"/>
      <c r="AN604" s="1"/>
    </row>
    <row r="605" spans="1:40" x14ac:dyDescent="0.2">
      <c r="A605" s="3" t="s">
        <v>158</v>
      </c>
      <c r="B605" s="1" t="str">
        <f>INDEX([1]SUMMARY!$B$2:$B$100,MATCH($A605,[1]SUMMARY!$A$2:$A$100,0))&amp;"_BC"</f>
        <v>Skowronski _BC</v>
      </c>
      <c r="C605" s="1" t="s">
        <v>33</v>
      </c>
      <c r="D605" s="1" t="s">
        <v>135</v>
      </c>
      <c r="E605" s="1" t="s">
        <v>34</v>
      </c>
      <c r="F605" s="1" t="s">
        <v>34</v>
      </c>
      <c r="G605" s="1" t="s">
        <v>43</v>
      </c>
      <c r="H605" s="1" t="s">
        <v>43</v>
      </c>
      <c r="I605" s="1" t="s">
        <v>118</v>
      </c>
      <c r="J605" s="1" t="s">
        <v>119</v>
      </c>
      <c r="K605" s="1"/>
      <c r="L605" s="26">
        <f>IF(N605=100,M605+1,AVERAGE(M605:N605))</f>
        <v>5.5</v>
      </c>
      <c r="M605" s="26">
        <v>5</v>
      </c>
      <c r="N605" s="26">
        <v>6</v>
      </c>
      <c r="O605" s="26"/>
      <c r="P605" s="26">
        <v>92</v>
      </c>
      <c r="Q605" s="26">
        <v>41</v>
      </c>
      <c r="R605" s="26">
        <v>99</v>
      </c>
      <c r="S605" s="1" t="b">
        <v>1</v>
      </c>
      <c r="T605" s="1"/>
      <c r="U605" s="1" t="s">
        <v>77</v>
      </c>
      <c r="V605" s="1"/>
      <c r="W605" s="1"/>
      <c r="X605" s="1"/>
      <c r="Y605" s="1"/>
      <c r="Z605" s="1"/>
      <c r="AA605" s="1" t="b">
        <f>M605&gt;L605</f>
        <v>0</v>
      </c>
      <c r="AB605" s="1"/>
      <c r="AC605" s="1"/>
      <c r="AD605" s="1"/>
      <c r="AE605" s="1">
        <f>P605-Q605</f>
        <v>51</v>
      </c>
      <c r="AF605" s="1">
        <f>R605-Q605</f>
        <v>58</v>
      </c>
      <c r="AG605" s="1"/>
      <c r="AH605" s="1"/>
      <c r="AI605" s="1"/>
      <c r="AJ605" s="1">
        <f>N605-M605</f>
        <v>1</v>
      </c>
      <c r="AK605" s="1"/>
      <c r="AL605" s="1"/>
      <c r="AM605" s="1"/>
      <c r="AN605" s="1"/>
    </row>
    <row r="606" spans="1:40" x14ac:dyDescent="0.2">
      <c r="A606" s="3" t="s">
        <v>158</v>
      </c>
      <c r="B606" s="1" t="str">
        <f>INDEX([1]SUMMARY!$B$2:$B$100,MATCH($A606,[1]SUMMARY!$A$2:$A$100,0))&amp;"_BC"</f>
        <v>Skowronski _BC</v>
      </c>
      <c r="C606" s="1" t="s">
        <v>33</v>
      </c>
      <c r="D606" s="1" t="s">
        <v>135</v>
      </c>
      <c r="E606" s="1" t="s">
        <v>34</v>
      </c>
      <c r="F606" s="1" t="s">
        <v>34</v>
      </c>
      <c r="G606" s="1" t="s">
        <v>43</v>
      </c>
      <c r="H606" s="1" t="s">
        <v>43</v>
      </c>
      <c r="I606" s="1" t="s">
        <v>118</v>
      </c>
      <c r="J606" s="1" t="s">
        <v>119</v>
      </c>
      <c r="K606" s="1"/>
      <c r="L606" s="26">
        <f>IF(N606=100,M606+1,AVERAGE(M606:N606))</f>
        <v>6.5</v>
      </c>
      <c r="M606" s="26">
        <v>6</v>
      </c>
      <c r="N606" s="26">
        <v>7</v>
      </c>
      <c r="O606" s="26"/>
      <c r="P606" s="26">
        <v>98</v>
      </c>
      <c r="Q606" s="26">
        <v>91</v>
      </c>
      <c r="R606" s="26">
        <v>99</v>
      </c>
      <c r="S606" s="1" t="b">
        <v>1</v>
      </c>
      <c r="T606" s="1"/>
      <c r="U606" s="1" t="s">
        <v>77</v>
      </c>
      <c r="V606" s="1"/>
      <c r="W606" s="1"/>
      <c r="X606" s="1"/>
      <c r="Y606" s="1"/>
      <c r="Z606" s="1"/>
      <c r="AA606" s="1" t="b">
        <f>M606&gt;L606</f>
        <v>0</v>
      </c>
      <c r="AB606" s="1"/>
      <c r="AC606" s="1"/>
      <c r="AD606" s="1"/>
      <c r="AE606" s="1">
        <f>P606-Q606</f>
        <v>7</v>
      </c>
      <c r="AF606" s="1">
        <f>R606-Q606</f>
        <v>8</v>
      </c>
      <c r="AG606" s="1"/>
      <c r="AH606" s="1"/>
      <c r="AI606" s="1"/>
      <c r="AJ606" s="1">
        <f>N606-M606</f>
        <v>1</v>
      </c>
      <c r="AK606" s="1"/>
      <c r="AL606" s="1"/>
      <c r="AM606" s="1"/>
      <c r="AN606" s="1"/>
    </row>
    <row r="607" spans="1:40" x14ac:dyDescent="0.2">
      <c r="A607" s="3" t="s">
        <v>158</v>
      </c>
      <c r="B607" s="1" t="str">
        <f>INDEX([1]SUMMARY!$B$2:$B$100,MATCH($A607,[1]SUMMARY!$A$2:$A$100,0))&amp;"_BC"</f>
        <v>Skowronski _BC</v>
      </c>
      <c r="C607" s="1" t="s">
        <v>91</v>
      </c>
      <c r="D607" s="1" t="s">
        <v>135</v>
      </c>
      <c r="E607" s="1" t="s">
        <v>34</v>
      </c>
      <c r="F607" s="1" t="s">
        <v>34</v>
      </c>
      <c r="G607" s="1" t="s">
        <v>43</v>
      </c>
      <c r="H607" s="1" t="s">
        <v>43</v>
      </c>
      <c r="I607" s="1" t="s">
        <v>159</v>
      </c>
      <c r="J607" s="1" t="s">
        <v>36</v>
      </c>
      <c r="K607" s="1"/>
      <c r="L607" s="26">
        <f>IF(N607=100,M607+1,AVERAGE(M607:N607))</f>
        <v>0.75</v>
      </c>
      <c r="M607" s="26">
        <v>0.5</v>
      </c>
      <c r="N607" s="26">
        <v>1</v>
      </c>
      <c r="O607" s="26"/>
      <c r="P607" s="26">
        <v>96</v>
      </c>
      <c r="Q607" s="26">
        <v>94</v>
      </c>
      <c r="R607" s="26">
        <v>97</v>
      </c>
      <c r="S607" s="1" t="b">
        <v>1</v>
      </c>
      <c r="T607" s="1"/>
      <c r="U607" s="1" t="s">
        <v>77</v>
      </c>
      <c r="V607" s="1"/>
      <c r="W607" s="1"/>
      <c r="X607" s="1"/>
      <c r="Y607" s="1"/>
      <c r="Z607" s="1"/>
      <c r="AA607" s="1" t="b">
        <f>M607&gt;L607</f>
        <v>0</v>
      </c>
      <c r="AB607" s="1"/>
      <c r="AC607" s="1"/>
      <c r="AD607" s="1"/>
      <c r="AE607" s="1">
        <f>P607-Q607</f>
        <v>2</v>
      </c>
      <c r="AF607" s="1">
        <f>R607-Q607</f>
        <v>3</v>
      </c>
      <c r="AG607" s="1"/>
      <c r="AH607" s="1"/>
      <c r="AI607" s="1"/>
      <c r="AJ607" s="1">
        <f>N607-M607</f>
        <v>0.5</v>
      </c>
      <c r="AK607" s="1"/>
      <c r="AL607" s="1"/>
      <c r="AM607" s="1"/>
      <c r="AN607" s="1"/>
    </row>
    <row r="608" spans="1:40" x14ac:dyDescent="0.2">
      <c r="A608" s="3" t="s">
        <v>158</v>
      </c>
      <c r="B608" s="1" t="str">
        <f>INDEX([1]SUMMARY!$B$2:$B$100,MATCH($A608,[1]SUMMARY!$A$2:$A$100,0))&amp;"_BC"</f>
        <v>Skowronski _BC</v>
      </c>
      <c r="C608" s="1" t="s">
        <v>91</v>
      </c>
      <c r="D608" s="1" t="s">
        <v>135</v>
      </c>
      <c r="E608" s="1" t="s">
        <v>34</v>
      </c>
      <c r="F608" s="1" t="s">
        <v>34</v>
      </c>
      <c r="G608" s="1" t="s">
        <v>43</v>
      </c>
      <c r="H608" s="1" t="s">
        <v>43</v>
      </c>
      <c r="I608" s="1" t="s">
        <v>159</v>
      </c>
      <c r="J608" s="1" t="s">
        <v>36</v>
      </c>
      <c r="K608" s="1"/>
      <c r="L608" s="26">
        <f>IF(N608=100,M608+1,AVERAGE(M608:N608))</f>
        <v>1.5</v>
      </c>
      <c r="M608" s="26">
        <v>1</v>
      </c>
      <c r="N608" s="26">
        <v>2</v>
      </c>
      <c r="O608" s="26"/>
      <c r="P608" s="26">
        <v>94</v>
      </c>
      <c r="Q608" s="26">
        <v>93</v>
      </c>
      <c r="R608" s="26">
        <v>95</v>
      </c>
      <c r="S608" s="1" t="b">
        <v>1</v>
      </c>
      <c r="T608" s="1"/>
      <c r="U608" s="1" t="s">
        <v>77</v>
      </c>
      <c r="V608" s="1"/>
      <c r="W608" s="1"/>
      <c r="X608" s="1"/>
      <c r="Y608" s="1"/>
      <c r="Z608" s="1"/>
      <c r="AA608" s="1" t="b">
        <f>M608&gt;L608</f>
        <v>0</v>
      </c>
      <c r="AB608" s="1"/>
      <c r="AC608" s="1"/>
      <c r="AD608" s="1"/>
      <c r="AE608" s="1">
        <f>P608-Q608</f>
        <v>1</v>
      </c>
      <c r="AF608" s="1">
        <f>R608-Q608</f>
        <v>2</v>
      </c>
      <c r="AG608" s="1"/>
      <c r="AH608" s="1"/>
      <c r="AI608" s="1"/>
      <c r="AJ608" s="1">
        <f>N608-M608</f>
        <v>1</v>
      </c>
      <c r="AK608" s="1"/>
      <c r="AL608" s="1"/>
      <c r="AM608" s="1"/>
      <c r="AN608" s="1"/>
    </row>
    <row r="609" spans="1:40" x14ac:dyDescent="0.2">
      <c r="A609" s="3" t="s">
        <v>158</v>
      </c>
      <c r="B609" s="1" t="str">
        <f>INDEX([1]SUMMARY!$B$2:$B$100,MATCH($A609,[1]SUMMARY!$A$2:$A$100,0))&amp;"_BC"</f>
        <v>Skowronski _BC</v>
      </c>
      <c r="C609" s="1" t="s">
        <v>91</v>
      </c>
      <c r="D609" s="1" t="s">
        <v>135</v>
      </c>
      <c r="E609" s="1" t="s">
        <v>34</v>
      </c>
      <c r="F609" s="1" t="s">
        <v>34</v>
      </c>
      <c r="G609" s="1" t="s">
        <v>43</v>
      </c>
      <c r="H609" s="1" t="s">
        <v>43</v>
      </c>
      <c r="I609" s="1" t="s">
        <v>159</v>
      </c>
      <c r="J609" s="1" t="s">
        <v>36</v>
      </c>
      <c r="K609" s="1"/>
      <c r="L609" s="26">
        <f>IF(N609=100,M609+1,AVERAGE(M609:N609))</f>
        <v>2.5</v>
      </c>
      <c r="M609" s="26">
        <v>2</v>
      </c>
      <c r="N609" s="26">
        <v>3</v>
      </c>
      <c r="O609" s="26"/>
      <c r="P609" s="26">
        <v>91</v>
      </c>
      <c r="Q609" s="26">
        <v>90</v>
      </c>
      <c r="R609" s="26">
        <v>93</v>
      </c>
      <c r="S609" s="1" t="b">
        <v>1</v>
      </c>
      <c r="T609" s="1"/>
      <c r="U609" s="1" t="s">
        <v>77</v>
      </c>
      <c r="V609" s="1"/>
      <c r="W609" s="1"/>
      <c r="X609" s="1"/>
      <c r="Y609" s="1"/>
      <c r="Z609" s="1"/>
      <c r="AA609" s="1" t="b">
        <f>M609&gt;L609</f>
        <v>0</v>
      </c>
      <c r="AB609" s="1"/>
      <c r="AC609" s="1"/>
      <c r="AD609" s="1"/>
      <c r="AE609" s="1">
        <f>P609-Q609</f>
        <v>1</v>
      </c>
      <c r="AF609" s="1">
        <f>R609-Q609</f>
        <v>3</v>
      </c>
      <c r="AG609" s="1"/>
      <c r="AH609" s="1"/>
      <c r="AI609" s="1"/>
      <c r="AJ609" s="1">
        <f>N609-M609</f>
        <v>1</v>
      </c>
      <c r="AK609" s="1"/>
      <c r="AL609" s="1"/>
      <c r="AM609" s="1"/>
      <c r="AN609" s="1"/>
    </row>
    <row r="610" spans="1:40" x14ac:dyDescent="0.2">
      <c r="A610" s="3" t="s">
        <v>158</v>
      </c>
      <c r="B610" s="1" t="str">
        <f>INDEX([1]SUMMARY!$B$2:$B$100,MATCH($A610,[1]SUMMARY!$A$2:$A$100,0))&amp;"_BC"</f>
        <v>Skowronski _BC</v>
      </c>
      <c r="C610" s="1" t="s">
        <v>91</v>
      </c>
      <c r="D610" s="1" t="s">
        <v>135</v>
      </c>
      <c r="E610" s="1" t="s">
        <v>34</v>
      </c>
      <c r="F610" s="1" t="s">
        <v>34</v>
      </c>
      <c r="G610" s="1" t="s">
        <v>43</v>
      </c>
      <c r="H610" s="1" t="s">
        <v>43</v>
      </c>
      <c r="I610" s="1" t="s">
        <v>159</v>
      </c>
      <c r="J610" s="1" t="s">
        <v>36</v>
      </c>
      <c r="K610" s="1"/>
      <c r="L610" s="26">
        <f>IF(N610=100,M610+1,AVERAGE(M610:N610))</f>
        <v>3.5</v>
      </c>
      <c r="M610" s="26">
        <v>3</v>
      </c>
      <c r="N610" s="26">
        <v>4</v>
      </c>
      <c r="O610" s="26"/>
      <c r="P610" s="26">
        <v>88</v>
      </c>
      <c r="Q610" s="26">
        <v>86</v>
      </c>
      <c r="R610" s="26">
        <v>90</v>
      </c>
      <c r="S610" s="1" t="b">
        <v>1</v>
      </c>
      <c r="T610" s="1"/>
      <c r="U610" s="1" t="s">
        <v>77</v>
      </c>
      <c r="V610" s="1"/>
      <c r="W610" s="1"/>
      <c r="X610" s="1"/>
      <c r="Y610" s="1"/>
      <c r="Z610" s="1"/>
      <c r="AA610" s="1" t="b">
        <f>M610&gt;L610</f>
        <v>0</v>
      </c>
      <c r="AB610" s="1"/>
      <c r="AC610" s="1"/>
      <c r="AD610" s="1"/>
      <c r="AE610" s="1">
        <f>P610-Q610</f>
        <v>2</v>
      </c>
      <c r="AF610" s="1">
        <f>R610-Q610</f>
        <v>4</v>
      </c>
      <c r="AG610" s="1"/>
      <c r="AH610" s="1"/>
      <c r="AI610" s="1"/>
      <c r="AJ610" s="1">
        <f>N610-M610</f>
        <v>1</v>
      </c>
      <c r="AK610" s="1"/>
      <c r="AL610" s="1"/>
      <c r="AM610" s="1"/>
      <c r="AN610" s="1"/>
    </row>
    <row r="611" spans="1:40" x14ac:dyDescent="0.2">
      <c r="A611" s="3" t="s">
        <v>158</v>
      </c>
      <c r="B611" s="1" t="str">
        <f>INDEX([1]SUMMARY!$B$2:$B$100,MATCH($A611,[1]SUMMARY!$A$2:$A$100,0))&amp;"_BC"</f>
        <v>Skowronski _BC</v>
      </c>
      <c r="C611" s="1" t="s">
        <v>91</v>
      </c>
      <c r="D611" s="1" t="s">
        <v>135</v>
      </c>
      <c r="E611" s="1" t="s">
        <v>34</v>
      </c>
      <c r="F611" s="1" t="s">
        <v>34</v>
      </c>
      <c r="G611" s="1" t="s">
        <v>43</v>
      </c>
      <c r="H611" s="1" t="s">
        <v>43</v>
      </c>
      <c r="I611" s="1" t="s">
        <v>159</v>
      </c>
      <c r="J611" s="1" t="s">
        <v>36</v>
      </c>
      <c r="K611" s="1"/>
      <c r="L611" s="26">
        <f>IF(N611=100,M611+1,AVERAGE(M611:N611))</f>
        <v>4.5</v>
      </c>
      <c r="M611" s="26">
        <v>4</v>
      </c>
      <c r="N611" s="26">
        <v>5</v>
      </c>
      <c r="O611" s="26"/>
      <c r="P611" s="26">
        <v>83</v>
      </c>
      <c r="Q611" s="26">
        <v>76</v>
      </c>
      <c r="R611" s="26">
        <v>88</v>
      </c>
      <c r="S611" s="1" t="b">
        <v>1</v>
      </c>
      <c r="T611" s="1"/>
      <c r="U611" s="1" t="s">
        <v>77</v>
      </c>
      <c r="V611" s="1"/>
      <c r="W611" s="1"/>
      <c r="X611" s="1"/>
      <c r="Y611" s="1"/>
      <c r="Z611" s="1"/>
      <c r="AA611" s="1" t="b">
        <f>M611&gt;L611</f>
        <v>0</v>
      </c>
      <c r="AB611" s="1"/>
      <c r="AC611" s="1"/>
      <c r="AD611" s="1"/>
      <c r="AE611" s="1">
        <f>P611-Q611</f>
        <v>7</v>
      </c>
      <c r="AF611" s="1">
        <f>R611-Q611</f>
        <v>12</v>
      </c>
      <c r="AG611" s="1"/>
      <c r="AH611" s="1"/>
      <c r="AI611" s="1"/>
      <c r="AJ611" s="1">
        <f>N611-M611</f>
        <v>1</v>
      </c>
      <c r="AK611" s="1"/>
      <c r="AL611" s="1"/>
      <c r="AM611" s="1"/>
      <c r="AN611" s="1"/>
    </row>
    <row r="612" spans="1:40" x14ac:dyDescent="0.2">
      <c r="A612" s="3" t="s">
        <v>158</v>
      </c>
      <c r="B612" s="1" t="str">
        <f>INDEX([1]SUMMARY!$B$2:$B$100,MATCH($A612,[1]SUMMARY!$A$2:$A$100,0))&amp;"_BC"</f>
        <v>Skowronski _BC</v>
      </c>
      <c r="C612" s="1" t="s">
        <v>91</v>
      </c>
      <c r="D612" s="1" t="s">
        <v>135</v>
      </c>
      <c r="E612" s="1" t="s">
        <v>34</v>
      </c>
      <c r="F612" s="1" t="s">
        <v>34</v>
      </c>
      <c r="G612" s="1" t="s">
        <v>43</v>
      </c>
      <c r="H612" s="1" t="s">
        <v>43</v>
      </c>
      <c r="I612" s="1" t="s">
        <v>159</v>
      </c>
      <c r="J612" s="1" t="s">
        <v>36</v>
      </c>
      <c r="K612" s="1"/>
      <c r="L612" s="26">
        <f>IF(N612=100,M612+1,AVERAGE(M612:N612))</f>
        <v>5.5</v>
      </c>
      <c r="M612" s="26">
        <v>5</v>
      </c>
      <c r="N612" s="26">
        <v>6</v>
      </c>
      <c r="O612" s="26"/>
      <c r="P612" s="26">
        <v>89</v>
      </c>
      <c r="Q612" s="26">
        <v>76</v>
      </c>
      <c r="R612" s="26">
        <v>95</v>
      </c>
      <c r="S612" s="1" t="b">
        <v>1</v>
      </c>
      <c r="T612" s="1"/>
      <c r="U612" s="1" t="s">
        <v>77</v>
      </c>
      <c r="V612" s="1"/>
      <c r="W612" s="1"/>
      <c r="X612" s="1"/>
      <c r="Y612" s="1"/>
      <c r="Z612" s="1"/>
      <c r="AA612" s="1" t="b">
        <f>M612&gt;L612</f>
        <v>0</v>
      </c>
      <c r="AB612" s="1"/>
      <c r="AC612" s="1"/>
      <c r="AD612" s="1"/>
      <c r="AE612" s="1">
        <f>P612-Q612</f>
        <v>13</v>
      </c>
      <c r="AF612" s="1">
        <f>R612-Q612</f>
        <v>19</v>
      </c>
      <c r="AG612" s="1"/>
      <c r="AH612" s="1"/>
      <c r="AI612" s="1"/>
      <c r="AJ612" s="1">
        <f>N612-M612</f>
        <v>1</v>
      </c>
      <c r="AK612" s="1"/>
      <c r="AL612" s="1"/>
      <c r="AM612" s="1"/>
      <c r="AN612" s="1"/>
    </row>
    <row r="613" spans="1:40" x14ac:dyDescent="0.2">
      <c r="A613" s="3" t="s">
        <v>158</v>
      </c>
      <c r="B613" s="1" t="str">
        <f>INDEX([1]SUMMARY!$B$2:$B$100,MATCH($A613,[1]SUMMARY!$A$2:$A$100,0))&amp;"_BC"</f>
        <v>Skowronski _BC</v>
      </c>
      <c r="C613" s="1" t="s">
        <v>91</v>
      </c>
      <c r="D613" s="1" t="s">
        <v>135</v>
      </c>
      <c r="E613" s="1" t="s">
        <v>34</v>
      </c>
      <c r="F613" s="1" t="s">
        <v>34</v>
      </c>
      <c r="G613" s="1" t="s">
        <v>43</v>
      </c>
      <c r="H613" s="1" t="s">
        <v>43</v>
      </c>
      <c r="I613" s="1" t="s">
        <v>159</v>
      </c>
      <c r="J613" s="1" t="s">
        <v>36</v>
      </c>
      <c r="K613" s="1"/>
      <c r="L613" s="26">
        <f>IF(N613=100,M613+1,AVERAGE(M613:N613))</f>
        <v>7</v>
      </c>
      <c r="M613" s="26">
        <v>6</v>
      </c>
      <c r="N613" s="26">
        <v>100</v>
      </c>
      <c r="O613" s="26"/>
      <c r="P613" s="26">
        <v>80</v>
      </c>
      <c r="Q613" s="26">
        <v>73</v>
      </c>
      <c r="R613" s="26">
        <v>85</v>
      </c>
      <c r="S613" s="1" t="b">
        <v>1</v>
      </c>
      <c r="T613" s="1" t="s">
        <v>162</v>
      </c>
      <c r="U613" s="1" t="s">
        <v>77</v>
      </c>
      <c r="V613" s="1"/>
      <c r="W613" s="1"/>
      <c r="X613" s="1"/>
      <c r="Y613" s="1"/>
      <c r="Z613" s="1"/>
      <c r="AA613" s="1" t="b">
        <f>M613&gt;L613</f>
        <v>0</v>
      </c>
      <c r="AB613" s="1"/>
      <c r="AC613" s="1"/>
      <c r="AD613" s="1"/>
      <c r="AE613" s="1">
        <f>P613-Q613</f>
        <v>7</v>
      </c>
      <c r="AF613" s="1">
        <f>R613-Q613</f>
        <v>12</v>
      </c>
      <c r="AG613" s="1"/>
      <c r="AH613" s="1"/>
      <c r="AI613" s="1"/>
      <c r="AJ613" s="1">
        <f>N613-M613</f>
        <v>94</v>
      </c>
      <c r="AK613" s="1"/>
      <c r="AL613" s="1"/>
      <c r="AM613" s="1"/>
      <c r="AN613" s="1"/>
    </row>
    <row r="614" spans="1:40" x14ac:dyDescent="0.2">
      <c r="A614" s="3" t="s">
        <v>158</v>
      </c>
      <c r="B614" s="1" t="str">
        <f>INDEX([1]SUMMARY!$B$2:$B$100,MATCH($A614,[1]SUMMARY!$A$2:$A$100,0))&amp;"_BC"</f>
        <v>Skowronski _BC</v>
      </c>
      <c r="C614" s="1" t="s">
        <v>91</v>
      </c>
      <c r="D614" s="1" t="s">
        <v>135</v>
      </c>
      <c r="E614" s="1" t="s">
        <v>34</v>
      </c>
      <c r="F614" s="1" t="s">
        <v>34</v>
      </c>
      <c r="G614" s="1" t="s">
        <v>43</v>
      </c>
      <c r="H614" s="1" t="s">
        <v>43</v>
      </c>
      <c r="I614" s="1" t="s">
        <v>159</v>
      </c>
      <c r="J614" s="1" t="s">
        <v>36</v>
      </c>
      <c r="K614" s="1"/>
      <c r="L614" s="26">
        <f>IF(N614=100,M614+1,AVERAGE(M614:N614))</f>
        <v>1.5</v>
      </c>
      <c r="M614" s="26">
        <v>1</v>
      </c>
      <c r="N614" s="26">
        <v>2</v>
      </c>
      <c r="O614" s="26"/>
      <c r="P614" s="26">
        <v>99</v>
      </c>
      <c r="Q614" s="26">
        <v>96</v>
      </c>
      <c r="R614" s="26">
        <v>100</v>
      </c>
      <c r="S614" s="1" t="b">
        <v>1</v>
      </c>
      <c r="T614" s="1"/>
      <c r="U614" s="1" t="s">
        <v>77</v>
      </c>
      <c r="V614" s="1"/>
      <c r="W614" s="1"/>
      <c r="X614" s="1"/>
      <c r="Y614" s="1"/>
      <c r="Z614" s="1"/>
      <c r="AA614" s="1" t="b">
        <f>M614&gt;L614</f>
        <v>0</v>
      </c>
      <c r="AB614" s="1"/>
      <c r="AC614" s="1"/>
      <c r="AD614" s="1"/>
      <c r="AE614" s="1">
        <f>P614-Q614</f>
        <v>3</v>
      </c>
      <c r="AF614" s="1">
        <f>R614-Q614</f>
        <v>4</v>
      </c>
      <c r="AG614" s="1"/>
      <c r="AH614" s="1"/>
      <c r="AI614" s="1"/>
      <c r="AJ614" s="1">
        <f>N614-M614</f>
        <v>1</v>
      </c>
      <c r="AK614" s="1"/>
      <c r="AL614" s="1"/>
      <c r="AM614" s="1"/>
      <c r="AN614" s="1"/>
    </row>
    <row r="615" spans="1:40" x14ac:dyDescent="0.2">
      <c r="A615" s="3" t="s">
        <v>158</v>
      </c>
      <c r="B615" s="1" t="str">
        <f>INDEX([1]SUMMARY!$B$2:$B$100,MATCH($A615,[1]SUMMARY!$A$2:$A$100,0))&amp;"_BC"</f>
        <v>Skowronski _BC</v>
      </c>
      <c r="C615" s="1" t="s">
        <v>91</v>
      </c>
      <c r="D615" s="1" t="s">
        <v>135</v>
      </c>
      <c r="E615" s="1" t="s">
        <v>34</v>
      </c>
      <c r="F615" s="1" t="s">
        <v>34</v>
      </c>
      <c r="G615" s="1" t="s">
        <v>43</v>
      </c>
      <c r="H615" s="1" t="s">
        <v>43</v>
      </c>
      <c r="I615" s="1" t="s">
        <v>159</v>
      </c>
      <c r="J615" s="1" t="s">
        <v>36</v>
      </c>
      <c r="K615" s="1"/>
      <c r="L615" s="26">
        <f>IF(N615=100,M615+1,AVERAGE(M615:N615))</f>
        <v>2.5</v>
      </c>
      <c r="M615" s="26">
        <v>2</v>
      </c>
      <c r="N615" s="26">
        <v>3</v>
      </c>
      <c r="O615" s="26"/>
      <c r="P615" s="26">
        <v>98</v>
      </c>
      <c r="Q615" s="26">
        <v>95</v>
      </c>
      <c r="R615" s="26">
        <v>99</v>
      </c>
      <c r="S615" s="1" t="b">
        <v>1</v>
      </c>
      <c r="T615" s="1"/>
      <c r="U615" s="1" t="s">
        <v>77</v>
      </c>
      <c r="V615" s="1"/>
      <c r="W615" s="1"/>
      <c r="X615" s="1"/>
      <c r="Y615" s="1"/>
      <c r="Z615" s="1"/>
      <c r="AA615" s="1" t="b">
        <f>M615&gt;L615</f>
        <v>0</v>
      </c>
      <c r="AB615" s="1"/>
      <c r="AC615" s="1"/>
      <c r="AD615" s="1"/>
      <c r="AE615" s="1">
        <f>P615-Q615</f>
        <v>3</v>
      </c>
      <c r="AF615" s="1">
        <f>R615-Q615</f>
        <v>4</v>
      </c>
      <c r="AG615" s="1"/>
      <c r="AH615" s="1"/>
      <c r="AI615" s="1"/>
      <c r="AJ615" s="1">
        <f>N615-M615</f>
        <v>1</v>
      </c>
      <c r="AK615" s="1"/>
      <c r="AL615" s="1"/>
      <c r="AM615" s="1"/>
      <c r="AN615" s="1"/>
    </row>
    <row r="616" spans="1:40" x14ac:dyDescent="0.2">
      <c r="A616" s="3" t="s">
        <v>158</v>
      </c>
      <c r="B616" s="1" t="str">
        <f>INDEX([1]SUMMARY!$B$2:$B$100,MATCH($A616,[1]SUMMARY!$A$2:$A$100,0))&amp;"_BC"</f>
        <v>Skowronski _BC</v>
      </c>
      <c r="C616" s="1" t="s">
        <v>91</v>
      </c>
      <c r="D616" s="1" t="s">
        <v>135</v>
      </c>
      <c r="E616" s="1" t="s">
        <v>34</v>
      </c>
      <c r="F616" s="1" t="s">
        <v>34</v>
      </c>
      <c r="G616" s="1" t="s">
        <v>43</v>
      </c>
      <c r="H616" s="1" t="s">
        <v>43</v>
      </c>
      <c r="I616" s="1" t="s">
        <v>159</v>
      </c>
      <c r="J616" s="1" t="s">
        <v>36</v>
      </c>
      <c r="K616" s="1"/>
      <c r="L616" s="26">
        <f>IF(N616=100,M616+1,AVERAGE(M616:N616))</f>
        <v>3.5</v>
      </c>
      <c r="M616" s="26">
        <v>3</v>
      </c>
      <c r="N616" s="26">
        <v>4</v>
      </c>
      <c r="O616" s="26"/>
      <c r="P616" s="26">
        <v>96</v>
      </c>
      <c r="Q616" s="26">
        <v>92</v>
      </c>
      <c r="R616" s="26">
        <v>98</v>
      </c>
      <c r="S616" s="1" t="b">
        <v>1</v>
      </c>
      <c r="T616" s="1"/>
      <c r="U616" s="1" t="s">
        <v>77</v>
      </c>
      <c r="V616" s="1"/>
      <c r="W616" s="1"/>
      <c r="X616" s="1"/>
      <c r="Y616" s="1"/>
      <c r="Z616" s="1"/>
      <c r="AA616" s="1" t="b">
        <f>M616&gt;L616</f>
        <v>0</v>
      </c>
      <c r="AB616" s="1"/>
      <c r="AC616" s="1"/>
      <c r="AD616" s="1"/>
      <c r="AE616" s="1">
        <f>P616-Q616</f>
        <v>4</v>
      </c>
      <c r="AF616" s="1">
        <f>R616-Q616</f>
        <v>6</v>
      </c>
      <c r="AG616" s="1"/>
      <c r="AH616" s="1"/>
      <c r="AI616" s="1"/>
      <c r="AJ616" s="1">
        <f>N616-M616</f>
        <v>1</v>
      </c>
      <c r="AK616" s="1"/>
      <c r="AL616" s="1"/>
      <c r="AM616" s="1"/>
      <c r="AN616" s="1"/>
    </row>
    <row r="617" spans="1:40" x14ac:dyDescent="0.2">
      <c r="A617" s="3" t="s">
        <v>158</v>
      </c>
      <c r="B617" s="1" t="str">
        <f>INDEX([1]SUMMARY!$B$2:$B$100,MATCH($A617,[1]SUMMARY!$A$2:$A$100,0))&amp;"_BC"</f>
        <v>Skowronski _BC</v>
      </c>
      <c r="C617" s="1" t="s">
        <v>91</v>
      </c>
      <c r="D617" s="1" t="s">
        <v>135</v>
      </c>
      <c r="E617" s="1" t="s">
        <v>34</v>
      </c>
      <c r="F617" s="1" t="s">
        <v>34</v>
      </c>
      <c r="G617" s="1" t="s">
        <v>43</v>
      </c>
      <c r="H617" s="1" t="s">
        <v>43</v>
      </c>
      <c r="I617" s="1" t="s">
        <v>159</v>
      </c>
      <c r="J617" s="1" t="s">
        <v>36</v>
      </c>
      <c r="K617" s="1"/>
      <c r="L617" s="26">
        <f>IF(N617=100,M617+1,AVERAGE(M617:N617))</f>
        <v>4.5</v>
      </c>
      <c r="M617" s="26">
        <v>4</v>
      </c>
      <c r="N617" s="26">
        <v>5</v>
      </c>
      <c r="O617" s="26"/>
      <c r="P617" s="26">
        <v>84</v>
      </c>
      <c r="Q617" s="26">
        <v>63</v>
      </c>
      <c r="R617" s="26">
        <v>93</v>
      </c>
      <c r="S617" s="1" t="b">
        <v>1</v>
      </c>
      <c r="T617" s="1"/>
      <c r="U617" s="1" t="s">
        <v>77</v>
      </c>
      <c r="V617" s="1"/>
      <c r="W617" s="1"/>
      <c r="X617" s="1"/>
      <c r="Y617" s="1"/>
      <c r="Z617" s="1"/>
      <c r="AA617" s="1" t="b">
        <f>M617&gt;L617</f>
        <v>0</v>
      </c>
      <c r="AB617" s="1"/>
      <c r="AC617" s="1"/>
      <c r="AD617" s="1"/>
      <c r="AE617" s="1">
        <f>P617-Q617</f>
        <v>21</v>
      </c>
      <c r="AF617" s="1">
        <f>R617-Q617</f>
        <v>30</v>
      </c>
      <c r="AG617" s="1"/>
      <c r="AH617" s="1"/>
      <c r="AI617" s="1"/>
      <c r="AJ617" s="1">
        <f>N617-M617</f>
        <v>1</v>
      </c>
      <c r="AK617" s="1"/>
      <c r="AL617" s="1"/>
      <c r="AM617" s="1"/>
      <c r="AN617" s="1"/>
    </row>
    <row r="618" spans="1:40" x14ac:dyDescent="0.2">
      <c r="A618" s="3" t="s">
        <v>158</v>
      </c>
      <c r="B618" s="1" t="str">
        <f>INDEX([1]SUMMARY!$B$2:$B$100,MATCH($A618,[1]SUMMARY!$A$2:$A$100,0))&amp;"_Quebec"</f>
        <v>Skowronski _Quebec</v>
      </c>
      <c r="C618" s="1" t="s">
        <v>84</v>
      </c>
      <c r="D618" s="1" t="s">
        <v>135</v>
      </c>
      <c r="E618" s="1" t="s">
        <v>34</v>
      </c>
      <c r="F618" s="1" t="s">
        <v>34</v>
      </c>
      <c r="G618" s="1" t="s">
        <v>43</v>
      </c>
      <c r="H618" s="1" t="s">
        <v>43</v>
      </c>
      <c r="I618" s="1" t="s">
        <v>159</v>
      </c>
      <c r="J618" s="1" t="s">
        <v>36</v>
      </c>
      <c r="K618" s="1"/>
      <c r="L618" s="26">
        <f>IF(N618=100,M618+1,AVERAGE(M618:N618))</f>
        <v>0.75</v>
      </c>
      <c r="M618" s="26">
        <v>0.5</v>
      </c>
      <c r="N618" s="26">
        <v>1</v>
      </c>
      <c r="O618" s="26"/>
      <c r="P618" s="26">
        <v>92</v>
      </c>
      <c r="Q618" s="26">
        <v>91</v>
      </c>
      <c r="R618" s="26">
        <v>93</v>
      </c>
      <c r="S618" s="1" t="b">
        <v>1</v>
      </c>
      <c r="T618" s="1"/>
      <c r="U618" s="1" t="s">
        <v>77</v>
      </c>
      <c r="V618" s="1"/>
      <c r="W618" s="1"/>
      <c r="X618" s="1"/>
      <c r="Y618" s="1"/>
      <c r="Z618" s="1"/>
      <c r="AA618" s="1" t="b">
        <f>M618&gt;L618</f>
        <v>0</v>
      </c>
      <c r="AB618" s="1"/>
      <c r="AC618" s="1"/>
      <c r="AD618" s="1"/>
      <c r="AE618" s="1">
        <f>P618-Q618</f>
        <v>1</v>
      </c>
      <c r="AF618" s="1">
        <f>R618-Q618</f>
        <v>2</v>
      </c>
      <c r="AG618" s="1"/>
      <c r="AH618" s="1"/>
      <c r="AI618" s="1"/>
      <c r="AJ618" s="1">
        <f>N618-M618</f>
        <v>0.5</v>
      </c>
      <c r="AK618" s="1"/>
      <c r="AL618" s="1"/>
      <c r="AM618" s="1"/>
      <c r="AN618" s="1"/>
    </row>
    <row r="619" spans="1:40" x14ac:dyDescent="0.2">
      <c r="A619" s="3" t="s">
        <v>158</v>
      </c>
      <c r="B619" s="1" t="str">
        <f>INDEX([1]SUMMARY!$B$2:$B$100,MATCH($A619,[1]SUMMARY!$A$2:$A$100,0))&amp;"_Quebec"</f>
        <v>Skowronski _Quebec</v>
      </c>
      <c r="C619" s="1" t="s">
        <v>84</v>
      </c>
      <c r="D619" s="1" t="s">
        <v>135</v>
      </c>
      <c r="E619" s="1" t="s">
        <v>34</v>
      </c>
      <c r="F619" s="1" t="s">
        <v>34</v>
      </c>
      <c r="G619" s="1" t="s">
        <v>43</v>
      </c>
      <c r="H619" s="1" t="s">
        <v>43</v>
      </c>
      <c r="I619" s="1" t="s">
        <v>159</v>
      </c>
      <c r="J619" s="1" t="s">
        <v>36</v>
      </c>
      <c r="K619" s="1"/>
      <c r="L619" s="26">
        <f>IF(N619=100,M619+1,AVERAGE(M619:N619))</f>
        <v>1.5</v>
      </c>
      <c r="M619" s="26">
        <v>1</v>
      </c>
      <c r="N619" s="26">
        <v>2</v>
      </c>
      <c r="O619" s="26"/>
      <c r="P619" s="26">
        <v>90</v>
      </c>
      <c r="Q619" s="26">
        <v>90</v>
      </c>
      <c r="R619" s="26">
        <v>91</v>
      </c>
      <c r="S619" s="1" t="b">
        <v>1</v>
      </c>
      <c r="T619" s="1"/>
      <c r="U619" s="1" t="s">
        <v>77</v>
      </c>
      <c r="V619" s="1"/>
      <c r="W619" s="1"/>
      <c r="X619" s="1"/>
      <c r="Y619" s="1"/>
      <c r="Z619" s="1"/>
      <c r="AA619" s="1" t="b">
        <f>M619&gt;L619</f>
        <v>0</v>
      </c>
      <c r="AB619" s="1"/>
      <c r="AC619" s="1"/>
      <c r="AD619" s="1"/>
      <c r="AE619" s="1">
        <f>P619-Q619</f>
        <v>0</v>
      </c>
      <c r="AF619" s="1">
        <f>R619-Q619</f>
        <v>1</v>
      </c>
      <c r="AG619" s="1"/>
      <c r="AH619" s="1"/>
      <c r="AI619" s="1"/>
      <c r="AJ619" s="1">
        <f>N619-M619</f>
        <v>1</v>
      </c>
      <c r="AK619" s="1"/>
      <c r="AL619" s="1"/>
      <c r="AM619" s="1"/>
      <c r="AN619" s="1"/>
    </row>
    <row r="620" spans="1:40" x14ac:dyDescent="0.2">
      <c r="A620" s="3" t="s">
        <v>158</v>
      </c>
      <c r="B620" s="1" t="str">
        <f>INDEX([1]SUMMARY!$B$2:$B$100,MATCH($A620,[1]SUMMARY!$A$2:$A$100,0))&amp;"_Quebec"</f>
        <v>Skowronski _Quebec</v>
      </c>
      <c r="C620" s="1" t="s">
        <v>84</v>
      </c>
      <c r="D620" s="1" t="s">
        <v>135</v>
      </c>
      <c r="E620" s="1" t="s">
        <v>34</v>
      </c>
      <c r="F620" s="1" t="s">
        <v>34</v>
      </c>
      <c r="G620" s="1" t="s">
        <v>43</v>
      </c>
      <c r="H620" s="1" t="s">
        <v>43</v>
      </c>
      <c r="I620" s="1" t="s">
        <v>159</v>
      </c>
      <c r="J620" s="1" t="s">
        <v>36</v>
      </c>
      <c r="K620" s="1"/>
      <c r="L620" s="26">
        <f>IF(N620=100,M620+1,AVERAGE(M620:N620))</f>
        <v>2.5</v>
      </c>
      <c r="M620" s="26">
        <v>2</v>
      </c>
      <c r="N620" s="26">
        <v>3</v>
      </c>
      <c r="O620" s="26"/>
      <c r="P620" s="26">
        <v>88</v>
      </c>
      <c r="Q620" s="26">
        <v>88</v>
      </c>
      <c r="R620" s="26">
        <v>89</v>
      </c>
      <c r="S620" s="1" t="b">
        <v>1</v>
      </c>
      <c r="T620" s="1"/>
      <c r="U620" s="1" t="s">
        <v>77</v>
      </c>
      <c r="V620" s="1"/>
      <c r="W620" s="1"/>
      <c r="X620" s="1"/>
      <c r="Y620" s="1"/>
      <c r="Z620" s="1"/>
      <c r="AA620" s="1" t="b">
        <f>M620&gt;L620</f>
        <v>0</v>
      </c>
      <c r="AB620" s="1"/>
      <c r="AC620" s="1"/>
      <c r="AD620" s="1"/>
      <c r="AE620" s="1">
        <f>P620-Q620</f>
        <v>0</v>
      </c>
      <c r="AF620" s="1">
        <f>R620-Q620</f>
        <v>1</v>
      </c>
      <c r="AG620" s="1"/>
      <c r="AH620" s="1"/>
      <c r="AI620" s="1"/>
      <c r="AJ620" s="1">
        <f>N620-M620</f>
        <v>1</v>
      </c>
      <c r="AK620" s="1"/>
      <c r="AL620" s="1"/>
      <c r="AM620" s="1"/>
      <c r="AN620" s="1"/>
    </row>
    <row r="621" spans="1:40" x14ac:dyDescent="0.2">
      <c r="A621" s="3" t="s">
        <v>158</v>
      </c>
      <c r="B621" s="1" t="str">
        <f>INDEX([1]SUMMARY!$B$2:$B$100,MATCH($A621,[1]SUMMARY!$A$2:$A$100,0))&amp;"_Quebec"</f>
        <v>Skowronski _Quebec</v>
      </c>
      <c r="C621" s="1" t="s">
        <v>84</v>
      </c>
      <c r="D621" s="1" t="s">
        <v>135</v>
      </c>
      <c r="E621" s="1" t="s">
        <v>34</v>
      </c>
      <c r="F621" s="1" t="s">
        <v>34</v>
      </c>
      <c r="G621" s="1" t="s">
        <v>43</v>
      </c>
      <c r="H621" s="1" t="s">
        <v>43</v>
      </c>
      <c r="I621" s="1" t="s">
        <v>159</v>
      </c>
      <c r="J621" s="1" t="s">
        <v>36</v>
      </c>
      <c r="K621" s="1"/>
      <c r="L621" s="26">
        <f>IF(N621=100,M621+1,AVERAGE(M621:N621))</f>
        <v>3.5</v>
      </c>
      <c r="M621" s="26">
        <v>3</v>
      </c>
      <c r="N621" s="26">
        <v>4</v>
      </c>
      <c r="O621" s="26"/>
      <c r="P621" s="26">
        <v>86</v>
      </c>
      <c r="Q621" s="26">
        <v>85</v>
      </c>
      <c r="R621" s="26">
        <v>87</v>
      </c>
      <c r="S621" s="1" t="b">
        <v>1</v>
      </c>
      <c r="T621" s="1"/>
      <c r="U621" s="1" t="s">
        <v>77</v>
      </c>
      <c r="V621" s="1"/>
      <c r="W621" s="1"/>
      <c r="X621" s="1"/>
      <c r="Y621" s="1"/>
      <c r="Z621" s="1"/>
      <c r="AA621" s="1" t="b">
        <f>M621&gt;L621</f>
        <v>0</v>
      </c>
      <c r="AB621" s="1"/>
      <c r="AC621" s="1"/>
      <c r="AD621" s="1"/>
      <c r="AE621" s="1">
        <f>P621-Q621</f>
        <v>1</v>
      </c>
      <c r="AF621" s="1">
        <f>R621-Q621</f>
        <v>2</v>
      </c>
      <c r="AG621" s="1"/>
      <c r="AH621" s="1"/>
      <c r="AI621" s="1"/>
      <c r="AJ621" s="1">
        <f>N621-M621</f>
        <v>1</v>
      </c>
      <c r="AK621" s="1"/>
      <c r="AL621" s="1"/>
      <c r="AM621" s="1"/>
      <c r="AN621" s="1"/>
    </row>
    <row r="622" spans="1:40" x14ac:dyDescent="0.2">
      <c r="A622" s="3" t="s">
        <v>158</v>
      </c>
      <c r="B622" s="1" t="str">
        <f>INDEX([1]SUMMARY!$B$2:$B$100,MATCH($A622,[1]SUMMARY!$A$2:$A$100,0))&amp;"_Quebec"</f>
        <v>Skowronski _Quebec</v>
      </c>
      <c r="C622" s="1" t="s">
        <v>84</v>
      </c>
      <c r="D622" s="1" t="s">
        <v>135</v>
      </c>
      <c r="E622" s="1" t="s">
        <v>34</v>
      </c>
      <c r="F622" s="1" t="s">
        <v>34</v>
      </c>
      <c r="G622" s="1" t="s">
        <v>43</v>
      </c>
      <c r="H622" s="1" t="s">
        <v>43</v>
      </c>
      <c r="I622" s="1" t="s">
        <v>159</v>
      </c>
      <c r="J622" s="1" t="s">
        <v>36</v>
      </c>
      <c r="K622" s="1"/>
      <c r="L622" s="26">
        <f>IF(N622=100,M622+1,AVERAGE(M622:N622))</f>
        <v>4.5</v>
      </c>
      <c r="M622" s="26">
        <v>4</v>
      </c>
      <c r="N622" s="26">
        <v>5</v>
      </c>
      <c r="O622" s="26"/>
      <c r="P622" s="26">
        <v>89</v>
      </c>
      <c r="Q622" s="26">
        <v>87</v>
      </c>
      <c r="R622" s="26">
        <v>90</v>
      </c>
      <c r="S622" s="1" t="b">
        <v>1</v>
      </c>
      <c r="T622" s="1"/>
      <c r="U622" s="1" t="s">
        <v>77</v>
      </c>
      <c r="V622" s="1"/>
      <c r="W622" s="1"/>
      <c r="X622" s="1"/>
      <c r="Y622" s="1"/>
      <c r="Z622" s="1"/>
      <c r="AA622" s="1" t="b">
        <f>M622&gt;L622</f>
        <v>0</v>
      </c>
      <c r="AB622" s="1"/>
      <c r="AC622" s="1"/>
      <c r="AD622" s="1"/>
      <c r="AE622" s="1">
        <f>P622-Q622</f>
        <v>2</v>
      </c>
      <c r="AF622" s="1">
        <f>R622-Q622</f>
        <v>3</v>
      </c>
      <c r="AG622" s="1"/>
      <c r="AH622" s="1"/>
      <c r="AI622" s="1"/>
      <c r="AJ622" s="1">
        <f>N622-M622</f>
        <v>1</v>
      </c>
      <c r="AK622" s="1"/>
      <c r="AL622" s="1"/>
      <c r="AM622" s="1"/>
      <c r="AN622" s="1"/>
    </row>
    <row r="623" spans="1:40" x14ac:dyDescent="0.2">
      <c r="A623" s="3" t="s">
        <v>158</v>
      </c>
      <c r="B623" s="1" t="str">
        <f>INDEX([1]SUMMARY!$B$2:$B$100,MATCH($A623,[1]SUMMARY!$A$2:$A$100,0))&amp;"_Quebec"</f>
        <v>Skowronski _Quebec</v>
      </c>
      <c r="C623" s="1" t="s">
        <v>84</v>
      </c>
      <c r="D623" s="1" t="s">
        <v>135</v>
      </c>
      <c r="E623" s="1" t="s">
        <v>34</v>
      </c>
      <c r="F623" s="1" t="s">
        <v>34</v>
      </c>
      <c r="G623" s="1" t="s">
        <v>43</v>
      </c>
      <c r="H623" s="1" t="s">
        <v>43</v>
      </c>
      <c r="I623" s="1" t="s">
        <v>159</v>
      </c>
      <c r="J623" s="1" t="s">
        <v>36</v>
      </c>
      <c r="K623" s="1"/>
      <c r="L623" s="26">
        <f>IF(N623=100,M623+1,AVERAGE(M623:N623))</f>
        <v>5.5</v>
      </c>
      <c r="M623" s="26">
        <v>5</v>
      </c>
      <c r="N623" s="26">
        <v>6</v>
      </c>
      <c r="O623" s="26"/>
      <c r="P623" s="26">
        <v>92</v>
      </c>
      <c r="Q623" s="26">
        <v>90</v>
      </c>
      <c r="R623" s="26">
        <v>94</v>
      </c>
      <c r="S623" s="1" t="b">
        <v>1</v>
      </c>
      <c r="T623" s="1"/>
      <c r="U623" s="1" t="s">
        <v>77</v>
      </c>
      <c r="V623" s="1"/>
      <c r="W623" s="1"/>
      <c r="X623" s="1"/>
      <c r="Y623" s="1"/>
      <c r="Z623" s="1"/>
      <c r="AA623" s="1" t="b">
        <f>M623&gt;L623</f>
        <v>0</v>
      </c>
      <c r="AB623" s="1"/>
      <c r="AC623" s="1"/>
      <c r="AD623" s="1"/>
      <c r="AE623" s="1">
        <f>P623-Q623</f>
        <v>2</v>
      </c>
      <c r="AF623" s="1">
        <f>R623-Q623</f>
        <v>4</v>
      </c>
      <c r="AG623" s="1"/>
      <c r="AH623" s="1"/>
      <c r="AI623" s="1"/>
      <c r="AJ623" s="1">
        <f>N623-M623</f>
        <v>1</v>
      </c>
      <c r="AK623" s="1"/>
      <c r="AL623" s="1"/>
      <c r="AM623" s="1"/>
      <c r="AN623" s="1"/>
    </row>
    <row r="624" spans="1:40" x14ac:dyDescent="0.2">
      <c r="A624" s="3" t="s">
        <v>158</v>
      </c>
      <c r="B624" s="1" t="str">
        <f>INDEX([1]SUMMARY!$B$2:$B$100,MATCH($A624,[1]SUMMARY!$A$2:$A$100,0))&amp;"_Quebec"</f>
        <v>Skowronski _Quebec</v>
      </c>
      <c r="C624" s="1" t="s">
        <v>84</v>
      </c>
      <c r="D624" s="1" t="s">
        <v>135</v>
      </c>
      <c r="E624" s="1" t="s">
        <v>34</v>
      </c>
      <c r="F624" s="1" t="s">
        <v>34</v>
      </c>
      <c r="G624" s="1" t="s">
        <v>43</v>
      </c>
      <c r="H624" s="1" t="s">
        <v>43</v>
      </c>
      <c r="I624" s="1" t="s">
        <v>159</v>
      </c>
      <c r="J624" s="1" t="s">
        <v>36</v>
      </c>
      <c r="K624" s="1"/>
      <c r="L624" s="26">
        <f>IF(N624=100,M624+1,AVERAGE(M624:N624))</f>
        <v>6.5</v>
      </c>
      <c r="M624" s="26">
        <v>6</v>
      </c>
      <c r="N624" s="26">
        <v>7</v>
      </c>
      <c r="O624" s="26"/>
      <c r="P624" s="26">
        <v>79</v>
      </c>
      <c r="Q624" s="26">
        <v>65</v>
      </c>
      <c r="R624" s="26">
        <v>88</v>
      </c>
      <c r="S624" s="1" t="b">
        <v>1</v>
      </c>
      <c r="T624" s="1"/>
      <c r="U624" s="1" t="s">
        <v>77</v>
      </c>
      <c r="V624" s="1"/>
      <c r="W624" s="1"/>
      <c r="X624" s="1"/>
      <c r="Y624" s="1"/>
      <c r="Z624" s="1"/>
      <c r="AA624" s="1" t="b">
        <f>M624&gt;L624</f>
        <v>0</v>
      </c>
      <c r="AB624" s="1"/>
      <c r="AC624" s="1"/>
      <c r="AD624" s="1"/>
      <c r="AE624" s="1">
        <f>P624-Q624</f>
        <v>14</v>
      </c>
      <c r="AF624" s="1">
        <f>R624-Q624</f>
        <v>23</v>
      </c>
      <c r="AG624" s="1"/>
      <c r="AH624" s="1"/>
      <c r="AI624" s="1"/>
      <c r="AJ624" s="1">
        <f>N624-M624</f>
        <v>1</v>
      </c>
      <c r="AK624" s="1"/>
      <c r="AL624" s="1"/>
      <c r="AM624" s="1"/>
      <c r="AN624" s="1"/>
    </row>
    <row r="625" spans="1:40" x14ac:dyDescent="0.2">
      <c r="A625" s="3" t="s">
        <v>158</v>
      </c>
      <c r="B625" s="1" t="str">
        <f>INDEX([1]SUMMARY!$B$2:$B$100,MATCH($A625,[1]SUMMARY!$A$2:$A$100,0))&amp;"_Quebec"</f>
        <v>Skowronski _Quebec</v>
      </c>
      <c r="C625" s="1" t="s">
        <v>84</v>
      </c>
      <c r="D625" s="1" t="s">
        <v>135</v>
      </c>
      <c r="E625" s="1" t="s">
        <v>34</v>
      </c>
      <c r="F625" s="1" t="s">
        <v>34</v>
      </c>
      <c r="G625" s="1" t="s">
        <v>43</v>
      </c>
      <c r="H625" s="1" t="s">
        <v>43</v>
      </c>
      <c r="I625" s="1" t="s">
        <v>159</v>
      </c>
      <c r="J625" s="1" t="s">
        <v>36</v>
      </c>
      <c r="K625" s="1"/>
      <c r="L625" s="26">
        <f>IF(N625=100,M625+1,AVERAGE(M625:N625))</f>
        <v>8</v>
      </c>
      <c r="M625" s="26">
        <v>7</v>
      </c>
      <c r="N625" s="26">
        <v>100</v>
      </c>
      <c r="O625" s="26"/>
      <c r="P625" s="26">
        <v>78</v>
      </c>
      <c r="Q625" s="26">
        <v>55</v>
      </c>
      <c r="R625" s="26">
        <v>89</v>
      </c>
      <c r="S625" s="1" t="b">
        <v>1</v>
      </c>
      <c r="T625" s="1" t="s">
        <v>162</v>
      </c>
      <c r="U625" s="1" t="s">
        <v>77</v>
      </c>
      <c r="V625" s="1"/>
      <c r="W625" s="1"/>
      <c r="X625" s="1"/>
      <c r="Y625" s="1"/>
      <c r="Z625" s="1"/>
      <c r="AA625" s="1" t="b">
        <f>M625&gt;L625</f>
        <v>0</v>
      </c>
      <c r="AB625" s="1"/>
      <c r="AC625" s="1"/>
      <c r="AD625" s="1"/>
      <c r="AE625" s="1">
        <f>P625-Q625</f>
        <v>23</v>
      </c>
      <c r="AF625" s="1">
        <f>R625-Q625</f>
        <v>34</v>
      </c>
      <c r="AG625" s="1"/>
      <c r="AH625" s="1"/>
      <c r="AI625" s="1"/>
      <c r="AJ625" s="1">
        <f>N625-M625</f>
        <v>93</v>
      </c>
      <c r="AK625" s="1"/>
      <c r="AL625" s="1"/>
      <c r="AM625" s="1"/>
      <c r="AN625" s="1"/>
    </row>
    <row r="626" spans="1:40" x14ac:dyDescent="0.2">
      <c r="A626" s="3" t="s">
        <v>158</v>
      </c>
      <c r="B626" s="1" t="str">
        <f>INDEX([1]SUMMARY!$B$2:$B$100,MATCH($A626,[1]SUMMARY!$A$2:$A$100,0))&amp;"_Quebec"</f>
        <v>Skowronski _Quebec</v>
      </c>
      <c r="C626" s="1" t="s">
        <v>84</v>
      </c>
      <c r="D626" s="1" t="s">
        <v>135</v>
      </c>
      <c r="E626" s="1" t="s">
        <v>34</v>
      </c>
      <c r="F626" s="1" t="s">
        <v>34</v>
      </c>
      <c r="G626" s="1" t="s">
        <v>43</v>
      </c>
      <c r="H626" s="1" t="s">
        <v>43</v>
      </c>
      <c r="I626" s="1" t="s">
        <v>118</v>
      </c>
      <c r="J626" s="1" t="s">
        <v>119</v>
      </c>
      <c r="K626" s="1"/>
      <c r="L626" s="26">
        <f>IF(N626=100,M626+1,AVERAGE(M626:N626))</f>
        <v>0.75</v>
      </c>
      <c r="M626" s="26">
        <v>0.5</v>
      </c>
      <c r="N626" s="26">
        <v>1</v>
      </c>
      <c r="O626" s="26"/>
      <c r="P626" s="26">
        <v>94</v>
      </c>
      <c r="Q626" s="26">
        <v>88</v>
      </c>
      <c r="R626" s="26">
        <v>97</v>
      </c>
      <c r="S626" s="1" t="b">
        <v>1</v>
      </c>
      <c r="T626" s="1"/>
      <c r="U626" s="1" t="s">
        <v>77</v>
      </c>
      <c r="V626" s="1"/>
      <c r="W626" s="1"/>
      <c r="X626" s="1"/>
      <c r="Y626" s="1"/>
      <c r="Z626" s="1"/>
      <c r="AA626" s="1" t="b">
        <f>M626&gt;L626</f>
        <v>0</v>
      </c>
      <c r="AB626" s="1"/>
      <c r="AC626" s="1"/>
      <c r="AD626" s="1"/>
      <c r="AE626" s="1">
        <f>P626-Q626</f>
        <v>6</v>
      </c>
      <c r="AF626" s="1">
        <f>R626-Q626</f>
        <v>9</v>
      </c>
      <c r="AG626" s="1"/>
      <c r="AH626" s="1"/>
      <c r="AI626" s="1"/>
      <c r="AJ626" s="1">
        <f>N626-M626</f>
        <v>0.5</v>
      </c>
      <c r="AK626" s="1"/>
      <c r="AL626" s="1"/>
      <c r="AM626" s="1"/>
      <c r="AN626" s="1"/>
    </row>
    <row r="627" spans="1:40" x14ac:dyDescent="0.2">
      <c r="A627" s="3" t="s">
        <v>158</v>
      </c>
      <c r="B627" s="1" t="str">
        <f>INDEX([1]SUMMARY!$B$2:$B$100,MATCH($A627,[1]SUMMARY!$A$2:$A$100,0))&amp;"_Quebec"</f>
        <v>Skowronski _Quebec</v>
      </c>
      <c r="C627" s="1" t="s">
        <v>84</v>
      </c>
      <c r="D627" s="1" t="s">
        <v>135</v>
      </c>
      <c r="E627" s="1" t="s">
        <v>34</v>
      </c>
      <c r="F627" s="1" t="s">
        <v>34</v>
      </c>
      <c r="G627" s="1" t="s">
        <v>43</v>
      </c>
      <c r="H627" s="1" t="s">
        <v>43</v>
      </c>
      <c r="I627" s="1" t="s">
        <v>118</v>
      </c>
      <c r="J627" s="1" t="s">
        <v>119</v>
      </c>
      <c r="K627" s="1"/>
      <c r="L627" s="26">
        <f>IF(N627=100,M627+1,AVERAGE(M627:N627))</f>
        <v>1.5</v>
      </c>
      <c r="M627" s="26">
        <v>1</v>
      </c>
      <c r="N627" s="26">
        <v>2</v>
      </c>
      <c r="O627" s="26"/>
      <c r="P627" s="26">
        <v>98</v>
      </c>
      <c r="Q627" s="26">
        <v>97</v>
      </c>
      <c r="R627" s="26">
        <v>99</v>
      </c>
      <c r="S627" s="1" t="b">
        <v>1</v>
      </c>
      <c r="T627" s="1"/>
      <c r="U627" s="1" t="s">
        <v>77</v>
      </c>
      <c r="V627" s="1"/>
      <c r="W627" s="1"/>
      <c r="X627" s="1"/>
      <c r="Y627" s="1"/>
      <c r="Z627" s="1"/>
      <c r="AA627" s="1" t="b">
        <f>M627&gt;L627</f>
        <v>0</v>
      </c>
      <c r="AB627" s="1"/>
      <c r="AC627" s="1"/>
      <c r="AD627" s="1"/>
      <c r="AE627" s="1">
        <f>P627-Q627</f>
        <v>1</v>
      </c>
      <c r="AF627" s="1">
        <f>R627-Q627</f>
        <v>2</v>
      </c>
      <c r="AG627" s="1"/>
      <c r="AH627" s="1"/>
      <c r="AI627" s="1"/>
      <c r="AJ627" s="1">
        <f>N627-M627</f>
        <v>1</v>
      </c>
      <c r="AK627" s="1"/>
      <c r="AL627" s="1"/>
      <c r="AM627" s="1"/>
      <c r="AN627" s="1"/>
    </row>
    <row r="628" spans="1:40" x14ac:dyDescent="0.2">
      <c r="A628" s="3" t="s">
        <v>158</v>
      </c>
      <c r="B628" s="1" t="str">
        <f>INDEX([1]SUMMARY!$B$2:$B$100,MATCH($A628,[1]SUMMARY!$A$2:$A$100,0))&amp;"_Quebec"</f>
        <v>Skowronski _Quebec</v>
      </c>
      <c r="C628" s="1" t="s">
        <v>84</v>
      </c>
      <c r="D628" s="1" t="s">
        <v>135</v>
      </c>
      <c r="E628" s="1" t="s">
        <v>34</v>
      </c>
      <c r="F628" s="1" t="s">
        <v>34</v>
      </c>
      <c r="G628" s="1" t="s">
        <v>43</v>
      </c>
      <c r="H628" s="1" t="s">
        <v>43</v>
      </c>
      <c r="I628" s="1" t="s">
        <v>118</v>
      </c>
      <c r="J628" s="1" t="s">
        <v>119</v>
      </c>
      <c r="K628" s="1"/>
      <c r="L628" s="26">
        <f>IF(N628=100,M628+1,AVERAGE(M628:N628))</f>
        <v>2.5</v>
      </c>
      <c r="M628" s="26">
        <v>2</v>
      </c>
      <c r="N628" s="26">
        <v>3</v>
      </c>
      <c r="O628" s="26"/>
      <c r="P628" s="26">
        <v>98</v>
      </c>
      <c r="Q628" s="26">
        <v>97</v>
      </c>
      <c r="R628" s="26">
        <v>99</v>
      </c>
      <c r="S628" s="1" t="b">
        <v>1</v>
      </c>
      <c r="T628" s="1"/>
      <c r="U628" s="1" t="s">
        <v>77</v>
      </c>
      <c r="V628" s="1"/>
      <c r="W628" s="1"/>
      <c r="X628" s="1"/>
      <c r="Y628" s="1"/>
      <c r="Z628" s="1"/>
      <c r="AA628" s="1" t="b">
        <f>M628&gt;L628</f>
        <v>0</v>
      </c>
      <c r="AB628" s="1"/>
      <c r="AC628" s="1"/>
      <c r="AD628" s="1"/>
      <c r="AE628" s="1">
        <f>P628-Q628</f>
        <v>1</v>
      </c>
      <c r="AF628" s="1">
        <f>R628-Q628</f>
        <v>2</v>
      </c>
      <c r="AG628" s="1"/>
      <c r="AH628" s="1"/>
      <c r="AI628" s="1"/>
      <c r="AJ628" s="1">
        <f>N628-M628</f>
        <v>1</v>
      </c>
      <c r="AK628" s="1"/>
      <c r="AL628" s="1"/>
      <c r="AM628" s="1"/>
      <c r="AN628" s="1"/>
    </row>
    <row r="629" spans="1:40" x14ac:dyDescent="0.2">
      <c r="A629" s="3" t="s">
        <v>158</v>
      </c>
      <c r="B629" s="1" t="str">
        <f>INDEX([1]SUMMARY!$B$2:$B$100,MATCH($A629,[1]SUMMARY!$A$2:$A$100,0))&amp;"_Quebec"</f>
        <v>Skowronski _Quebec</v>
      </c>
      <c r="C629" s="1" t="s">
        <v>84</v>
      </c>
      <c r="D629" s="1" t="s">
        <v>135</v>
      </c>
      <c r="E629" s="1" t="s">
        <v>34</v>
      </c>
      <c r="F629" s="1" t="s">
        <v>34</v>
      </c>
      <c r="G629" s="1" t="s">
        <v>43</v>
      </c>
      <c r="H629" s="1" t="s">
        <v>43</v>
      </c>
      <c r="I629" s="1" t="s">
        <v>118</v>
      </c>
      <c r="J629" s="1" t="s">
        <v>119</v>
      </c>
      <c r="K629" s="1"/>
      <c r="L629" s="26">
        <f>IF(N629=100,M629+1,AVERAGE(M629:N629))</f>
        <v>3.5</v>
      </c>
      <c r="M629" s="26">
        <v>3</v>
      </c>
      <c r="N629" s="26">
        <v>4</v>
      </c>
      <c r="O629" s="26"/>
      <c r="P629" s="26">
        <v>96</v>
      </c>
      <c r="Q629" s="26">
        <v>94</v>
      </c>
      <c r="R629" s="26">
        <v>97</v>
      </c>
      <c r="S629" s="1" t="b">
        <v>1</v>
      </c>
      <c r="T629" s="1"/>
      <c r="U629" s="1" t="s">
        <v>77</v>
      </c>
      <c r="V629" s="1"/>
      <c r="W629" s="1"/>
      <c r="X629" s="1"/>
      <c r="Y629" s="1"/>
      <c r="Z629" s="1"/>
      <c r="AA629" s="1" t="b">
        <f>M629&gt;L629</f>
        <v>0</v>
      </c>
      <c r="AB629" s="1"/>
      <c r="AC629" s="1"/>
      <c r="AD629" s="1"/>
      <c r="AE629" s="1">
        <f>P629-Q629</f>
        <v>2</v>
      </c>
      <c r="AF629" s="1">
        <f>R629-Q629</f>
        <v>3</v>
      </c>
      <c r="AG629" s="1"/>
      <c r="AH629" s="1"/>
      <c r="AI629" s="1"/>
      <c r="AJ629" s="1">
        <f>N629-M629</f>
        <v>1</v>
      </c>
      <c r="AK629" s="1"/>
      <c r="AL629" s="1"/>
      <c r="AM629" s="1"/>
      <c r="AN629" s="1"/>
    </row>
    <row r="630" spans="1:40" x14ac:dyDescent="0.2">
      <c r="A630" s="3" t="s">
        <v>158</v>
      </c>
      <c r="B630" s="1" t="str">
        <f>INDEX([1]SUMMARY!$B$2:$B$100,MATCH($A630,[1]SUMMARY!$A$2:$A$100,0))&amp;"_Quebec"</f>
        <v>Skowronski _Quebec</v>
      </c>
      <c r="C630" s="1" t="s">
        <v>84</v>
      </c>
      <c r="D630" s="1" t="s">
        <v>135</v>
      </c>
      <c r="E630" s="1" t="s">
        <v>34</v>
      </c>
      <c r="F630" s="1" t="s">
        <v>34</v>
      </c>
      <c r="G630" s="1" t="s">
        <v>43</v>
      </c>
      <c r="H630" s="1" t="s">
        <v>43</v>
      </c>
      <c r="I630" s="1" t="s">
        <v>118</v>
      </c>
      <c r="J630" s="1" t="s">
        <v>119</v>
      </c>
      <c r="K630" s="1"/>
      <c r="L630" s="26">
        <f>IF(N630=100,M630+1,AVERAGE(M630:N630))</f>
        <v>4.5</v>
      </c>
      <c r="M630" s="26">
        <v>4</v>
      </c>
      <c r="N630" s="26">
        <v>5</v>
      </c>
      <c r="O630" s="26"/>
      <c r="P630" s="26">
        <v>96</v>
      </c>
      <c r="Q630" s="26">
        <v>91</v>
      </c>
      <c r="R630" s="26">
        <v>98</v>
      </c>
      <c r="S630" s="1" t="b">
        <v>1</v>
      </c>
      <c r="T630" s="1"/>
      <c r="U630" s="1" t="s">
        <v>77</v>
      </c>
      <c r="V630" s="1"/>
      <c r="W630" s="1"/>
      <c r="X630" s="1"/>
      <c r="Y630" s="1"/>
      <c r="Z630" s="1"/>
      <c r="AA630" s="1" t="b">
        <f>M630&gt;L630</f>
        <v>0</v>
      </c>
      <c r="AB630" s="1"/>
      <c r="AC630" s="1"/>
      <c r="AD630" s="1"/>
      <c r="AE630" s="1">
        <f>P630-Q630</f>
        <v>5</v>
      </c>
      <c r="AF630" s="1">
        <f>R630-Q630</f>
        <v>7</v>
      </c>
      <c r="AG630" s="1"/>
      <c r="AH630" s="1"/>
      <c r="AI630" s="1"/>
      <c r="AJ630" s="1">
        <f>N630-M630</f>
        <v>1</v>
      </c>
      <c r="AK630" s="1"/>
      <c r="AL630" s="1"/>
      <c r="AM630" s="1"/>
      <c r="AN630" s="1"/>
    </row>
    <row r="631" spans="1:40" x14ac:dyDescent="0.2">
      <c r="A631" s="3" t="s">
        <v>158</v>
      </c>
      <c r="B631" s="1" t="str">
        <f>INDEX([1]SUMMARY!$B$2:$B$100,MATCH($A631,[1]SUMMARY!$A$2:$A$100,0))&amp;"_Quebec"</f>
        <v>Skowronski _Quebec</v>
      </c>
      <c r="C631" s="1" t="s">
        <v>84</v>
      </c>
      <c r="D631" s="1" t="s">
        <v>135</v>
      </c>
      <c r="E631" s="1" t="s">
        <v>34</v>
      </c>
      <c r="F631" s="1" t="s">
        <v>34</v>
      </c>
      <c r="G631" s="1" t="s">
        <v>43</v>
      </c>
      <c r="H631" s="1" t="s">
        <v>43</v>
      </c>
      <c r="I631" s="1" t="s">
        <v>118</v>
      </c>
      <c r="J631" s="1" t="s">
        <v>119</v>
      </c>
      <c r="K631" s="1"/>
      <c r="L631" s="26">
        <f>IF(N631=100,M631+1,AVERAGE(M631:N631))</f>
        <v>5.5</v>
      </c>
      <c r="M631" s="26">
        <v>5</v>
      </c>
      <c r="N631" s="26">
        <v>6</v>
      </c>
      <c r="O631" s="26"/>
      <c r="P631" s="26">
        <v>98</v>
      </c>
      <c r="Q631" s="26">
        <v>89</v>
      </c>
      <c r="R631" s="26">
        <v>100</v>
      </c>
      <c r="S631" s="1" t="b">
        <v>1</v>
      </c>
      <c r="T631" s="1"/>
      <c r="U631" s="1" t="s">
        <v>77</v>
      </c>
      <c r="V631" s="1"/>
      <c r="W631" s="1"/>
      <c r="X631" s="1"/>
      <c r="Y631" s="1"/>
      <c r="Z631" s="1"/>
      <c r="AA631" s="1" t="b">
        <f>M631&gt;L631</f>
        <v>0</v>
      </c>
      <c r="AB631" s="1"/>
      <c r="AC631" s="1"/>
      <c r="AD631" s="1"/>
      <c r="AE631" s="1">
        <f>P631-Q631</f>
        <v>9</v>
      </c>
      <c r="AF631" s="1">
        <f>R631-Q631</f>
        <v>11</v>
      </c>
      <c r="AG631" s="1"/>
      <c r="AH631" s="1"/>
      <c r="AI631" s="1"/>
      <c r="AJ631" s="1">
        <f>N631-M631</f>
        <v>1</v>
      </c>
      <c r="AK631" s="1"/>
      <c r="AL631" s="1"/>
      <c r="AM631" s="1"/>
      <c r="AN631" s="1"/>
    </row>
    <row r="632" spans="1:40" x14ac:dyDescent="0.2">
      <c r="A632" s="3" t="s">
        <v>158</v>
      </c>
      <c r="B632" s="1" t="str">
        <f>INDEX([1]SUMMARY!$B$2:$B$100,MATCH($A632,[1]SUMMARY!$A$2:$A$100,0))&amp;"_Quebec"</f>
        <v>Skowronski _Quebec</v>
      </c>
      <c r="C632" s="1" t="s">
        <v>84</v>
      </c>
      <c r="D632" s="1" t="s">
        <v>135</v>
      </c>
      <c r="E632" s="1" t="s">
        <v>34</v>
      </c>
      <c r="F632" s="1" t="s">
        <v>34</v>
      </c>
      <c r="G632" s="1" t="s">
        <v>43</v>
      </c>
      <c r="H632" s="1" t="s">
        <v>43</v>
      </c>
      <c r="I632" s="1" t="s">
        <v>118</v>
      </c>
      <c r="J632" s="1" t="s">
        <v>119</v>
      </c>
      <c r="K632" s="1"/>
      <c r="L632" s="26">
        <f>IF(N632=100,M632+1,AVERAGE(M632:N632))</f>
        <v>7</v>
      </c>
      <c r="M632" s="26">
        <v>6</v>
      </c>
      <c r="N632" s="26">
        <v>100</v>
      </c>
      <c r="O632" s="26"/>
      <c r="P632" s="26"/>
      <c r="Q632" s="26"/>
      <c r="R632" s="26"/>
      <c r="S632" s="1" t="b">
        <v>0</v>
      </c>
      <c r="T632" s="1" t="s">
        <v>160</v>
      </c>
      <c r="U632" s="1" t="s">
        <v>77</v>
      </c>
      <c r="V632" s="1"/>
      <c r="W632" s="1"/>
      <c r="X632" s="1"/>
      <c r="Y632" s="1"/>
      <c r="Z632" s="1"/>
      <c r="AA632" s="1" t="b">
        <f>M632&gt;L632</f>
        <v>0</v>
      </c>
      <c r="AB632" s="1"/>
      <c r="AC632" s="1"/>
      <c r="AD632" s="1"/>
      <c r="AE632" s="1">
        <f>P632-Q632</f>
        <v>0</v>
      </c>
      <c r="AF632" s="1">
        <f>R632-Q632</f>
        <v>0</v>
      </c>
      <c r="AG632" s="1"/>
      <c r="AH632" s="1"/>
      <c r="AI632" s="1"/>
      <c r="AJ632" s="1">
        <f>N632-M632</f>
        <v>94</v>
      </c>
      <c r="AK632" s="1"/>
      <c r="AL632" s="1"/>
      <c r="AM632" s="1"/>
      <c r="AN632" s="1"/>
    </row>
    <row r="633" spans="1:40" x14ac:dyDescent="0.2">
      <c r="A633" s="3" t="s">
        <v>158</v>
      </c>
      <c r="B633" s="1" t="str">
        <f>INDEX([1]SUMMARY!$B$2:$B$100,MATCH($A633,[1]SUMMARY!$A$2:$A$100,0))&amp;"_Quebec"</f>
        <v>Skowronski _Quebec</v>
      </c>
      <c r="C633" s="1" t="s">
        <v>89</v>
      </c>
      <c r="D633" s="1" t="s">
        <v>135</v>
      </c>
      <c r="E633" s="1" t="s">
        <v>34</v>
      </c>
      <c r="F633" s="1" t="s">
        <v>34</v>
      </c>
      <c r="G633" s="1" t="s">
        <v>43</v>
      </c>
      <c r="H633" s="1" t="s">
        <v>43</v>
      </c>
      <c r="I633" s="1" t="s">
        <v>159</v>
      </c>
      <c r="J633" s="1" t="s">
        <v>36</v>
      </c>
      <c r="K633" s="1"/>
      <c r="L633" s="26">
        <f>IF(N633=100,M633+1,AVERAGE(M633:N633))</f>
        <v>0.75</v>
      </c>
      <c r="M633" s="26">
        <v>0.5</v>
      </c>
      <c r="N633" s="26">
        <v>1</v>
      </c>
      <c r="O633" s="26"/>
      <c r="P633" s="26"/>
      <c r="Q633" s="26"/>
      <c r="R633" s="26"/>
      <c r="S633" s="1" t="b">
        <v>0</v>
      </c>
      <c r="T633" s="1"/>
      <c r="U633" s="1" t="s">
        <v>77</v>
      </c>
      <c r="V633" s="1"/>
      <c r="W633" s="1"/>
      <c r="X633" s="1"/>
      <c r="Y633" s="1"/>
      <c r="Z633" s="1"/>
      <c r="AA633" s="1" t="b">
        <f>M633&gt;L633</f>
        <v>0</v>
      </c>
      <c r="AB633" s="1"/>
      <c r="AC633" s="1"/>
      <c r="AD633" s="1"/>
      <c r="AE633" s="1">
        <f>P633-Q633</f>
        <v>0</v>
      </c>
      <c r="AF633" s="1">
        <f>R633-Q633</f>
        <v>0</v>
      </c>
      <c r="AG633" s="1"/>
      <c r="AH633" s="1"/>
      <c r="AI633" s="1"/>
      <c r="AJ633" s="1">
        <f>N633-M633</f>
        <v>0.5</v>
      </c>
      <c r="AK633" s="1"/>
      <c r="AL633" s="1"/>
      <c r="AM633" s="1"/>
      <c r="AN633" s="1"/>
    </row>
    <row r="634" spans="1:40" x14ac:dyDescent="0.2">
      <c r="A634" s="3" t="s">
        <v>158</v>
      </c>
      <c r="B634" s="1" t="str">
        <f>INDEX([1]SUMMARY!$B$2:$B$100,MATCH($A634,[1]SUMMARY!$A$2:$A$100,0))&amp;"_Quebec"</f>
        <v>Skowronski _Quebec</v>
      </c>
      <c r="C634" s="1" t="s">
        <v>89</v>
      </c>
      <c r="D634" s="1" t="s">
        <v>135</v>
      </c>
      <c r="E634" s="1" t="s">
        <v>34</v>
      </c>
      <c r="F634" s="1" t="s">
        <v>34</v>
      </c>
      <c r="G634" s="1" t="s">
        <v>43</v>
      </c>
      <c r="H634" s="1" t="s">
        <v>43</v>
      </c>
      <c r="I634" s="1" t="s">
        <v>159</v>
      </c>
      <c r="J634" s="1" t="s">
        <v>36</v>
      </c>
      <c r="K634" s="1"/>
      <c r="L634" s="26">
        <f>IF(N634=100,M634+1,AVERAGE(M634:N634))</f>
        <v>1.5</v>
      </c>
      <c r="M634" s="26">
        <v>1</v>
      </c>
      <c r="N634" s="26">
        <v>2</v>
      </c>
      <c r="O634" s="26"/>
      <c r="P634" s="26">
        <v>74</v>
      </c>
      <c r="Q634" s="26">
        <v>-7</v>
      </c>
      <c r="R634" s="26">
        <v>94</v>
      </c>
      <c r="S634" s="1" t="b">
        <v>1</v>
      </c>
      <c r="T634" s="1"/>
      <c r="U634" s="1" t="s">
        <v>77</v>
      </c>
      <c r="V634" s="1"/>
      <c r="W634" s="1"/>
      <c r="X634" s="1"/>
      <c r="Y634" s="1"/>
      <c r="Z634" s="1"/>
      <c r="AA634" s="1" t="b">
        <f>M634&gt;L634</f>
        <v>0</v>
      </c>
      <c r="AB634" s="1"/>
      <c r="AC634" s="1"/>
      <c r="AD634" s="1"/>
      <c r="AE634" s="1">
        <f>P634-Q634</f>
        <v>81</v>
      </c>
      <c r="AF634" s="1">
        <f>R634-Q634</f>
        <v>101</v>
      </c>
      <c r="AG634" s="1"/>
      <c r="AH634" s="1"/>
      <c r="AI634" s="1"/>
      <c r="AJ634" s="1">
        <f>N634-M634</f>
        <v>1</v>
      </c>
      <c r="AK634" s="1"/>
      <c r="AL634" s="1"/>
      <c r="AM634" s="1"/>
      <c r="AN634" s="1"/>
    </row>
    <row r="635" spans="1:40" x14ac:dyDescent="0.2">
      <c r="A635" s="3" t="s">
        <v>158</v>
      </c>
      <c r="B635" s="1" t="str">
        <f>INDEX([1]SUMMARY!$B$2:$B$100,MATCH($A635,[1]SUMMARY!$A$2:$A$100,0))&amp;"_Quebec"</f>
        <v>Skowronski _Quebec</v>
      </c>
      <c r="C635" s="1" t="s">
        <v>89</v>
      </c>
      <c r="D635" s="1" t="s">
        <v>135</v>
      </c>
      <c r="E635" s="1" t="s">
        <v>34</v>
      </c>
      <c r="F635" s="1" t="s">
        <v>34</v>
      </c>
      <c r="G635" s="1" t="s">
        <v>43</v>
      </c>
      <c r="H635" s="1" t="s">
        <v>43</v>
      </c>
      <c r="I635" s="1" t="s">
        <v>159</v>
      </c>
      <c r="J635" s="1" t="s">
        <v>36</v>
      </c>
      <c r="K635" s="1"/>
      <c r="L635" s="26">
        <f>IF(N635=100,M635+1,AVERAGE(M635:N635))</f>
        <v>2.5</v>
      </c>
      <c r="M635" s="26">
        <v>2</v>
      </c>
      <c r="N635" s="26">
        <v>3</v>
      </c>
      <c r="O635" s="26"/>
      <c r="P635" s="26">
        <v>78</v>
      </c>
      <c r="Q635" s="26">
        <v>58</v>
      </c>
      <c r="R635" s="26">
        <v>89</v>
      </c>
      <c r="S635" s="1" t="b">
        <v>1</v>
      </c>
      <c r="T635" s="1"/>
      <c r="U635" s="1" t="s">
        <v>77</v>
      </c>
      <c r="V635" s="1"/>
      <c r="W635" s="1"/>
      <c r="X635" s="1"/>
      <c r="Y635" s="1"/>
      <c r="Z635" s="1"/>
      <c r="AA635" s="1" t="b">
        <f>M635&gt;L635</f>
        <v>0</v>
      </c>
      <c r="AB635" s="1"/>
      <c r="AC635" s="1"/>
      <c r="AD635" s="1"/>
      <c r="AE635" s="1">
        <f>P635-Q635</f>
        <v>20</v>
      </c>
      <c r="AF635" s="1">
        <f>R635-Q635</f>
        <v>31</v>
      </c>
      <c r="AG635" s="1"/>
      <c r="AH635" s="1"/>
      <c r="AI635" s="1"/>
      <c r="AJ635" s="1">
        <f>N635-M635</f>
        <v>1</v>
      </c>
      <c r="AK635" s="1"/>
      <c r="AL635" s="1"/>
      <c r="AM635" s="1"/>
      <c r="AN635" s="1"/>
    </row>
    <row r="636" spans="1:40" x14ac:dyDescent="0.2">
      <c r="A636" s="3" t="s">
        <v>158</v>
      </c>
      <c r="B636" s="1" t="str">
        <f>INDEX([1]SUMMARY!$B$2:$B$100,MATCH($A636,[1]SUMMARY!$A$2:$A$100,0))&amp;"_Quebec"</f>
        <v>Skowronski _Quebec</v>
      </c>
      <c r="C636" s="1" t="s">
        <v>89</v>
      </c>
      <c r="D636" s="1" t="s">
        <v>135</v>
      </c>
      <c r="E636" s="1" t="s">
        <v>34</v>
      </c>
      <c r="F636" s="1" t="s">
        <v>34</v>
      </c>
      <c r="G636" s="1" t="s">
        <v>43</v>
      </c>
      <c r="H636" s="1" t="s">
        <v>43</v>
      </c>
      <c r="I636" s="1" t="s">
        <v>159</v>
      </c>
      <c r="J636" s="1" t="s">
        <v>36</v>
      </c>
      <c r="K636" s="1"/>
      <c r="L636" s="26">
        <f>IF(N636=100,M636+1,AVERAGE(M636:N636))</f>
        <v>3.5</v>
      </c>
      <c r="M636" s="26">
        <v>3</v>
      </c>
      <c r="N636" s="26">
        <v>4</v>
      </c>
      <c r="O636" s="26"/>
      <c r="P636" s="26">
        <v>76</v>
      </c>
      <c r="Q636" s="26">
        <v>67</v>
      </c>
      <c r="R636" s="26">
        <v>83</v>
      </c>
      <c r="S636" s="1" t="b">
        <v>1</v>
      </c>
      <c r="T636" s="1"/>
      <c r="U636" s="1" t="s">
        <v>77</v>
      </c>
      <c r="V636" s="1"/>
      <c r="W636" s="1"/>
      <c r="X636" s="1"/>
      <c r="Y636" s="1"/>
      <c r="Z636" s="1"/>
      <c r="AA636" s="1" t="b">
        <f>M636&gt;L636</f>
        <v>0</v>
      </c>
      <c r="AB636" s="1"/>
      <c r="AC636" s="1"/>
      <c r="AD636" s="1"/>
      <c r="AE636" s="1">
        <f>P636-Q636</f>
        <v>9</v>
      </c>
      <c r="AF636" s="1">
        <f>R636-Q636</f>
        <v>16</v>
      </c>
      <c r="AG636" s="1"/>
      <c r="AH636" s="1"/>
      <c r="AI636" s="1"/>
      <c r="AJ636" s="1">
        <f>N636-M636</f>
        <v>1</v>
      </c>
      <c r="AK636" s="1"/>
      <c r="AL636" s="1"/>
      <c r="AM636" s="1"/>
      <c r="AN636" s="1"/>
    </row>
    <row r="637" spans="1:40" x14ac:dyDescent="0.2">
      <c r="A637" s="3" t="s">
        <v>158</v>
      </c>
      <c r="B637" s="1" t="str">
        <f>INDEX([1]SUMMARY!$B$2:$B$100,MATCH($A637,[1]SUMMARY!$A$2:$A$100,0))&amp;"_Quebec"</f>
        <v>Skowronski _Quebec</v>
      </c>
      <c r="C637" s="1" t="s">
        <v>89</v>
      </c>
      <c r="D637" s="1" t="s">
        <v>135</v>
      </c>
      <c r="E637" s="1" t="s">
        <v>34</v>
      </c>
      <c r="F637" s="1" t="s">
        <v>34</v>
      </c>
      <c r="G637" s="1" t="s">
        <v>43</v>
      </c>
      <c r="H637" s="1" t="s">
        <v>43</v>
      </c>
      <c r="I637" s="1" t="s">
        <v>159</v>
      </c>
      <c r="J637" s="1" t="s">
        <v>36</v>
      </c>
      <c r="K637" s="1"/>
      <c r="L637" s="26">
        <f>IF(N637=100,M637+1,AVERAGE(M637:N637))</f>
        <v>5</v>
      </c>
      <c r="M637" s="26">
        <v>4</v>
      </c>
      <c r="N637" s="26">
        <v>100</v>
      </c>
      <c r="O637" s="26"/>
      <c r="P637" s="26">
        <v>72</v>
      </c>
      <c r="Q637" s="26">
        <v>66</v>
      </c>
      <c r="R637" s="26">
        <v>77</v>
      </c>
      <c r="S637" s="1" t="b">
        <v>1</v>
      </c>
      <c r="T637" s="1" t="s">
        <v>161</v>
      </c>
      <c r="U637" s="1" t="s">
        <v>77</v>
      </c>
      <c r="V637" s="1"/>
      <c r="W637" s="1"/>
      <c r="X637" s="1"/>
      <c r="Y637" s="1"/>
      <c r="Z637" s="1"/>
      <c r="AA637" s="1" t="b">
        <f>M637&gt;L637</f>
        <v>0</v>
      </c>
      <c r="AB637" s="1"/>
      <c r="AC637" s="1"/>
      <c r="AD637" s="1"/>
      <c r="AE637" s="1">
        <f>P637-Q637</f>
        <v>6</v>
      </c>
      <c r="AF637" s="1">
        <f>R637-Q637</f>
        <v>11</v>
      </c>
      <c r="AG637" s="1"/>
      <c r="AH637" s="1"/>
      <c r="AI637" s="1"/>
      <c r="AJ637" s="1">
        <f>N637-M637</f>
        <v>96</v>
      </c>
      <c r="AK637" s="1"/>
      <c r="AL637" s="1"/>
      <c r="AM637" s="1"/>
      <c r="AN637" s="1"/>
    </row>
    <row r="638" spans="1:40" x14ac:dyDescent="0.2">
      <c r="A638" s="3" t="s">
        <v>158</v>
      </c>
      <c r="B638" s="1" t="str">
        <f>INDEX([1]SUMMARY!$B$2:$B$100,MATCH($A638,[1]SUMMARY!$A$2:$A$100,0))&amp;"_Quebec"</f>
        <v>Skowronski _Quebec</v>
      </c>
      <c r="C638" s="1" t="s">
        <v>89</v>
      </c>
      <c r="D638" s="1" t="s">
        <v>135</v>
      </c>
      <c r="E638" s="1" t="s">
        <v>34</v>
      </c>
      <c r="F638" s="1" t="s">
        <v>34</v>
      </c>
      <c r="G638" s="1" t="s">
        <v>43</v>
      </c>
      <c r="H638" s="1" t="s">
        <v>43</v>
      </c>
      <c r="I638" s="1" t="s">
        <v>118</v>
      </c>
      <c r="J638" s="1" t="s">
        <v>119</v>
      </c>
      <c r="K638" s="1"/>
      <c r="L638" s="26">
        <f>IF(N638=100,M638+1,AVERAGE(M638:N638))</f>
        <v>2.5</v>
      </c>
      <c r="M638" s="26">
        <v>2</v>
      </c>
      <c r="N638" s="26">
        <v>3</v>
      </c>
      <c r="O638" s="26"/>
      <c r="P638" s="26"/>
      <c r="Q638" s="26"/>
      <c r="R638" s="26"/>
      <c r="S638" s="1" t="b">
        <v>0</v>
      </c>
      <c r="T638" s="1"/>
      <c r="U638" s="1" t="s">
        <v>77</v>
      </c>
      <c r="V638" s="1"/>
      <c r="W638" s="1"/>
      <c r="X638" s="1"/>
      <c r="Y638" s="1"/>
      <c r="Z638" s="1"/>
      <c r="AA638" s="1" t="b">
        <f>M638&gt;L638</f>
        <v>0</v>
      </c>
      <c r="AB638" s="1"/>
      <c r="AC638" s="1"/>
      <c r="AD638" s="1"/>
      <c r="AE638" s="1">
        <f>P638-Q638</f>
        <v>0</v>
      </c>
      <c r="AF638" s="1">
        <f>R638-Q638</f>
        <v>0</v>
      </c>
      <c r="AG638" s="1"/>
      <c r="AH638" s="1"/>
      <c r="AI638" s="1"/>
      <c r="AJ638" s="1">
        <f>N638-M638</f>
        <v>1</v>
      </c>
      <c r="AK638" s="1"/>
      <c r="AL638" s="1"/>
      <c r="AM638" s="1"/>
      <c r="AN638" s="1"/>
    </row>
    <row r="639" spans="1:40" x14ac:dyDescent="0.2">
      <c r="A639" s="3" t="s">
        <v>158</v>
      </c>
      <c r="B639" s="1" t="str">
        <f>INDEX([1]SUMMARY!$B$2:$B$100,MATCH($A639,[1]SUMMARY!$A$2:$A$100,0))&amp;"_Quebec"</f>
        <v>Skowronski _Quebec</v>
      </c>
      <c r="C639" s="1" t="s">
        <v>89</v>
      </c>
      <c r="D639" s="1" t="s">
        <v>135</v>
      </c>
      <c r="E639" s="1" t="s">
        <v>34</v>
      </c>
      <c r="F639" s="1" t="s">
        <v>34</v>
      </c>
      <c r="G639" s="1" t="s">
        <v>43</v>
      </c>
      <c r="H639" s="1" t="s">
        <v>43</v>
      </c>
      <c r="I639" s="1" t="s">
        <v>118</v>
      </c>
      <c r="J639" s="1" t="s">
        <v>119</v>
      </c>
      <c r="K639" s="1"/>
      <c r="L639" s="26">
        <f>IF(N639=100,M639+1,AVERAGE(M639:N639))</f>
        <v>3.5</v>
      </c>
      <c r="M639" s="26">
        <v>3</v>
      </c>
      <c r="N639" s="26">
        <v>4</v>
      </c>
      <c r="O639" s="26"/>
      <c r="P639" s="26">
        <v>97</v>
      </c>
      <c r="Q639" s="26">
        <v>78</v>
      </c>
      <c r="R639" s="26">
        <v>100</v>
      </c>
      <c r="S639" s="1" t="b">
        <v>1</v>
      </c>
      <c r="T639" s="1"/>
      <c r="U639" s="1" t="s">
        <v>77</v>
      </c>
      <c r="V639" s="1"/>
      <c r="W639" s="1"/>
      <c r="X639" s="1"/>
      <c r="Y639" s="1"/>
      <c r="Z639" s="1"/>
      <c r="AA639" s="1" t="b">
        <f>M639&gt;L639</f>
        <v>0</v>
      </c>
      <c r="AB639" s="1"/>
      <c r="AC639" s="1"/>
      <c r="AD639" s="1"/>
      <c r="AE639" s="1">
        <f>P639-Q639</f>
        <v>19</v>
      </c>
      <c r="AF639" s="1">
        <f>R639-Q639</f>
        <v>22</v>
      </c>
      <c r="AG639" s="1"/>
      <c r="AH639" s="1"/>
      <c r="AI639" s="1"/>
      <c r="AJ639" s="1">
        <f>N639-M639</f>
        <v>1</v>
      </c>
      <c r="AK639" s="1"/>
      <c r="AL639" s="1"/>
      <c r="AM639" s="1"/>
      <c r="AN639" s="1"/>
    </row>
    <row r="640" spans="1:40" x14ac:dyDescent="0.2">
      <c r="A640" s="3" t="s">
        <v>158</v>
      </c>
      <c r="B640" s="1" t="str">
        <f>INDEX([1]SUMMARY!$B$2:$B$100,MATCH($A640,[1]SUMMARY!$A$2:$A$100,0))&amp;"_Quebec"</f>
        <v>Skowronski _Quebec</v>
      </c>
      <c r="C640" s="1" t="s">
        <v>89</v>
      </c>
      <c r="D640" s="1" t="s">
        <v>135</v>
      </c>
      <c r="E640" s="1" t="s">
        <v>34</v>
      </c>
      <c r="F640" s="1" t="s">
        <v>34</v>
      </c>
      <c r="G640" s="1" t="s">
        <v>43</v>
      </c>
      <c r="H640" s="1" t="s">
        <v>43</v>
      </c>
      <c r="I640" s="1" t="s">
        <v>118</v>
      </c>
      <c r="J640" s="1" t="s">
        <v>119</v>
      </c>
      <c r="K640" s="1"/>
      <c r="L640" s="26">
        <f>IF(N640=100,M640+1,AVERAGE(M640:N640))</f>
        <v>5</v>
      </c>
      <c r="M640" s="26">
        <v>4</v>
      </c>
      <c r="N640" s="26">
        <v>100</v>
      </c>
      <c r="O640" s="26"/>
      <c r="P640" s="26">
        <v>93</v>
      </c>
      <c r="Q640" s="26">
        <v>86</v>
      </c>
      <c r="R640" s="26">
        <v>97</v>
      </c>
      <c r="S640" s="1" t="b">
        <v>1</v>
      </c>
      <c r="T640" s="1" t="s">
        <v>161</v>
      </c>
      <c r="U640" s="1" t="s">
        <v>77</v>
      </c>
      <c r="V640" s="1"/>
      <c r="W640" s="1"/>
      <c r="X640" s="1"/>
      <c r="Y640" s="1"/>
      <c r="Z640" s="1"/>
      <c r="AA640" s="1" t="b">
        <f>M640&gt;L640</f>
        <v>0</v>
      </c>
      <c r="AB640" s="1"/>
      <c r="AC640" s="1"/>
      <c r="AD640" s="1"/>
      <c r="AE640" s="1">
        <f>P640-Q640</f>
        <v>7</v>
      </c>
      <c r="AF640" s="1">
        <f>R640-Q640</f>
        <v>11</v>
      </c>
      <c r="AG640" s="1"/>
      <c r="AH640" s="1"/>
      <c r="AI640" s="1"/>
      <c r="AJ640" s="1">
        <f>N640-M640</f>
        <v>96</v>
      </c>
      <c r="AK640" s="1"/>
      <c r="AL640" s="1"/>
      <c r="AM640" s="1"/>
      <c r="AN640" s="1"/>
    </row>
    <row r="641" spans="1:40" x14ac:dyDescent="0.2">
      <c r="A641" s="3" t="s">
        <v>158</v>
      </c>
      <c r="B641" s="1" t="str">
        <f>INDEX([1]SUMMARY!$B$2:$B$100,MATCH($A641,[1]SUMMARY!$A$2:$A$100,0))&amp;"_Quebec"</f>
        <v>Skowronski _Quebec</v>
      </c>
      <c r="C641" s="1" t="s">
        <v>33</v>
      </c>
      <c r="D641" s="1" t="s">
        <v>135</v>
      </c>
      <c r="E641" s="1" t="s">
        <v>34</v>
      </c>
      <c r="F641" s="1" t="s">
        <v>34</v>
      </c>
      <c r="G641" s="1" t="s">
        <v>43</v>
      </c>
      <c r="H641" s="1" t="s">
        <v>43</v>
      </c>
      <c r="I641" s="1" t="s">
        <v>159</v>
      </c>
      <c r="J641" s="1" t="s">
        <v>36</v>
      </c>
      <c r="K641" s="1"/>
      <c r="L641" s="26">
        <f>IF(N641=100,M641+1,AVERAGE(M641:N641))</f>
        <v>0.75</v>
      </c>
      <c r="M641" s="26">
        <v>0.5</v>
      </c>
      <c r="N641" s="26">
        <v>1</v>
      </c>
      <c r="O641" s="26"/>
      <c r="P641" s="26">
        <v>92</v>
      </c>
      <c r="Q641" s="26">
        <v>90</v>
      </c>
      <c r="R641" s="26">
        <v>93</v>
      </c>
      <c r="S641" s="1" t="b">
        <v>1</v>
      </c>
      <c r="T641" s="1"/>
      <c r="U641" s="1" t="s">
        <v>77</v>
      </c>
      <c r="V641" s="1"/>
      <c r="W641" s="1"/>
      <c r="X641" s="1"/>
      <c r="Y641" s="1"/>
      <c r="Z641" s="1"/>
      <c r="AA641" s="1" t="b">
        <f>M641&gt;L641</f>
        <v>0</v>
      </c>
      <c r="AB641" s="1"/>
      <c r="AC641" s="1"/>
      <c r="AD641" s="1"/>
      <c r="AE641" s="1">
        <f>P641-Q641</f>
        <v>2</v>
      </c>
      <c r="AF641" s="1">
        <f>R641-Q641</f>
        <v>3</v>
      </c>
      <c r="AG641" s="1"/>
      <c r="AH641" s="1"/>
      <c r="AI641" s="1"/>
      <c r="AJ641" s="1">
        <f>N641-M641</f>
        <v>0.5</v>
      </c>
      <c r="AK641" s="1"/>
      <c r="AL641" s="1"/>
      <c r="AM641" s="1"/>
      <c r="AN641" s="1"/>
    </row>
    <row r="642" spans="1:40" x14ac:dyDescent="0.2">
      <c r="A642" s="3" t="s">
        <v>158</v>
      </c>
      <c r="B642" s="1" t="str">
        <f>INDEX([1]SUMMARY!$B$2:$B$100,MATCH($A642,[1]SUMMARY!$A$2:$A$100,0))&amp;"_Quebec"</f>
        <v>Skowronski _Quebec</v>
      </c>
      <c r="C642" s="1" t="s">
        <v>33</v>
      </c>
      <c r="D642" s="1" t="s">
        <v>135</v>
      </c>
      <c r="E642" s="1" t="s">
        <v>34</v>
      </c>
      <c r="F642" s="1" t="s">
        <v>34</v>
      </c>
      <c r="G642" s="1" t="s">
        <v>43</v>
      </c>
      <c r="H642" s="1" t="s">
        <v>43</v>
      </c>
      <c r="I642" s="1" t="s">
        <v>159</v>
      </c>
      <c r="J642" s="1" t="s">
        <v>36</v>
      </c>
      <c r="K642" s="1"/>
      <c r="L642" s="26">
        <f>IF(N642=100,M642+1,AVERAGE(M642:N642))</f>
        <v>1.5</v>
      </c>
      <c r="M642" s="26">
        <v>1</v>
      </c>
      <c r="N642" s="26">
        <v>2</v>
      </c>
      <c r="O642" s="26"/>
      <c r="P642" s="26">
        <v>90</v>
      </c>
      <c r="Q642" s="26">
        <v>89</v>
      </c>
      <c r="R642" s="26">
        <v>91</v>
      </c>
      <c r="S642" s="1" t="b">
        <v>1</v>
      </c>
      <c r="T642" s="1"/>
      <c r="U642" s="1" t="s">
        <v>77</v>
      </c>
      <c r="V642" s="1"/>
      <c r="W642" s="1"/>
      <c r="X642" s="1"/>
      <c r="Y642" s="1"/>
      <c r="Z642" s="1"/>
      <c r="AA642" s="1" t="b">
        <f>M642&gt;L642</f>
        <v>0</v>
      </c>
      <c r="AB642" s="1"/>
      <c r="AC642" s="1"/>
      <c r="AD642" s="1"/>
      <c r="AE642" s="1">
        <f>P642-Q642</f>
        <v>1</v>
      </c>
      <c r="AF642" s="1">
        <f>R642-Q642</f>
        <v>2</v>
      </c>
      <c r="AG642" s="1"/>
      <c r="AH642" s="1"/>
      <c r="AI642" s="1"/>
      <c r="AJ642" s="1">
        <f>N642-M642</f>
        <v>1</v>
      </c>
      <c r="AK642" s="1"/>
      <c r="AL642" s="1"/>
      <c r="AM642" s="1"/>
      <c r="AN642" s="1"/>
    </row>
    <row r="643" spans="1:40" x14ac:dyDescent="0.2">
      <c r="A643" s="3" t="s">
        <v>158</v>
      </c>
      <c r="B643" s="1" t="str">
        <f>INDEX([1]SUMMARY!$B$2:$B$100,MATCH($A643,[1]SUMMARY!$A$2:$A$100,0))&amp;"_Quebec"</f>
        <v>Skowronski _Quebec</v>
      </c>
      <c r="C643" s="1" t="s">
        <v>33</v>
      </c>
      <c r="D643" s="1" t="s">
        <v>135</v>
      </c>
      <c r="E643" s="1" t="s">
        <v>34</v>
      </c>
      <c r="F643" s="1" t="s">
        <v>34</v>
      </c>
      <c r="G643" s="1" t="s">
        <v>43</v>
      </c>
      <c r="H643" s="1" t="s">
        <v>43</v>
      </c>
      <c r="I643" s="1" t="s">
        <v>159</v>
      </c>
      <c r="J643" s="1" t="s">
        <v>36</v>
      </c>
      <c r="K643" s="1"/>
      <c r="L643" s="26">
        <f>IF(N643=100,M643+1,AVERAGE(M643:N643))</f>
        <v>2.5</v>
      </c>
      <c r="M643" s="26">
        <v>2</v>
      </c>
      <c r="N643" s="26">
        <v>3</v>
      </c>
      <c r="O643" s="26"/>
      <c r="P643" s="26">
        <v>88</v>
      </c>
      <c r="Q643" s="26">
        <v>87</v>
      </c>
      <c r="R643" s="26">
        <v>89</v>
      </c>
      <c r="S643" s="1" t="b">
        <v>1</v>
      </c>
      <c r="T643" s="1"/>
      <c r="U643" s="1" t="s">
        <v>77</v>
      </c>
      <c r="V643" s="1"/>
      <c r="W643" s="1"/>
      <c r="X643" s="1"/>
      <c r="Y643" s="1"/>
      <c r="Z643" s="1"/>
      <c r="AA643" s="1" t="b">
        <f>M643&gt;L643</f>
        <v>0</v>
      </c>
      <c r="AB643" s="1"/>
      <c r="AC643" s="1"/>
      <c r="AD643" s="1"/>
      <c r="AE643" s="1">
        <f>P643-Q643</f>
        <v>1</v>
      </c>
      <c r="AF643" s="1">
        <f>R643-Q643</f>
        <v>2</v>
      </c>
      <c r="AG643" s="1"/>
      <c r="AH643" s="1"/>
      <c r="AI643" s="1"/>
      <c r="AJ643" s="1">
        <f>N643-M643</f>
        <v>1</v>
      </c>
      <c r="AK643" s="1"/>
      <c r="AL643" s="1"/>
      <c r="AM643" s="1"/>
      <c r="AN643" s="1"/>
    </row>
    <row r="644" spans="1:40" x14ac:dyDescent="0.2">
      <c r="A644" s="3" t="s">
        <v>158</v>
      </c>
      <c r="B644" s="1" t="str">
        <f>INDEX([1]SUMMARY!$B$2:$B$100,MATCH($A644,[1]SUMMARY!$A$2:$A$100,0))&amp;"_Quebec"</f>
        <v>Skowronski _Quebec</v>
      </c>
      <c r="C644" s="1" t="s">
        <v>33</v>
      </c>
      <c r="D644" s="1" t="s">
        <v>135</v>
      </c>
      <c r="E644" s="1" t="s">
        <v>34</v>
      </c>
      <c r="F644" s="1" t="s">
        <v>34</v>
      </c>
      <c r="G644" s="1" t="s">
        <v>43</v>
      </c>
      <c r="H644" s="1" t="s">
        <v>43</v>
      </c>
      <c r="I644" s="1" t="s">
        <v>159</v>
      </c>
      <c r="J644" s="1" t="s">
        <v>36</v>
      </c>
      <c r="K644" s="1"/>
      <c r="L644" s="26">
        <f>IF(N644=100,M644+1,AVERAGE(M644:N644))</f>
        <v>3.5</v>
      </c>
      <c r="M644" s="26">
        <v>3</v>
      </c>
      <c r="N644" s="26">
        <v>4</v>
      </c>
      <c r="O644" s="26"/>
      <c r="P644" s="26">
        <v>85</v>
      </c>
      <c r="Q644" s="26">
        <v>84</v>
      </c>
      <c r="R644" s="26">
        <v>86</v>
      </c>
      <c r="S644" s="1" t="b">
        <v>1</v>
      </c>
      <c r="T644" s="1"/>
      <c r="U644" s="1" t="s">
        <v>77</v>
      </c>
      <c r="V644" s="1"/>
      <c r="W644" s="1"/>
      <c r="X644" s="1"/>
      <c r="Y644" s="1"/>
      <c r="Z644" s="1"/>
      <c r="AA644" s="1" t="b">
        <f>M644&gt;L644</f>
        <v>0</v>
      </c>
      <c r="AB644" s="1"/>
      <c r="AC644" s="1"/>
      <c r="AD644" s="1"/>
      <c r="AE644" s="1">
        <f>P644-Q644</f>
        <v>1</v>
      </c>
      <c r="AF644" s="1">
        <f>R644-Q644</f>
        <v>2</v>
      </c>
      <c r="AG644" s="1"/>
      <c r="AH644" s="1"/>
      <c r="AI644" s="1"/>
      <c r="AJ644" s="1">
        <f>N644-M644</f>
        <v>1</v>
      </c>
      <c r="AK644" s="1"/>
      <c r="AL644" s="1"/>
      <c r="AM644" s="1"/>
      <c r="AN644" s="1"/>
    </row>
    <row r="645" spans="1:40" x14ac:dyDescent="0.2">
      <c r="A645" s="3" t="s">
        <v>158</v>
      </c>
      <c r="B645" s="1" t="str">
        <f>INDEX([1]SUMMARY!$B$2:$B$100,MATCH($A645,[1]SUMMARY!$A$2:$A$100,0))&amp;"_Quebec"</f>
        <v>Skowronski _Quebec</v>
      </c>
      <c r="C645" s="1" t="s">
        <v>33</v>
      </c>
      <c r="D645" s="1" t="s">
        <v>135</v>
      </c>
      <c r="E645" s="1" t="s">
        <v>34</v>
      </c>
      <c r="F645" s="1" t="s">
        <v>34</v>
      </c>
      <c r="G645" s="1" t="s">
        <v>43</v>
      </c>
      <c r="H645" s="1" t="s">
        <v>43</v>
      </c>
      <c r="I645" s="1" t="s">
        <v>159</v>
      </c>
      <c r="J645" s="1" t="s">
        <v>36</v>
      </c>
      <c r="K645" s="1"/>
      <c r="L645" s="26">
        <f>IF(N645=100,M645+1,AVERAGE(M645:N645))</f>
        <v>4.5</v>
      </c>
      <c r="M645" s="26">
        <v>4</v>
      </c>
      <c r="N645" s="26">
        <v>5</v>
      </c>
      <c r="O645" s="26"/>
      <c r="P645" s="26">
        <v>89</v>
      </c>
      <c r="Q645" s="26">
        <v>87</v>
      </c>
      <c r="R645" s="26">
        <v>90</v>
      </c>
      <c r="S645" s="1" t="b">
        <v>1</v>
      </c>
      <c r="T645" s="1"/>
      <c r="U645" s="1" t="s">
        <v>77</v>
      </c>
      <c r="V645" s="1"/>
      <c r="W645" s="1"/>
      <c r="X645" s="1"/>
      <c r="Y645" s="1"/>
      <c r="Z645" s="1"/>
      <c r="AA645" s="1" t="b">
        <f>M645&gt;L645</f>
        <v>0</v>
      </c>
      <c r="AB645" s="1"/>
      <c r="AC645" s="1"/>
      <c r="AD645" s="1"/>
      <c r="AE645" s="1">
        <f>P645-Q645</f>
        <v>2</v>
      </c>
      <c r="AF645" s="1">
        <f>R645-Q645</f>
        <v>3</v>
      </c>
      <c r="AG645" s="1"/>
      <c r="AH645" s="1"/>
      <c r="AI645" s="1"/>
      <c r="AJ645" s="1">
        <f>N645-M645</f>
        <v>1</v>
      </c>
      <c r="AK645" s="1"/>
      <c r="AL645" s="1"/>
      <c r="AM645" s="1"/>
      <c r="AN645" s="1"/>
    </row>
    <row r="646" spans="1:40" x14ac:dyDescent="0.2">
      <c r="A646" s="3" t="s">
        <v>158</v>
      </c>
      <c r="B646" s="1" t="str">
        <f>INDEX([1]SUMMARY!$B$2:$B$100,MATCH($A646,[1]SUMMARY!$A$2:$A$100,0))&amp;"_Quebec"</f>
        <v>Skowronski _Quebec</v>
      </c>
      <c r="C646" s="1" t="s">
        <v>33</v>
      </c>
      <c r="D646" s="1" t="s">
        <v>135</v>
      </c>
      <c r="E646" s="1" t="s">
        <v>34</v>
      </c>
      <c r="F646" s="1" t="s">
        <v>34</v>
      </c>
      <c r="G646" s="1" t="s">
        <v>43</v>
      </c>
      <c r="H646" s="1" t="s">
        <v>43</v>
      </c>
      <c r="I646" s="1" t="s">
        <v>159</v>
      </c>
      <c r="J646" s="1" t="s">
        <v>36</v>
      </c>
      <c r="K646" s="1"/>
      <c r="L646" s="26">
        <f>IF(N646=100,M646+1,AVERAGE(M646:N646))</f>
        <v>5.5</v>
      </c>
      <c r="M646" s="26">
        <v>5</v>
      </c>
      <c r="N646" s="26">
        <v>6</v>
      </c>
      <c r="O646" s="26"/>
      <c r="P646" s="26">
        <v>92</v>
      </c>
      <c r="Q646" s="26">
        <v>89</v>
      </c>
      <c r="R646" s="26">
        <v>94</v>
      </c>
      <c r="S646" s="1" t="b">
        <v>1</v>
      </c>
      <c r="T646" s="1"/>
      <c r="U646" s="1" t="s">
        <v>77</v>
      </c>
      <c r="V646" s="1"/>
      <c r="W646" s="1"/>
      <c r="X646" s="1"/>
      <c r="Y646" s="1"/>
      <c r="Z646" s="1"/>
      <c r="AA646" s="1" t="b">
        <f>M646&gt;L646</f>
        <v>0</v>
      </c>
      <c r="AB646" s="1"/>
      <c r="AC646" s="1"/>
      <c r="AD646" s="1"/>
      <c r="AE646" s="1">
        <f>P646-Q646</f>
        <v>3</v>
      </c>
      <c r="AF646" s="1">
        <f>R646-Q646</f>
        <v>5</v>
      </c>
      <c r="AG646" s="1"/>
      <c r="AH646" s="1"/>
      <c r="AI646" s="1"/>
      <c r="AJ646" s="1">
        <f>N646-M646</f>
        <v>1</v>
      </c>
      <c r="AK646" s="1"/>
      <c r="AL646" s="1"/>
      <c r="AM646" s="1"/>
      <c r="AN646" s="1"/>
    </row>
    <row r="647" spans="1:40" x14ac:dyDescent="0.2">
      <c r="A647" s="3" t="s">
        <v>158</v>
      </c>
      <c r="B647" s="1" t="str">
        <f>INDEX([1]SUMMARY!$B$2:$B$100,MATCH($A647,[1]SUMMARY!$A$2:$A$100,0))&amp;"_Quebec"</f>
        <v>Skowronski _Quebec</v>
      </c>
      <c r="C647" s="1" t="s">
        <v>33</v>
      </c>
      <c r="D647" s="1" t="s">
        <v>135</v>
      </c>
      <c r="E647" s="1" t="s">
        <v>34</v>
      </c>
      <c r="F647" s="1" t="s">
        <v>34</v>
      </c>
      <c r="G647" s="1" t="s">
        <v>43</v>
      </c>
      <c r="H647" s="1" t="s">
        <v>43</v>
      </c>
      <c r="I647" s="1" t="s">
        <v>159</v>
      </c>
      <c r="J647" s="1" t="s">
        <v>36</v>
      </c>
      <c r="K647" s="1"/>
      <c r="L647" s="26">
        <f>IF(N647=100,M647+1,AVERAGE(M647:N647))</f>
        <v>6.5</v>
      </c>
      <c r="M647" s="26">
        <v>6</v>
      </c>
      <c r="N647" s="26">
        <v>7</v>
      </c>
      <c r="O647" s="26"/>
      <c r="P647" s="26">
        <v>76</v>
      </c>
      <c r="Q647" s="26">
        <v>57</v>
      </c>
      <c r="R647" s="26">
        <v>87</v>
      </c>
      <c r="S647" s="1" t="b">
        <v>1</v>
      </c>
      <c r="T647" s="1"/>
      <c r="U647" s="1" t="s">
        <v>77</v>
      </c>
      <c r="V647" s="1"/>
      <c r="W647" s="1"/>
      <c r="X647" s="1"/>
      <c r="Y647" s="1"/>
      <c r="Z647" s="1"/>
      <c r="AA647" s="1" t="b">
        <f>M647&gt;L647</f>
        <v>0</v>
      </c>
      <c r="AB647" s="1"/>
      <c r="AC647" s="1"/>
      <c r="AD647" s="1"/>
      <c r="AE647" s="1">
        <f>P647-Q647</f>
        <v>19</v>
      </c>
      <c r="AF647" s="1">
        <f>R647-Q647</f>
        <v>30</v>
      </c>
      <c r="AG647" s="1"/>
      <c r="AH647" s="1"/>
      <c r="AI647" s="1"/>
      <c r="AJ647" s="1">
        <f>N647-M647</f>
        <v>1</v>
      </c>
      <c r="AK647" s="1"/>
      <c r="AL647" s="1"/>
      <c r="AM647" s="1"/>
      <c r="AN647" s="1"/>
    </row>
    <row r="648" spans="1:40" x14ac:dyDescent="0.2">
      <c r="A648" s="3" t="s">
        <v>158</v>
      </c>
      <c r="B648" s="1" t="str">
        <f>INDEX([1]SUMMARY!$B$2:$B$100,MATCH($A648,[1]SUMMARY!$A$2:$A$100,0))&amp;"_Quebec"</f>
        <v>Skowronski _Quebec</v>
      </c>
      <c r="C648" s="1" t="s">
        <v>33</v>
      </c>
      <c r="D648" s="1" t="s">
        <v>135</v>
      </c>
      <c r="E648" s="1" t="s">
        <v>34</v>
      </c>
      <c r="F648" s="1" t="s">
        <v>34</v>
      </c>
      <c r="G648" s="1" t="s">
        <v>43</v>
      </c>
      <c r="H648" s="1" t="s">
        <v>43</v>
      </c>
      <c r="I648" s="1" t="s">
        <v>159</v>
      </c>
      <c r="J648" s="1" t="s">
        <v>36</v>
      </c>
      <c r="K648" s="1"/>
      <c r="L648" s="26">
        <f>IF(N648=100,M648+1,AVERAGE(M648:N648))</f>
        <v>8</v>
      </c>
      <c r="M648" s="26">
        <v>7</v>
      </c>
      <c r="N648" s="26">
        <v>100</v>
      </c>
      <c r="O648" s="26"/>
      <c r="P648" s="26">
        <v>76</v>
      </c>
      <c r="Q648" s="26">
        <v>48</v>
      </c>
      <c r="R648" s="26">
        <v>88</v>
      </c>
      <c r="S648" s="1" t="b">
        <v>1</v>
      </c>
      <c r="T648" s="1" t="s">
        <v>160</v>
      </c>
      <c r="U648" s="1" t="s">
        <v>77</v>
      </c>
      <c r="V648" s="1"/>
      <c r="W648" s="1"/>
      <c r="X648" s="1"/>
      <c r="Y648" s="1"/>
      <c r="Z648" s="1"/>
      <c r="AA648" s="1" t="b">
        <f>M648&gt;L648</f>
        <v>0</v>
      </c>
      <c r="AB648" s="1"/>
      <c r="AC648" s="1"/>
      <c r="AD648" s="1"/>
      <c r="AE648" s="1">
        <f>P648-Q648</f>
        <v>28</v>
      </c>
      <c r="AF648" s="1">
        <f>R648-Q648</f>
        <v>40</v>
      </c>
      <c r="AG648" s="1"/>
      <c r="AH648" s="1"/>
      <c r="AI648" s="1"/>
      <c r="AJ648" s="1">
        <f>N648-M648</f>
        <v>93</v>
      </c>
      <c r="AK648" s="1"/>
      <c r="AL648" s="1"/>
      <c r="AM648" s="1"/>
      <c r="AN648" s="1"/>
    </row>
    <row r="649" spans="1:40" x14ac:dyDescent="0.2">
      <c r="A649" s="3" t="s">
        <v>158</v>
      </c>
      <c r="B649" s="1" t="str">
        <f>INDEX([1]SUMMARY!$B$2:$B$100,MATCH($A649,[1]SUMMARY!$A$2:$A$100,0))&amp;"_Quebec"</f>
        <v>Skowronski _Quebec</v>
      </c>
      <c r="C649" s="1" t="s">
        <v>33</v>
      </c>
      <c r="D649" s="1" t="s">
        <v>135</v>
      </c>
      <c r="E649" s="1" t="s">
        <v>34</v>
      </c>
      <c r="F649" s="1" t="s">
        <v>34</v>
      </c>
      <c r="G649" s="1" t="s">
        <v>43</v>
      </c>
      <c r="H649" s="1" t="s">
        <v>43</v>
      </c>
      <c r="I649" s="1" t="s">
        <v>118</v>
      </c>
      <c r="J649" s="1" t="s">
        <v>119</v>
      </c>
      <c r="K649" s="1"/>
      <c r="L649" s="26">
        <f>IF(N649=100,M649+1,AVERAGE(M649:N649))</f>
        <v>0.75</v>
      </c>
      <c r="M649" s="26">
        <v>0.5</v>
      </c>
      <c r="N649" s="26">
        <v>1</v>
      </c>
      <c r="O649" s="26"/>
      <c r="P649" s="26">
        <v>94</v>
      </c>
      <c r="Q649" s="26">
        <v>86</v>
      </c>
      <c r="R649" s="26">
        <v>97</v>
      </c>
      <c r="S649" s="1" t="b">
        <v>1</v>
      </c>
      <c r="T649" s="1"/>
      <c r="U649" s="1" t="s">
        <v>77</v>
      </c>
      <c r="V649" s="1"/>
      <c r="W649" s="1"/>
      <c r="X649" s="1"/>
      <c r="Y649" s="1"/>
      <c r="Z649" s="1"/>
      <c r="AA649" s="1" t="b">
        <f>M649&gt;L649</f>
        <v>0</v>
      </c>
      <c r="AB649" s="1"/>
      <c r="AC649" s="1"/>
      <c r="AD649" s="1"/>
      <c r="AE649" s="1">
        <f>P649-Q649</f>
        <v>8</v>
      </c>
      <c r="AF649" s="1">
        <f>R649-Q649</f>
        <v>11</v>
      </c>
      <c r="AG649" s="1"/>
      <c r="AH649" s="1"/>
      <c r="AI649" s="1"/>
      <c r="AJ649" s="1">
        <f>N649-M649</f>
        <v>0.5</v>
      </c>
      <c r="AK649" s="1"/>
      <c r="AL649" s="1"/>
      <c r="AM649" s="1"/>
      <c r="AN649" s="1"/>
    </row>
    <row r="650" spans="1:40" x14ac:dyDescent="0.2">
      <c r="A650" s="3" t="s">
        <v>158</v>
      </c>
      <c r="B650" s="1" t="str">
        <f>INDEX([1]SUMMARY!$B$2:$B$100,MATCH($A650,[1]SUMMARY!$A$2:$A$100,0))&amp;"_Quebec"</f>
        <v>Skowronski _Quebec</v>
      </c>
      <c r="C650" s="1" t="s">
        <v>33</v>
      </c>
      <c r="D650" s="1" t="s">
        <v>135</v>
      </c>
      <c r="E650" s="1" t="s">
        <v>34</v>
      </c>
      <c r="F650" s="1" t="s">
        <v>34</v>
      </c>
      <c r="G650" s="1" t="s">
        <v>43</v>
      </c>
      <c r="H650" s="1" t="s">
        <v>43</v>
      </c>
      <c r="I650" s="1" t="s">
        <v>118</v>
      </c>
      <c r="J650" s="1" t="s">
        <v>119</v>
      </c>
      <c r="K650" s="1"/>
      <c r="L650" s="26">
        <f>IF(N650=100,M650+1,AVERAGE(M650:N650))</f>
        <v>1.5</v>
      </c>
      <c r="M650" s="26">
        <v>1</v>
      </c>
      <c r="N650" s="26">
        <v>2</v>
      </c>
      <c r="O650" s="26"/>
      <c r="P650" s="26">
        <v>99</v>
      </c>
      <c r="Q650" s="26">
        <v>97</v>
      </c>
      <c r="R650" s="26">
        <v>99</v>
      </c>
      <c r="S650" s="1" t="b">
        <v>1</v>
      </c>
      <c r="T650" s="1"/>
      <c r="U650" s="1" t="s">
        <v>77</v>
      </c>
      <c r="V650" s="1"/>
      <c r="W650" s="1"/>
      <c r="X650" s="1"/>
      <c r="Y650" s="1"/>
      <c r="Z650" s="1"/>
      <c r="AA650" s="1" t="b">
        <f>M650&gt;L650</f>
        <v>0</v>
      </c>
      <c r="AB650" s="1"/>
      <c r="AC650" s="1"/>
      <c r="AD650" s="1"/>
      <c r="AE650" s="1">
        <f>P650-Q650</f>
        <v>2</v>
      </c>
      <c r="AF650" s="1">
        <f>R650-Q650</f>
        <v>2</v>
      </c>
      <c r="AG650" s="1"/>
      <c r="AH650" s="1"/>
      <c r="AI650" s="1"/>
      <c r="AJ650" s="1">
        <f>N650-M650</f>
        <v>1</v>
      </c>
      <c r="AK650" s="1"/>
      <c r="AL650" s="1"/>
      <c r="AM650" s="1"/>
      <c r="AN650" s="1"/>
    </row>
    <row r="651" spans="1:40" x14ac:dyDescent="0.2">
      <c r="A651" s="3" t="s">
        <v>158</v>
      </c>
      <c r="B651" s="1" t="str">
        <f>INDEX([1]SUMMARY!$B$2:$B$100,MATCH($A651,[1]SUMMARY!$A$2:$A$100,0))&amp;"_Quebec"</f>
        <v>Skowronski _Quebec</v>
      </c>
      <c r="C651" s="1" t="s">
        <v>33</v>
      </c>
      <c r="D651" s="1" t="s">
        <v>135</v>
      </c>
      <c r="E651" s="1" t="s">
        <v>34</v>
      </c>
      <c r="F651" s="1" t="s">
        <v>34</v>
      </c>
      <c r="G651" s="1" t="s">
        <v>43</v>
      </c>
      <c r="H651" s="1" t="s">
        <v>43</v>
      </c>
      <c r="I651" s="1" t="s">
        <v>118</v>
      </c>
      <c r="J651" s="1" t="s">
        <v>119</v>
      </c>
      <c r="K651" s="1"/>
      <c r="L651" s="26">
        <f>IF(N651=100,M651+1,AVERAGE(M651:N651))</f>
        <v>2.5</v>
      </c>
      <c r="M651" s="26">
        <v>2</v>
      </c>
      <c r="N651" s="26">
        <v>3</v>
      </c>
      <c r="O651" s="26"/>
      <c r="P651" s="26">
        <v>98</v>
      </c>
      <c r="Q651" s="26">
        <v>97</v>
      </c>
      <c r="R651" s="26">
        <v>99</v>
      </c>
      <c r="S651" s="1" t="b">
        <v>1</v>
      </c>
      <c r="T651" s="1"/>
      <c r="U651" s="1" t="s">
        <v>77</v>
      </c>
      <c r="V651" s="1"/>
      <c r="W651" s="1"/>
      <c r="X651" s="1"/>
      <c r="Y651" s="1"/>
      <c r="Z651" s="1"/>
      <c r="AA651" s="1" t="b">
        <f>M651&gt;L651</f>
        <v>0</v>
      </c>
      <c r="AB651" s="1"/>
      <c r="AC651" s="1"/>
      <c r="AD651" s="1"/>
      <c r="AE651" s="1">
        <f>P651-Q651</f>
        <v>1</v>
      </c>
      <c r="AF651" s="1">
        <f>R651-Q651</f>
        <v>2</v>
      </c>
      <c r="AG651" s="1"/>
      <c r="AH651" s="1"/>
      <c r="AI651" s="1"/>
      <c r="AJ651" s="1">
        <f>N651-M651</f>
        <v>1</v>
      </c>
      <c r="AK651" s="1"/>
      <c r="AL651" s="1"/>
      <c r="AM651" s="1"/>
      <c r="AN651" s="1"/>
    </row>
    <row r="652" spans="1:40" x14ac:dyDescent="0.2">
      <c r="A652" s="3" t="s">
        <v>158</v>
      </c>
      <c r="B652" s="1" t="str">
        <f>INDEX([1]SUMMARY!$B$2:$B$100,MATCH($A652,[1]SUMMARY!$A$2:$A$100,0))&amp;"_Quebec"</f>
        <v>Skowronski _Quebec</v>
      </c>
      <c r="C652" s="1" t="s">
        <v>33</v>
      </c>
      <c r="D652" s="1" t="s">
        <v>135</v>
      </c>
      <c r="E652" s="1" t="s">
        <v>34</v>
      </c>
      <c r="F652" s="1" t="s">
        <v>34</v>
      </c>
      <c r="G652" s="1" t="s">
        <v>43</v>
      </c>
      <c r="H652" s="1" t="s">
        <v>43</v>
      </c>
      <c r="I652" s="1" t="s">
        <v>118</v>
      </c>
      <c r="J652" s="1" t="s">
        <v>119</v>
      </c>
      <c r="K652" s="1"/>
      <c r="L652" s="26">
        <f>IF(N652=100,M652+1,AVERAGE(M652:N652))</f>
        <v>3.5</v>
      </c>
      <c r="M652" s="26">
        <v>3</v>
      </c>
      <c r="N652" s="26">
        <v>4</v>
      </c>
      <c r="O652" s="26"/>
      <c r="P652" s="26">
        <v>95</v>
      </c>
      <c r="Q652" s="26">
        <v>93</v>
      </c>
      <c r="R652" s="26">
        <v>97</v>
      </c>
      <c r="S652" s="1" t="b">
        <v>1</v>
      </c>
      <c r="T652" s="1"/>
      <c r="U652" s="1" t="s">
        <v>77</v>
      </c>
      <c r="V652" s="1"/>
      <c r="W652" s="1"/>
      <c r="X652" s="1"/>
      <c r="Y652" s="1"/>
      <c r="Z652" s="1"/>
      <c r="AA652" s="1" t="b">
        <f>M652&gt;L652</f>
        <v>0</v>
      </c>
      <c r="AB652" s="1"/>
      <c r="AC652" s="1"/>
      <c r="AD652" s="1"/>
      <c r="AE652" s="1">
        <f>P652-Q652</f>
        <v>2</v>
      </c>
      <c r="AF652" s="1">
        <f>R652-Q652</f>
        <v>4</v>
      </c>
      <c r="AG652" s="1"/>
      <c r="AH652" s="1"/>
      <c r="AI652" s="1"/>
      <c r="AJ652" s="1">
        <f>N652-M652</f>
        <v>1</v>
      </c>
      <c r="AK652" s="1"/>
      <c r="AL652" s="1"/>
      <c r="AM652" s="1"/>
      <c r="AN652" s="1"/>
    </row>
    <row r="653" spans="1:40" x14ac:dyDescent="0.2">
      <c r="A653" s="3" t="s">
        <v>158</v>
      </c>
      <c r="B653" s="1" t="str">
        <f>INDEX([1]SUMMARY!$B$2:$B$100,MATCH($A653,[1]SUMMARY!$A$2:$A$100,0))&amp;"_Quebec"</f>
        <v>Skowronski _Quebec</v>
      </c>
      <c r="C653" s="1" t="s">
        <v>33</v>
      </c>
      <c r="D653" s="1" t="s">
        <v>135</v>
      </c>
      <c r="E653" s="1" t="s">
        <v>34</v>
      </c>
      <c r="F653" s="1" t="s">
        <v>34</v>
      </c>
      <c r="G653" s="1" t="s">
        <v>43</v>
      </c>
      <c r="H653" s="1" t="s">
        <v>43</v>
      </c>
      <c r="I653" s="1" t="s">
        <v>118</v>
      </c>
      <c r="J653" s="1" t="s">
        <v>119</v>
      </c>
      <c r="K653" s="1"/>
      <c r="L653" s="26">
        <f>IF(N653=100,M653+1,AVERAGE(M653:N653))</f>
        <v>4.5</v>
      </c>
      <c r="M653" s="26">
        <v>4</v>
      </c>
      <c r="N653" s="26">
        <v>5</v>
      </c>
      <c r="O653" s="26"/>
      <c r="P653" s="26">
        <v>97</v>
      </c>
      <c r="Q653" s="26">
        <v>92</v>
      </c>
      <c r="R653" s="26">
        <v>99</v>
      </c>
      <c r="S653" s="1" t="b">
        <v>1</v>
      </c>
      <c r="T653" s="1"/>
      <c r="U653" s="1" t="s">
        <v>77</v>
      </c>
      <c r="V653" s="1"/>
      <c r="W653" s="1"/>
      <c r="X653" s="1"/>
      <c r="Y653" s="1"/>
      <c r="Z653" s="1"/>
      <c r="AA653" s="1" t="b">
        <f>M653&gt;L653</f>
        <v>0</v>
      </c>
      <c r="AB653" s="1"/>
      <c r="AC653" s="1"/>
      <c r="AD653" s="1"/>
      <c r="AE653" s="1">
        <f>P653-Q653</f>
        <v>5</v>
      </c>
      <c r="AF653" s="1">
        <f>R653-Q653</f>
        <v>7</v>
      </c>
      <c r="AG653" s="1"/>
      <c r="AH653" s="1"/>
      <c r="AI653" s="1"/>
      <c r="AJ653" s="1">
        <f>N653-M653</f>
        <v>1</v>
      </c>
      <c r="AK653" s="1"/>
      <c r="AL653" s="1"/>
      <c r="AM653" s="1"/>
      <c r="AN653" s="1"/>
    </row>
    <row r="654" spans="1:40" x14ac:dyDescent="0.2">
      <c r="A654" s="3" t="s">
        <v>158</v>
      </c>
      <c r="B654" s="1" t="str">
        <f>INDEX([1]SUMMARY!$B$2:$B$100,MATCH($A654,[1]SUMMARY!$A$2:$A$100,0))&amp;"_Quebec"</f>
        <v>Skowronski _Quebec</v>
      </c>
      <c r="C654" s="1" t="s">
        <v>33</v>
      </c>
      <c r="D654" s="1" t="s">
        <v>135</v>
      </c>
      <c r="E654" s="1" t="s">
        <v>34</v>
      </c>
      <c r="F654" s="1" t="s">
        <v>34</v>
      </c>
      <c r="G654" s="1" t="s">
        <v>43</v>
      </c>
      <c r="H654" s="1" t="s">
        <v>43</v>
      </c>
      <c r="I654" s="1" t="s">
        <v>118</v>
      </c>
      <c r="J654" s="1" t="s">
        <v>119</v>
      </c>
      <c r="K654" s="1"/>
      <c r="L654" s="26">
        <f>IF(N654=100,M654+1,AVERAGE(M654:N654))</f>
        <v>5.5</v>
      </c>
      <c r="M654" s="26">
        <v>5</v>
      </c>
      <c r="N654" s="26">
        <v>6</v>
      </c>
      <c r="O654" s="26"/>
      <c r="P654" s="26">
        <v>98</v>
      </c>
      <c r="Q654" s="26">
        <v>87</v>
      </c>
      <c r="R654" s="26">
        <v>100</v>
      </c>
      <c r="S654" s="1" t="b">
        <v>1</v>
      </c>
      <c r="T654" s="1"/>
      <c r="U654" s="1" t="s">
        <v>77</v>
      </c>
      <c r="V654" s="1"/>
      <c r="W654" s="1"/>
      <c r="X654" s="1"/>
      <c r="Y654" s="1"/>
      <c r="Z654" s="1"/>
      <c r="AA654" s="1" t="b">
        <f>M654&gt;L654</f>
        <v>0</v>
      </c>
      <c r="AB654" s="1"/>
      <c r="AC654" s="1"/>
      <c r="AD654" s="1"/>
      <c r="AE654" s="1">
        <f>P654-Q654</f>
        <v>11</v>
      </c>
      <c r="AF654" s="1">
        <f>R654-Q654</f>
        <v>13</v>
      </c>
      <c r="AG654" s="1"/>
      <c r="AH654" s="1"/>
      <c r="AI654" s="1"/>
      <c r="AJ654" s="1">
        <f>N654-M654</f>
        <v>1</v>
      </c>
      <c r="AK654" s="1"/>
      <c r="AL654" s="1"/>
      <c r="AM654" s="1"/>
      <c r="AN654" s="1"/>
    </row>
    <row r="655" spans="1:40" x14ac:dyDescent="0.2">
      <c r="A655" s="3" t="s">
        <v>158</v>
      </c>
      <c r="B655" s="1" t="str">
        <f>INDEX([1]SUMMARY!$B$2:$B$100,MATCH($A655,[1]SUMMARY!$A$2:$A$100,0))&amp;"_Quebec"</f>
        <v>Skowronski _Quebec</v>
      </c>
      <c r="C655" s="1" t="s">
        <v>33</v>
      </c>
      <c r="D655" s="1" t="s">
        <v>135</v>
      </c>
      <c r="E655" s="1" t="s">
        <v>34</v>
      </c>
      <c r="F655" s="1" t="s">
        <v>34</v>
      </c>
      <c r="G655" s="1" t="s">
        <v>43</v>
      </c>
      <c r="H655" s="1" t="s">
        <v>43</v>
      </c>
      <c r="I655" s="1" t="s">
        <v>118</v>
      </c>
      <c r="J655" s="1" t="s">
        <v>119</v>
      </c>
      <c r="K655" s="1"/>
      <c r="L655" s="26">
        <f>IF(N655=100,M655+1,AVERAGE(M655:N655))</f>
        <v>6.5</v>
      </c>
      <c r="M655" s="26">
        <v>6</v>
      </c>
      <c r="N655" s="26">
        <v>7</v>
      </c>
      <c r="O655" s="26"/>
      <c r="P655" s="26"/>
      <c r="Q655" s="26"/>
      <c r="R655" s="26"/>
      <c r="S655" s="1" t="b">
        <v>0</v>
      </c>
      <c r="T655" s="1"/>
      <c r="U655" s="1" t="s">
        <v>77</v>
      </c>
      <c r="V655" s="1"/>
      <c r="W655" s="1"/>
      <c r="X655" s="1"/>
      <c r="Y655" s="1"/>
      <c r="Z655" s="1"/>
      <c r="AA655" s="1" t="b">
        <f>M655&gt;L655</f>
        <v>0</v>
      </c>
      <c r="AB655" s="1"/>
      <c r="AC655" s="1"/>
      <c r="AD655" s="1"/>
      <c r="AE655" s="1">
        <f>P655-Q655</f>
        <v>0</v>
      </c>
      <c r="AF655" s="1">
        <f>R655-Q655</f>
        <v>0</v>
      </c>
      <c r="AG655" s="1"/>
      <c r="AH655" s="1"/>
      <c r="AI655" s="1"/>
      <c r="AJ655" s="1">
        <f>N655-M655</f>
        <v>1</v>
      </c>
      <c r="AK655" s="1"/>
      <c r="AL655" s="1"/>
      <c r="AM655" s="1"/>
      <c r="AN655" s="1"/>
    </row>
    <row r="656" spans="1:40" x14ac:dyDescent="0.2">
      <c r="A656" s="3" t="s">
        <v>158</v>
      </c>
      <c r="B656" s="1" t="str">
        <f>INDEX([1]SUMMARY!$B$2:$B$100,MATCH($A656,[1]SUMMARY!$A$2:$A$100,0))&amp;"_Quebec"</f>
        <v>Skowronski _Quebec</v>
      </c>
      <c r="C656" s="1" t="s">
        <v>91</v>
      </c>
      <c r="D656" s="1" t="s">
        <v>135</v>
      </c>
      <c r="E656" s="1" t="s">
        <v>34</v>
      </c>
      <c r="F656" s="1" t="s">
        <v>34</v>
      </c>
      <c r="G656" s="1" t="s">
        <v>43</v>
      </c>
      <c r="H656" s="1" t="s">
        <v>43</v>
      </c>
      <c r="I656" s="1" t="s">
        <v>159</v>
      </c>
      <c r="J656" s="1" t="s">
        <v>36</v>
      </c>
      <c r="K656" s="1"/>
      <c r="L656" s="26">
        <f>IF(N656=100,M656+1,AVERAGE(M656:N656))</f>
        <v>0.75</v>
      </c>
      <c r="M656" s="26">
        <v>0.5</v>
      </c>
      <c r="N656" s="26">
        <v>1</v>
      </c>
      <c r="O656" s="26"/>
      <c r="P656" s="26">
        <v>94</v>
      </c>
      <c r="Q656" s="26">
        <v>91</v>
      </c>
      <c r="R656" s="26">
        <v>96</v>
      </c>
      <c r="S656" s="1" t="b">
        <v>1</v>
      </c>
      <c r="T656" s="1"/>
      <c r="U656" s="1" t="s">
        <v>77</v>
      </c>
      <c r="V656" s="1"/>
      <c r="W656" s="1"/>
      <c r="X656" s="1"/>
      <c r="Y656" s="1"/>
      <c r="Z656" s="1"/>
      <c r="AA656" s="1" t="b">
        <f>M656&gt;L656</f>
        <v>0</v>
      </c>
      <c r="AB656" s="1"/>
      <c r="AC656" s="1"/>
      <c r="AD656" s="1"/>
      <c r="AE656" s="1">
        <f>P656-Q656</f>
        <v>3</v>
      </c>
      <c r="AF656" s="1">
        <f>R656-Q656</f>
        <v>5</v>
      </c>
      <c r="AG656" s="1"/>
      <c r="AH656" s="1"/>
      <c r="AI656" s="1"/>
      <c r="AJ656" s="1">
        <f>N656-M656</f>
        <v>0.5</v>
      </c>
      <c r="AK656" s="1"/>
      <c r="AL656" s="1"/>
      <c r="AM656" s="1"/>
      <c r="AN656" s="1"/>
    </row>
    <row r="657" spans="1:40" x14ac:dyDescent="0.2">
      <c r="A657" s="3" t="s">
        <v>158</v>
      </c>
      <c r="B657" s="1" t="str">
        <f>INDEX([1]SUMMARY!$B$2:$B$100,MATCH($A657,[1]SUMMARY!$A$2:$A$100,0))&amp;"_Quebec"</f>
        <v>Skowronski _Quebec</v>
      </c>
      <c r="C657" s="1" t="s">
        <v>91</v>
      </c>
      <c r="D657" s="1" t="s">
        <v>135</v>
      </c>
      <c r="E657" s="1" t="s">
        <v>34</v>
      </c>
      <c r="F657" s="1" t="s">
        <v>34</v>
      </c>
      <c r="G657" s="1" t="s">
        <v>43</v>
      </c>
      <c r="H657" s="1" t="s">
        <v>43</v>
      </c>
      <c r="I657" s="1" t="s">
        <v>159</v>
      </c>
      <c r="J657" s="1" t="s">
        <v>36</v>
      </c>
      <c r="K657" s="1"/>
      <c r="L657" s="26">
        <f>IF(N657=100,M657+1,AVERAGE(M657:N657))</f>
        <v>1.5</v>
      </c>
      <c r="M657" s="26">
        <v>1</v>
      </c>
      <c r="N657" s="26">
        <v>2</v>
      </c>
      <c r="O657" s="26"/>
      <c r="P657" s="26">
        <v>92</v>
      </c>
      <c r="Q657" s="26">
        <v>91</v>
      </c>
      <c r="R657" s="26">
        <v>93</v>
      </c>
      <c r="S657" s="1" t="b">
        <v>1</v>
      </c>
      <c r="T657" s="1"/>
      <c r="U657" s="1" t="s">
        <v>77</v>
      </c>
      <c r="V657" s="1"/>
      <c r="W657" s="1"/>
      <c r="X657" s="1"/>
      <c r="Y657" s="1"/>
      <c r="Z657" s="1"/>
      <c r="AA657" s="1" t="b">
        <f>M657&gt;L657</f>
        <v>0</v>
      </c>
      <c r="AB657" s="1"/>
      <c r="AC657" s="1"/>
      <c r="AD657" s="1"/>
      <c r="AE657" s="1">
        <f>P657-Q657</f>
        <v>1</v>
      </c>
      <c r="AF657" s="1">
        <f>R657-Q657</f>
        <v>2</v>
      </c>
      <c r="AG657" s="1"/>
      <c r="AH657" s="1"/>
      <c r="AI657" s="1"/>
      <c r="AJ657" s="1">
        <f>N657-M657</f>
        <v>1</v>
      </c>
      <c r="AK657" s="1"/>
      <c r="AL657" s="1"/>
      <c r="AM657" s="1"/>
      <c r="AN657" s="1"/>
    </row>
    <row r="658" spans="1:40" x14ac:dyDescent="0.2">
      <c r="A658" s="3" t="s">
        <v>158</v>
      </c>
      <c r="B658" s="1" t="str">
        <f>INDEX([1]SUMMARY!$B$2:$B$100,MATCH($A658,[1]SUMMARY!$A$2:$A$100,0))&amp;"_Quebec"</f>
        <v>Skowronski _Quebec</v>
      </c>
      <c r="C658" s="1" t="s">
        <v>91</v>
      </c>
      <c r="D658" s="1" t="s">
        <v>135</v>
      </c>
      <c r="E658" s="1" t="s">
        <v>34</v>
      </c>
      <c r="F658" s="1" t="s">
        <v>34</v>
      </c>
      <c r="G658" s="1" t="s">
        <v>43</v>
      </c>
      <c r="H658" s="1" t="s">
        <v>43</v>
      </c>
      <c r="I658" s="1" t="s">
        <v>159</v>
      </c>
      <c r="J658" s="1" t="s">
        <v>36</v>
      </c>
      <c r="K658" s="1"/>
      <c r="L658" s="26">
        <f>IF(N658=100,M658+1,AVERAGE(M658:N658))</f>
        <v>2.5</v>
      </c>
      <c r="M658" s="26">
        <v>2</v>
      </c>
      <c r="N658" s="26">
        <v>3</v>
      </c>
      <c r="O658" s="26"/>
      <c r="P658" s="26">
        <v>91</v>
      </c>
      <c r="Q658" s="26">
        <v>89</v>
      </c>
      <c r="R658" s="26">
        <v>92</v>
      </c>
      <c r="S658" s="1" t="b">
        <v>1</v>
      </c>
      <c r="T658" s="1"/>
      <c r="U658" s="1" t="s">
        <v>77</v>
      </c>
      <c r="V658" s="1"/>
      <c r="W658" s="1"/>
      <c r="X658" s="1"/>
      <c r="Y658" s="1"/>
      <c r="Z658" s="1"/>
      <c r="AA658" s="1" t="b">
        <f>M658&gt;L658</f>
        <v>0</v>
      </c>
      <c r="AB658" s="1"/>
      <c r="AC658" s="1"/>
      <c r="AD658" s="1"/>
      <c r="AE658" s="1">
        <f>P658-Q658</f>
        <v>2</v>
      </c>
      <c r="AF658" s="1">
        <f>R658-Q658</f>
        <v>3</v>
      </c>
      <c r="AG658" s="1"/>
      <c r="AH658" s="1"/>
      <c r="AI658" s="1"/>
      <c r="AJ658" s="1">
        <f>N658-M658</f>
        <v>1</v>
      </c>
      <c r="AK658" s="1"/>
      <c r="AL658" s="1"/>
      <c r="AM658" s="1"/>
      <c r="AN658" s="1"/>
    </row>
    <row r="659" spans="1:40" x14ac:dyDescent="0.2">
      <c r="A659" s="3" t="s">
        <v>158</v>
      </c>
      <c r="B659" s="1" t="str">
        <f>INDEX([1]SUMMARY!$B$2:$B$100,MATCH($A659,[1]SUMMARY!$A$2:$A$100,0))&amp;"_Quebec"</f>
        <v>Skowronski _Quebec</v>
      </c>
      <c r="C659" s="1" t="s">
        <v>91</v>
      </c>
      <c r="D659" s="1" t="s">
        <v>135</v>
      </c>
      <c r="E659" s="1" t="s">
        <v>34</v>
      </c>
      <c r="F659" s="1" t="s">
        <v>34</v>
      </c>
      <c r="G659" s="1" t="s">
        <v>43</v>
      </c>
      <c r="H659" s="1" t="s">
        <v>43</v>
      </c>
      <c r="I659" s="1" t="s">
        <v>159</v>
      </c>
      <c r="J659" s="1" t="s">
        <v>36</v>
      </c>
      <c r="K659" s="1"/>
      <c r="L659" s="26">
        <f>IF(N659=100,M659+1,AVERAGE(M659:N659))</f>
        <v>3.5</v>
      </c>
      <c r="M659" s="26">
        <v>3</v>
      </c>
      <c r="N659" s="26">
        <v>4</v>
      </c>
      <c r="O659" s="26"/>
      <c r="P659" s="26">
        <v>88</v>
      </c>
      <c r="Q659" s="26">
        <v>86</v>
      </c>
      <c r="R659" s="26">
        <v>90</v>
      </c>
      <c r="S659" s="1" t="b">
        <v>1</v>
      </c>
      <c r="T659" s="1"/>
      <c r="U659" s="1" t="s">
        <v>77</v>
      </c>
      <c r="V659" s="1"/>
      <c r="W659" s="1"/>
      <c r="X659" s="1"/>
      <c r="Y659" s="1"/>
      <c r="Z659" s="1"/>
      <c r="AA659" s="1" t="b">
        <f>M659&gt;L659</f>
        <v>0</v>
      </c>
      <c r="AB659" s="1"/>
      <c r="AC659" s="1"/>
      <c r="AD659" s="1"/>
      <c r="AE659" s="1">
        <f>P659-Q659</f>
        <v>2</v>
      </c>
      <c r="AF659" s="1">
        <f>R659-Q659</f>
        <v>4</v>
      </c>
      <c r="AG659" s="1"/>
      <c r="AH659" s="1"/>
      <c r="AI659" s="1"/>
      <c r="AJ659" s="1">
        <f>N659-M659</f>
        <v>1</v>
      </c>
      <c r="AK659" s="1"/>
      <c r="AL659" s="1"/>
      <c r="AM659" s="1"/>
      <c r="AN659" s="1"/>
    </row>
    <row r="660" spans="1:40" x14ac:dyDescent="0.2">
      <c r="A660" s="3" t="s">
        <v>158</v>
      </c>
      <c r="B660" s="1" t="str">
        <f>INDEX([1]SUMMARY!$B$2:$B$100,MATCH($A660,[1]SUMMARY!$A$2:$A$100,0))&amp;"_Quebec"</f>
        <v>Skowronski _Quebec</v>
      </c>
      <c r="C660" s="1" t="s">
        <v>91</v>
      </c>
      <c r="D660" s="1" t="s">
        <v>135</v>
      </c>
      <c r="E660" s="1" t="s">
        <v>34</v>
      </c>
      <c r="F660" s="1" t="s">
        <v>34</v>
      </c>
      <c r="G660" s="1" t="s">
        <v>43</v>
      </c>
      <c r="H660" s="1" t="s">
        <v>43</v>
      </c>
      <c r="I660" s="1" t="s">
        <v>159</v>
      </c>
      <c r="J660" s="1" t="s">
        <v>36</v>
      </c>
      <c r="K660" s="1"/>
      <c r="L660" s="26">
        <f>IF(N660=100,M660+1,AVERAGE(M660:N660))</f>
        <v>4.5</v>
      </c>
      <c r="M660" s="26">
        <v>4</v>
      </c>
      <c r="N660" s="26">
        <v>5</v>
      </c>
      <c r="O660" s="26"/>
      <c r="P660" s="26">
        <v>87</v>
      </c>
      <c r="Q660" s="26">
        <v>81</v>
      </c>
      <c r="R660" s="26">
        <v>91</v>
      </c>
      <c r="S660" s="1" t="b">
        <v>1</v>
      </c>
      <c r="T660" s="1"/>
      <c r="U660" s="1" t="s">
        <v>77</v>
      </c>
      <c r="V660" s="1"/>
      <c r="W660" s="1"/>
      <c r="X660" s="1"/>
      <c r="Y660" s="1"/>
      <c r="Z660" s="1"/>
      <c r="AA660" s="1" t="b">
        <f>M660&gt;L660</f>
        <v>0</v>
      </c>
      <c r="AB660" s="1"/>
      <c r="AC660" s="1"/>
      <c r="AD660" s="1"/>
      <c r="AE660" s="1">
        <f>P660-Q660</f>
        <v>6</v>
      </c>
      <c r="AF660" s="1">
        <f>R660-Q660</f>
        <v>10</v>
      </c>
      <c r="AG660" s="1"/>
      <c r="AH660" s="1"/>
      <c r="AI660" s="1"/>
      <c r="AJ660" s="1">
        <f>N660-M660</f>
        <v>1</v>
      </c>
      <c r="AK660" s="1"/>
      <c r="AL660" s="1"/>
      <c r="AM660" s="1"/>
      <c r="AN660" s="1"/>
    </row>
    <row r="661" spans="1:40" x14ac:dyDescent="0.2">
      <c r="A661" s="3" t="s">
        <v>158</v>
      </c>
      <c r="B661" s="1" t="str">
        <f>INDEX([1]SUMMARY!$B$2:$B$100,MATCH($A661,[1]SUMMARY!$A$2:$A$100,0))&amp;"_Quebec"</f>
        <v>Skowronski _Quebec</v>
      </c>
      <c r="C661" s="1" t="s">
        <v>91</v>
      </c>
      <c r="D661" s="1" t="s">
        <v>135</v>
      </c>
      <c r="E661" s="1" t="s">
        <v>34</v>
      </c>
      <c r="F661" s="1" t="s">
        <v>34</v>
      </c>
      <c r="G661" s="1" t="s">
        <v>43</v>
      </c>
      <c r="H661" s="1" t="s">
        <v>43</v>
      </c>
      <c r="I661" s="1" t="s">
        <v>159</v>
      </c>
      <c r="J661" s="1" t="s">
        <v>36</v>
      </c>
      <c r="K661" s="1"/>
      <c r="L661" s="26">
        <f>IF(N661=100,M661+1,AVERAGE(M661:N661))</f>
        <v>5.5</v>
      </c>
      <c r="M661" s="26">
        <v>5</v>
      </c>
      <c r="N661" s="26">
        <v>6</v>
      </c>
      <c r="O661" s="26"/>
      <c r="P661" s="26">
        <v>91</v>
      </c>
      <c r="Q661" s="26">
        <v>81</v>
      </c>
      <c r="R661" s="26">
        <v>95</v>
      </c>
      <c r="S661" s="1" t="b">
        <v>1</v>
      </c>
      <c r="T661" s="1"/>
      <c r="U661" s="1" t="s">
        <v>77</v>
      </c>
      <c r="V661" s="1"/>
      <c r="W661" s="1"/>
      <c r="X661" s="1"/>
      <c r="Y661" s="1"/>
      <c r="Z661" s="1"/>
      <c r="AA661" s="1" t="b">
        <f>M661&gt;L661</f>
        <v>0</v>
      </c>
      <c r="AB661" s="1"/>
      <c r="AC661" s="1"/>
      <c r="AD661" s="1"/>
      <c r="AE661" s="1">
        <f>P661-Q661</f>
        <v>10</v>
      </c>
      <c r="AF661" s="1">
        <f>R661-Q661</f>
        <v>14</v>
      </c>
      <c r="AG661" s="1"/>
      <c r="AH661" s="1"/>
      <c r="AI661" s="1"/>
      <c r="AJ661" s="1">
        <f>N661-M661</f>
        <v>1</v>
      </c>
      <c r="AK661" s="1"/>
      <c r="AL661" s="1"/>
      <c r="AM661" s="1"/>
      <c r="AN661" s="1"/>
    </row>
    <row r="662" spans="1:40" x14ac:dyDescent="0.2">
      <c r="A662" s="3" t="s">
        <v>158</v>
      </c>
      <c r="B662" s="1" t="str">
        <f>INDEX([1]SUMMARY!$B$2:$B$100,MATCH($A662,[1]SUMMARY!$A$2:$A$100,0))&amp;"_Quebec"</f>
        <v>Skowronski _Quebec</v>
      </c>
      <c r="C662" s="1" t="s">
        <v>91</v>
      </c>
      <c r="D662" s="1" t="s">
        <v>135</v>
      </c>
      <c r="E662" s="1" t="s">
        <v>34</v>
      </c>
      <c r="F662" s="1" t="s">
        <v>34</v>
      </c>
      <c r="G662" s="1" t="s">
        <v>43</v>
      </c>
      <c r="H662" s="1" t="s">
        <v>43</v>
      </c>
      <c r="I662" s="1" t="s">
        <v>159</v>
      </c>
      <c r="J662" s="1" t="s">
        <v>36</v>
      </c>
      <c r="K662" s="1"/>
      <c r="L662" s="26">
        <f>IF(N662=100,M662+1,AVERAGE(M662:N662))</f>
        <v>7</v>
      </c>
      <c r="M662" s="26">
        <v>6</v>
      </c>
      <c r="N662" s="26">
        <v>100</v>
      </c>
      <c r="O662" s="26"/>
      <c r="P662" s="26">
        <v>85</v>
      </c>
      <c r="Q662" s="26">
        <v>61</v>
      </c>
      <c r="R662" s="26">
        <v>95</v>
      </c>
      <c r="S662" s="1" t="b">
        <v>1</v>
      </c>
      <c r="T662" s="1" t="s">
        <v>162</v>
      </c>
      <c r="U662" s="1" t="s">
        <v>77</v>
      </c>
      <c r="V662" s="1"/>
      <c r="W662" s="1"/>
      <c r="X662" s="1"/>
      <c r="Y662" s="1"/>
      <c r="Z662" s="1"/>
      <c r="AA662" s="1" t="b">
        <f>M662&gt;L662</f>
        <v>0</v>
      </c>
      <c r="AB662" s="1"/>
      <c r="AC662" s="1"/>
      <c r="AD662" s="1"/>
      <c r="AE662" s="1">
        <f>P662-Q662</f>
        <v>24</v>
      </c>
      <c r="AF662" s="1">
        <f>R662-Q662</f>
        <v>34</v>
      </c>
      <c r="AG662" s="1"/>
      <c r="AH662" s="1"/>
      <c r="AI662" s="1"/>
      <c r="AJ662" s="1">
        <f>N662-M662</f>
        <v>94</v>
      </c>
      <c r="AK662" s="1"/>
      <c r="AL662" s="1"/>
      <c r="AM662" s="1"/>
      <c r="AN662" s="1"/>
    </row>
    <row r="663" spans="1:40" x14ac:dyDescent="0.2">
      <c r="A663" s="3" t="s">
        <v>158</v>
      </c>
      <c r="B663" s="1" t="str">
        <f>INDEX([1]SUMMARY!$B$2:$B$100,MATCH($A663,[1]SUMMARY!$A$2:$A$100,0))&amp;"_Quebec"</f>
        <v>Skowronski _Quebec</v>
      </c>
      <c r="C663" s="1" t="s">
        <v>91</v>
      </c>
      <c r="D663" s="1" t="s">
        <v>135</v>
      </c>
      <c r="E663" s="1" t="s">
        <v>34</v>
      </c>
      <c r="F663" s="1" t="s">
        <v>34</v>
      </c>
      <c r="G663" s="1" t="s">
        <v>43</v>
      </c>
      <c r="H663" s="1" t="s">
        <v>43</v>
      </c>
      <c r="I663" s="1" t="s">
        <v>159</v>
      </c>
      <c r="J663" s="1" t="s">
        <v>36</v>
      </c>
      <c r="K663" s="1"/>
      <c r="L663" s="26">
        <f>IF(N663=100,M663+1,AVERAGE(M663:N663))</f>
        <v>1.5</v>
      </c>
      <c r="M663" s="26">
        <v>1</v>
      </c>
      <c r="N663" s="26">
        <v>2</v>
      </c>
      <c r="O663" s="26"/>
      <c r="P663" s="26">
        <v>99</v>
      </c>
      <c r="Q663" s="26">
        <v>96</v>
      </c>
      <c r="R663" s="26">
        <v>100</v>
      </c>
      <c r="S663" s="1" t="b">
        <v>1</v>
      </c>
      <c r="T663" s="1"/>
      <c r="U663" s="1" t="s">
        <v>77</v>
      </c>
      <c r="V663" s="1"/>
      <c r="W663" s="1"/>
      <c r="X663" s="1"/>
      <c r="Y663" s="1"/>
      <c r="Z663" s="1"/>
      <c r="AA663" s="1" t="b">
        <f>M663&gt;L663</f>
        <v>0</v>
      </c>
      <c r="AB663" s="1"/>
      <c r="AC663" s="1"/>
      <c r="AD663" s="1"/>
      <c r="AE663" s="1">
        <f>P663-Q663</f>
        <v>3</v>
      </c>
      <c r="AF663" s="1">
        <f>R663-Q663</f>
        <v>4</v>
      </c>
      <c r="AG663" s="1"/>
      <c r="AH663" s="1"/>
      <c r="AI663" s="1"/>
      <c r="AJ663" s="1">
        <f>N663-M663</f>
        <v>1</v>
      </c>
      <c r="AK663" s="1"/>
      <c r="AL663" s="1"/>
      <c r="AM663" s="1"/>
      <c r="AN663" s="1"/>
    </row>
    <row r="664" spans="1:40" x14ac:dyDescent="0.2">
      <c r="A664" s="3" t="s">
        <v>158</v>
      </c>
      <c r="B664" s="1" t="str">
        <f>INDEX([1]SUMMARY!$B$2:$B$100,MATCH($A664,[1]SUMMARY!$A$2:$A$100,0))&amp;"_Quebec"</f>
        <v>Skowronski _Quebec</v>
      </c>
      <c r="C664" s="1" t="s">
        <v>91</v>
      </c>
      <c r="D664" s="1" t="s">
        <v>135</v>
      </c>
      <c r="E664" s="1" t="s">
        <v>34</v>
      </c>
      <c r="F664" s="1" t="s">
        <v>34</v>
      </c>
      <c r="G664" s="1" t="s">
        <v>43</v>
      </c>
      <c r="H664" s="1" t="s">
        <v>43</v>
      </c>
      <c r="I664" s="1" t="s">
        <v>159</v>
      </c>
      <c r="J664" s="1" t="s">
        <v>36</v>
      </c>
      <c r="K664" s="1"/>
      <c r="L664" s="26">
        <f>IF(N664=100,M664+1,AVERAGE(M664:N664))</f>
        <v>2.5</v>
      </c>
      <c r="M664" s="26">
        <v>2</v>
      </c>
      <c r="N664" s="26">
        <v>3</v>
      </c>
      <c r="O664" s="26"/>
      <c r="P664" s="26">
        <v>98</v>
      </c>
      <c r="Q664" s="26">
        <v>95</v>
      </c>
      <c r="R664" s="26">
        <v>99</v>
      </c>
      <c r="S664" s="1" t="b">
        <v>1</v>
      </c>
      <c r="T664" s="1"/>
      <c r="U664" s="1" t="s">
        <v>77</v>
      </c>
      <c r="V664" s="1"/>
      <c r="W664" s="1"/>
      <c r="X664" s="1"/>
      <c r="Y664" s="1"/>
      <c r="Z664" s="1"/>
      <c r="AA664" s="1" t="b">
        <f>M664&gt;L664</f>
        <v>0</v>
      </c>
      <c r="AB664" s="1"/>
      <c r="AC664" s="1"/>
      <c r="AD664" s="1"/>
      <c r="AE664" s="1">
        <f>P664-Q664</f>
        <v>3</v>
      </c>
      <c r="AF664" s="1">
        <f>R664-Q664</f>
        <v>4</v>
      </c>
      <c r="AG664" s="1"/>
      <c r="AH664" s="1"/>
      <c r="AI664" s="1"/>
      <c r="AJ664" s="1">
        <f>N664-M664</f>
        <v>1</v>
      </c>
      <c r="AK664" s="1"/>
      <c r="AL664" s="1"/>
      <c r="AM664" s="1"/>
      <c r="AN664" s="1"/>
    </row>
    <row r="665" spans="1:40" x14ac:dyDescent="0.2">
      <c r="A665" s="3" t="s">
        <v>158</v>
      </c>
      <c r="B665" s="1" t="str">
        <f>INDEX([1]SUMMARY!$B$2:$B$100,MATCH($A665,[1]SUMMARY!$A$2:$A$100,0))&amp;"_Quebec"</f>
        <v>Skowronski _Quebec</v>
      </c>
      <c r="C665" s="1" t="s">
        <v>91</v>
      </c>
      <c r="D665" s="1" t="s">
        <v>135</v>
      </c>
      <c r="E665" s="1" t="s">
        <v>34</v>
      </c>
      <c r="F665" s="1" t="s">
        <v>34</v>
      </c>
      <c r="G665" s="1" t="s">
        <v>43</v>
      </c>
      <c r="H665" s="1" t="s">
        <v>43</v>
      </c>
      <c r="I665" s="1" t="s">
        <v>159</v>
      </c>
      <c r="J665" s="1" t="s">
        <v>36</v>
      </c>
      <c r="K665" s="1"/>
      <c r="L665" s="26">
        <f>IF(N665=100,M665+1,AVERAGE(M665:N665))</f>
        <v>3.5</v>
      </c>
      <c r="M665" s="26">
        <v>3</v>
      </c>
      <c r="N665" s="26">
        <v>4</v>
      </c>
      <c r="O665" s="26"/>
      <c r="P665" s="26">
        <v>96</v>
      </c>
      <c r="Q665" s="26">
        <v>92</v>
      </c>
      <c r="R665" s="26">
        <v>98</v>
      </c>
      <c r="S665" s="1" t="b">
        <v>1</v>
      </c>
      <c r="T665" s="1"/>
      <c r="U665" s="1" t="s">
        <v>77</v>
      </c>
      <c r="V665" s="1"/>
      <c r="W665" s="1"/>
      <c r="X665" s="1"/>
      <c r="Y665" s="1"/>
      <c r="Z665" s="1"/>
      <c r="AA665" s="1" t="b">
        <f>M665&gt;L665</f>
        <v>0</v>
      </c>
      <c r="AB665" s="1"/>
      <c r="AC665" s="1"/>
      <c r="AD665" s="1"/>
      <c r="AE665" s="1">
        <f>P665-Q665</f>
        <v>4</v>
      </c>
      <c r="AF665" s="1">
        <f>R665-Q665</f>
        <v>6</v>
      </c>
      <c r="AG665" s="1"/>
      <c r="AH665" s="1"/>
      <c r="AI665" s="1"/>
      <c r="AJ665" s="1">
        <f>N665-M665</f>
        <v>1</v>
      </c>
      <c r="AK665" s="1"/>
      <c r="AL665" s="1"/>
      <c r="AM665" s="1"/>
      <c r="AN665" s="1"/>
    </row>
    <row r="666" spans="1:40" x14ac:dyDescent="0.2">
      <c r="A666" s="3" t="s">
        <v>158</v>
      </c>
      <c r="B666" s="1" t="str">
        <f>INDEX([1]SUMMARY!$B$2:$B$100,MATCH($A666,[1]SUMMARY!$A$2:$A$100,0))&amp;"_Quebec"</f>
        <v>Skowronski _Quebec</v>
      </c>
      <c r="C666" s="1" t="s">
        <v>91</v>
      </c>
      <c r="D666" s="1" t="s">
        <v>135</v>
      </c>
      <c r="E666" s="1" t="s">
        <v>34</v>
      </c>
      <c r="F666" s="1" t="s">
        <v>34</v>
      </c>
      <c r="G666" s="1" t="s">
        <v>43</v>
      </c>
      <c r="H666" s="1" t="s">
        <v>43</v>
      </c>
      <c r="I666" s="1" t="s">
        <v>159</v>
      </c>
      <c r="J666" s="1" t="s">
        <v>36</v>
      </c>
      <c r="K666" s="1"/>
      <c r="L666" s="26">
        <f>IF(N666=100,M666+1,AVERAGE(M666:N666))</f>
        <v>4.5</v>
      </c>
      <c r="M666" s="26">
        <v>4</v>
      </c>
      <c r="N666" s="26">
        <v>5</v>
      </c>
      <c r="O666" s="26"/>
      <c r="P666" s="26">
        <v>84</v>
      </c>
      <c r="Q666" s="26">
        <v>63</v>
      </c>
      <c r="R666" s="26">
        <v>93</v>
      </c>
      <c r="S666" s="1" t="b">
        <v>1</v>
      </c>
      <c r="T666" s="1"/>
      <c r="U666" s="1" t="s">
        <v>77</v>
      </c>
      <c r="V666" s="1"/>
      <c r="W666" s="1"/>
      <c r="X666" s="1"/>
      <c r="Y666" s="1"/>
      <c r="Z666" s="1"/>
      <c r="AA666" s="1" t="b">
        <f>M666&gt;L666</f>
        <v>0</v>
      </c>
      <c r="AB666" s="1"/>
      <c r="AC666" s="1"/>
      <c r="AD666" s="1"/>
      <c r="AE666" s="1">
        <f>P666-Q666</f>
        <v>21</v>
      </c>
      <c r="AF666" s="1">
        <f>R666-Q666</f>
        <v>30</v>
      </c>
      <c r="AG666" s="1"/>
      <c r="AH666" s="1"/>
      <c r="AI666" s="1"/>
      <c r="AJ666" s="1">
        <f>N666-M666</f>
        <v>1</v>
      </c>
      <c r="AK666" s="1"/>
      <c r="AL666" s="1"/>
      <c r="AM666" s="1"/>
      <c r="AN666" s="1"/>
    </row>
    <row r="667" spans="1:40" ht="17" x14ac:dyDescent="0.2">
      <c r="A667" s="3" t="s">
        <v>163</v>
      </c>
      <c r="B667" t="s">
        <v>164</v>
      </c>
      <c r="C667" s="30" t="s">
        <v>89</v>
      </c>
      <c r="D667" s="30" t="s">
        <v>135</v>
      </c>
      <c r="E667" s="30" t="s">
        <v>34</v>
      </c>
      <c r="F667" s="30" t="s">
        <v>34</v>
      </c>
      <c r="G667" s="31" t="s">
        <v>43</v>
      </c>
      <c r="H667" s="32" t="s">
        <v>43</v>
      </c>
      <c r="I667" s="33" t="s">
        <v>165</v>
      </c>
      <c r="J667" s="33" t="s">
        <v>165</v>
      </c>
      <c r="L667" s="34">
        <v>1.25</v>
      </c>
      <c r="M667" s="33">
        <v>0.5</v>
      </c>
      <c r="N667" s="33">
        <v>2</v>
      </c>
      <c r="P667" s="31">
        <v>82</v>
      </c>
      <c r="Q667" s="30">
        <v>50</v>
      </c>
      <c r="R667" s="30">
        <v>93</v>
      </c>
      <c r="S667" s="30" t="b">
        <v>1</v>
      </c>
      <c r="AJ667" s="1">
        <f>N667-M667</f>
        <v>1.5</v>
      </c>
    </row>
    <row r="668" spans="1:40" ht="17" x14ac:dyDescent="0.2">
      <c r="A668" s="3" t="s">
        <v>163</v>
      </c>
      <c r="B668" t="s">
        <v>164</v>
      </c>
      <c r="C668" s="30" t="s">
        <v>89</v>
      </c>
      <c r="D668" s="30" t="s">
        <v>135</v>
      </c>
      <c r="E668" s="30" t="s">
        <v>34</v>
      </c>
      <c r="F668" s="30" t="s">
        <v>34</v>
      </c>
      <c r="G668" s="31" t="s">
        <v>43</v>
      </c>
      <c r="H668" s="32" t="s">
        <v>43</v>
      </c>
      <c r="I668" s="33" t="s">
        <v>165</v>
      </c>
      <c r="J668" s="33" t="s">
        <v>165</v>
      </c>
      <c r="L668" s="34">
        <v>2.5</v>
      </c>
      <c r="M668" s="33">
        <v>2</v>
      </c>
      <c r="N668" s="33">
        <v>3</v>
      </c>
      <c r="P668" s="31">
        <v>39</v>
      </c>
      <c r="Q668" s="30">
        <v>0</v>
      </c>
      <c r="R668" s="30">
        <v>72</v>
      </c>
      <c r="S668" s="30" t="b">
        <v>1</v>
      </c>
      <c r="AJ668" s="1">
        <f>N668-M668</f>
        <v>1</v>
      </c>
    </row>
    <row r="669" spans="1:40" ht="17" x14ac:dyDescent="0.2">
      <c r="A669" s="3" t="s">
        <v>163</v>
      </c>
      <c r="B669" t="s">
        <v>164</v>
      </c>
      <c r="C669" s="30" t="s">
        <v>89</v>
      </c>
      <c r="D669" s="30" t="s">
        <v>135</v>
      </c>
      <c r="E669" s="30" t="s">
        <v>34</v>
      </c>
      <c r="F669" s="30" t="s">
        <v>34</v>
      </c>
      <c r="G669" s="31" t="s">
        <v>43</v>
      </c>
      <c r="H669" s="32" t="s">
        <v>43</v>
      </c>
      <c r="I669" s="33" t="s">
        <v>165</v>
      </c>
      <c r="J669" s="33" t="s">
        <v>165</v>
      </c>
      <c r="L669" s="34">
        <v>3.5</v>
      </c>
      <c r="M669" s="33">
        <v>3</v>
      </c>
      <c r="N669" s="33">
        <v>4</v>
      </c>
      <c r="P669" s="31">
        <v>68</v>
      </c>
      <c r="Q669" s="30">
        <v>41</v>
      </c>
      <c r="R669" s="30">
        <v>83</v>
      </c>
      <c r="S669" s="30" t="b">
        <v>1</v>
      </c>
      <c r="AJ669" s="1">
        <f>N669-M669</f>
        <v>1</v>
      </c>
    </row>
    <row r="670" spans="1:40" ht="17" x14ac:dyDescent="0.2">
      <c r="A670" s="3" t="s">
        <v>163</v>
      </c>
      <c r="B670" t="s">
        <v>164</v>
      </c>
      <c r="C670" s="30" t="s">
        <v>89</v>
      </c>
      <c r="D670" s="30" t="s">
        <v>135</v>
      </c>
      <c r="E670" s="30" t="s">
        <v>34</v>
      </c>
      <c r="F670" s="30" t="s">
        <v>34</v>
      </c>
      <c r="G670" s="31" t="s">
        <v>43</v>
      </c>
      <c r="H670" s="32" t="s">
        <v>43</v>
      </c>
      <c r="I670" s="33" t="s">
        <v>165</v>
      </c>
      <c r="J670" s="33" t="s">
        <v>165</v>
      </c>
      <c r="L670" s="34">
        <v>4.5</v>
      </c>
      <c r="M670" s="33">
        <v>4</v>
      </c>
      <c r="N670" s="33">
        <v>5</v>
      </c>
      <c r="P670" s="31">
        <v>86</v>
      </c>
      <c r="Q670" s="30">
        <v>79</v>
      </c>
      <c r="R670" s="30">
        <v>90</v>
      </c>
      <c r="S670" s="30" t="b">
        <v>1</v>
      </c>
      <c r="AJ670" s="1">
        <f>N670-M670</f>
        <v>1</v>
      </c>
    </row>
    <row r="671" spans="1:40" ht="68" x14ac:dyDescent="0.2">
      <c r="A671" s="3" t="s">
        <v>163</v>
      </c>
      <c r="B671" t="s">
        <v>164</v>
      </c>
      <c r="C671" s="30" t="s">
        <v>89</v>
      </c>
      <c r="D671" s="30" t="s">
        <v>135</v>
      </c>
      <c r="E671" s="30" t="s">
        <v>34</v>
      </c>
      <c r="F671" s="30" t="s">
        <v>34</v>
      </c>
      <c r="G671" s="31" t="s">
        <v>43</v>
      </c>
      <c r="H671" s="32" t="s">
        <v>43</v>
      </c>
      <c r="I671" s="33" t="s">
        <v>165</v>
      </c>
      <c r="J671" s="33" t="s">
        <v>165</v>
      </c>
      <c r="L671" s="34">
        <v>6</v>
      </c>
      <c r="M671" s="33">
        <v>5</v>
      </c>
      <c r="N671" s="33">
        <v>100</v>
      </c>
      <c r="P671" s="31">
        <v>78</v>
      </c>
      <c r="Q671" s="30">
        <v>77</v>
      </c>
      <c r="R671" s="30">
        <v>80</v>
      </c>
      <c r="S671" s="30" t="b">
        <v>1</v>
      </c>
      <c r="T671" s="35" t="s">
        <v>166</v>
      </c>
      <c r="AJ671" s="1">
        <f>N671-M671</f>
        <v>95</v>
      </c>
    </row>
    <row r="672" spans="1:40" ht="17" x14ac:dyDescent="0.2">
      <c r="A672" s="3" t="s">
        <v>163</v>
      </c>
      <c r="B672" t="s">
        <v>164</v>
      </c>
      <c r="C672" s="30" t="s">
        <v>89</v>
      </c>
      <c r="D672" s="30" t="s">
        <v>84</v>
      </c>
      <c r="E672" s="30" t="s">
        <v>34</v>
      </c>
      <c r="F672" s="30" t="s">
        <v>34</v>
      </c>
      <c r="G672" s="31" t="s">
        <v>43</v>
      </c>
      <c r="H672" s="32" t="s">
        <v>43</v>
      </c>
      <c r="I672" s="33" t="s">
        <v>165</v>
      </c>
      <c r="J672" s="33" t="s">
        <v>165</v>
      </c>
      <c r="L672" s="34">
        <v>1.25</v>
      </c>
      <c r="M672" s="33">
        <v>0.5</v>
      </c>
      <c r="N672" s="33">
        <v>2</v>
      </c>
      <c r="P672" s="31">
        <v>87</v>
      </c>
      <c r="Q672" s="30">
        <v>84</v>
      </c>
      <c r="R672" s="30">
        <v>88</v>
      </c>
      <c r="S672" s="30" t="b">
        <v>1</v>
      </c>
      <c r="AJ672" s="1">
        <f>N672-M672</f>
        <v>1.5</v>
      </c>
    </row>
    <row r="673" spans="1:36" ht="17" x14ac:dyDescent="0.2">
      <c r="A673" s="3" t="s">
        <v>163</v>
      </c>
      <c r="B673" t="s">
        <v>164</v>
      </c>
      <c r="C673" s="30" t="s">
        <v>89</v>
      </c>
      <c r="D673" s="30" t="s">
        <v>84</v>
      </c>
      <c r="E673" s="30" t="s">
        <v>34</v>
      </c>
      <c r="F673" s="30" t="s">
        <v>34</v>
      </c>
      <c r="G673" s="31" t="s">
        <v>43</v>
      </c>
      <c r="H673" s="32" t="s">
        <v>43</v>
      </c>
      <c r="I673" s="33" t="s">
        <v>165</v>
      </c>
      <c r="J673" s="33" t="s">
        <v>165</v>
      </c>
      <c r="L673" s="34">
        <v>2.5</v>
      </c>
      <c r="M673" s="33">
        <v>2</v>
      </c>
      <c r="N673" s="33">
        <v>3</v>
      </c>
      <c r="P673" s="31">
        <v>85</v>
      </c>
      <c r="Q673" s="30">
        <v>81</v>
      </c>
      <c r="R673" s="30">
        <v>88</v>
      </c>
      <c r="S673" s="30" t="b">
        <v>1</v>
      </c>
      <c r="AJ673" s="1">
        <f>N673-M673</f>
        <v>1</v>
      </c>
    </row>
    <row r="674" spans="1:36" ht="17" x14ac:dyDescent="0.2">
      <c r="A674" s="3" t="s">
        <v>163</v>
      </c>
      <c r="B674" t="s">
        <v>164</v>
      </c>
      <c r="C674" s="30" t="s">
        <v>89</v>
      </c>
      <c r="D674" s="30" t="s">
        <v>84</v>
      </c>
      <c r="E674" s="30" t="s">
        <v>34</v>
      </c>
      <c r="F674" s="30" t="s">
        <v>34</v>
      </c>
      <c r="G674" s="31" t="s">
        <v>43</v>
      </c>
      <c r="H674" s="32" t="s">
        <v>43</v>
      </c>
      <c r="I674" s="33" t="s">
        <v>165</v>
      </c>
      <c r="J674" s="33" t="s">
        <v>165</v>
      </c>
      <c r="L674" s="34">
        <v>3.5</v>
      </c>
      <c r="M674" s="33">
        <v>3</v>
      </c>
      <c r="N674" s="33">
        <v>4</v>
      </c>
      <c r="P674" s="31">
        <v>70</v>
      </c>
      <c r="Q674" s="30">
        <v>45</v>
      </c>
      <c r="R674" s="30">
        <v>83</v>
      </c>
      <c r="S674" s="30" t="b">
        <v>1</v>
      </c>
      <c r="AJ674" s="1">
        <f>N674-M674</f>
        <v>1</v>
      </c>
    </row>
    <row r="675" spans="1:36" ht="17" x14ac:dyDescent="0.2">
      <c r="A675" s="3" t="s">
        <v>163</v>
      </c>
      <c r="B675" t="s">
        <v>164</v>
      </c>
      <c r="C675" s="30" t="s">
        <v>84</v>
      </c>
      <c r="D675" s="30" t="s">
        <v>135</v>
      </c>
      <c r="E675" s="30" t="s">
        <v>34</v>
      </c>
      <c r="F675" s="30" t="s">
        <v>34</v>
      </c>
      <c r="G675" s="31" t="s">
        <v>43</v>
      </c>
      <c r="H675" s="32" t="s">
        <v>43</v>
      </c>
      <c r="I675" s="33" t="s">
        <v>165</v>
      </c>
      <c r="J675" s="33" t="s">
        <v>165</v>
      </c>
      <c r="L675" s="34">
        <v>1.25</v>
      </c>
      <c r="M675" s="33">
        <v>0.5</v>
      </c>
      <c r="N675" s="33">
        <v>2</v>
      </c>
      <c r="P675" s="31">
        <v>55.000000000000007</v>
      </c>
      <c r="Q675" s="30">
        <v>30</v>
      </c>
      <c r="R675" s="30">
        <v>71</v>
      </c>
      <c r="S675" s="30" t="b">
        <v>1</v>
      </c>
      <c r="AJ675" s="1">
        <f>N675-M675</f>
        <v>1.5</v>
      </c>
    </row>
    <row r="676" spans="1:36" ht="17" x14ac:dyDescent="0.2">
      <c r="A676" s="3" t="s">
        <v>163</v>
      </c>
      <c r="B676" t="s">
        <v>164</v>
      </c>
      <c r="C676" s="30" t="s">
        <v>84</v>
      </c>
      <c r="D676" s="30" t="s">
        <v>135</v>
      </c>
      <c r="E676" s="30" t="s">
        <v>34</v>
      </c>
      <c r="F676" s="30" t="s">
        <v>34</v>
      </c>
      <c r="G676" s="31" t="s">
        <v>43</v>
      </c>
      <c r="H676" s="32" t="s">
        <v>43</v>
      </c>
      <c r="I676" s="33" t="s">
        <v>165</v>
      </c>
      <c r="J676" s="33" t="s">
        <v>165</v>
      </c>
      <c r="L676" s="34">
        <v>2.5</v>
      </c>
      <c r="M676" s="33">
        <v>2</v>
      </c>
      <c r="N676" s="33">
        <v>3</v>
      </c>
      <c r="P676" s="31">
        <v>76</v>
      </c>
      <c r="Q676" s="30">
        <v>63</v>
      </c>
      <c r="R676" s="30">
        <v>84</v>
      </c>
      <c r="S676" s="30" t="b">
        <v>1</v>
      </c>
      <c r="AJ676" s="1">
        <f>N676-M676</f>
        <v>1</v>
      </c>
    </row>
    <row r="677" spans="1:36" ht="17" x14ac:dyDescent="0.2">
      <c r="A677" s="3" t="s">
        <v>163</v>
      </c>
      <c r="B677" t="s">
        <v>164</v>
      </c>
      <c r="C677" s="30" t="s">
        <v>84</v>
      </c>
      <c r="D677" s="30" t="s">
        <v>135</v>
      </c>
      <c r="E677" s="30" t="s">
        <v>34</v>
      </c>
      <c r="F677" s="30" t="s">
        <v>34</v>
      </c>
      <c r="G677" s="31" t="s">
        <v>43</v>
      </c>
      <c r="H677" s="32" t="s">
        <v>43</v>
      </c>
      <c r="I677" s="33" t="s">
        <v>165</v>
      </c>
      <c r="J677" s="33" t="s">
        <v>165</v>
      </c>
      <c r="L677" s="34">
        <v>3.5</v>
      </c>
      <c r="M677" s="33">
        <v>3</v>
      </c>
      <c r="N677" s="33">
        <v>4</v>
      </c>
      <c r="P677" s="31">
        <v>86</v>
      </c>
      <c r="Q677" s="30">
        <v>81</v>
      </c>
      <c r="R677" s="30">
        <v>89</v>
      </c>
      <c r="S677" s="30" t="b">
        <v>1</v>
      </c>
      <c r="AJ677" s="1">
        <f>N677-M677</f>
        <v>1</v>
      </c>
    </row>
    <row r="678" spans="1:36" ht="17" x14ac:dyDescent="0.2">
      <c r="A678" s="3" t="s">
        <v>163</v>
      </c>
      <c r="B678" t="s">
        <v>164</v>
      </c>
      <c r="C678" s="30" t="s">
        <v>84</v>
      </c>
      <c r="D678" s="30" t="s">
        <v>135</v>
      </c>
      <c r="E678" s="30" t="s">
        <v>34</v>
      </c>
      <c r="F678" s="30" t="s">
        <v>34</v>
      </c>
      <c r="G678" s="31" t="s">
        <v>43</v>
      </c>
      <c r="H678" s="32" t="s">
        <v>43</v>
      </c>
      <c r="I678" s="33" t="s">
        <v>165</v>
      </c>
      <c r="J678" s="33" t="s">
        <v>165</v>
      </c>
      <c r="L678" s="34">
        <v>4.5</v>
      </c>
      <c r="M678" s="33">
        <v>4</v>
      </c>
      <c r="N678" s="33">
        <v>5</v>
      </c>
      <c r="P678" s="31">
        <v>89</v>
      </c>
      <c r="Q678" s="30">
        <v>87</v>
      </c>
      <c r="R678" s="30">
        <v>91</v>
      </c>
      <c r="S678" s="30" t="b">
        <v>1</v>
      </c>
      <c r="AJ678" s="1">
        <f>N678-M678</f>
        <v>1</v>
      </c>
    </row>
    <row r="679" spans="1:36" ht="17" x14ac:dyDescent="0.2">
      <c r="A679" s="3" t="s">
        <v>163</v>
      </c>
      <c r="B679" t="s">
        <v>164</v>
      </c>
      <c r="C679" s="30" t="s">
        <v>84</v>
      </c>
      <c r="D679" s="30" t="s">
        <v>135</v>
      </c>
      <c r="E679" s="30" t="s">
        <v>34</v>
      </c>
      <c r="F679" s="30" t="s">
        <v>34</v>
      </c>
      <c r="G679" s="31" t="s">
        <v>43</v>
      </c>
      <c r="H679" s="32" t="s">
        <v>43</v>
      </c>
      <c r="I679" s="33" t="s">
        <v>165</v>
      </c>
      <c r="J679" s="33" t="s">
        <v>165</v>
      </c>
      <c r="L679" s="34">
        <v>6</v>
      </c>
      <c r="M679" s="33">
        <v>5</v>
      </c>
      <c r="N679" s="33">
        <v>100</v>
      </c>
      <c r="P679" s="31">
        <v>81</v>
      </c>
      <c r="Q679" s="30">
        <v>78</v>
      </c>
      <c r="R679" s="30">
        <v>83</v>
      </c>
      <c r="S679" s="30" t="b">
        <v>1</v>
      </c>
      <c r="AJ679" s="1">
        <f>N679-M679</f>
        <v>95</v>
      </c>
    </row>
    <row r="680" spans="1:36" ht="17" x14ac:dyDescent="0.2">
      <c r="A680" s="3" t="s">
        <v>163</v>
      </c>
      <c r="B680" t="s">
        <v>164</v>
      </c>
      <c r="C680" s="30" t="s">
        <v>84</v>
      </c>
      <c r="D680" s="30" t="s">
        <v>84</v>
      </c>
      <c r="E680" s="30" t="s">
        <v>34</v>
      </c>
      <c r="F680" s="30" t="s">
        <v>34</v>
      </c>
      <c r="G680" s="31" t="s">
        <v>43</v>
      </c>
      <c r="H680" s="32" t="s">
        <v>43</v>
      </c>
      <c r="I680" s="33" t="s">
        <v>165</v>
      </c>
      <c r="J680" s="33" t="s">
        <v>165</v>
      </c>
      <c r="L680" s="34">
        <v>1.25</v>
      </c>
      <c r="M680" s="33">
        <v>0.5</v>
      </c>
      <c r="N680" s="33">
        <v>2</v>
      </c>
      <c r="P680" s="31">
        <v>87</v>
      </c>
      <c r="Q680" s="30">
        <v>85</v>
      </c>
      <c r="R680" s="30">
        <v>89</v>
      </c>
      <c r="S680" s="30" t="b">
        <v>1</v>
      </c>
      <c r="AJ680" s="1">
        <f>N680-M680</f>
        <v>1.5</v>
      </c>
    </row>
    <row r="681" spans="1:36" ht="17" x14ac:dyDescent="0.2">
      <c r="A681" s="3" t="s">
        <v>163</v>
      </c>
      <c r="B681" t="s">
        <v>164</v>
      </c>
      <c r="C681" s="30" t="s">
        <v>84</v>
      </c>
      <c r="D681" s="30" t="s">
        <v>84</v>
      </c>
      <c r="E681" s="30" t="s">
        <v>34</v>
      </c>
      <c r="F681" s="30" t="s">
        <v>34</v>
      </c>
      <c r="G681" s="31" t="s">
        <v>43</v>
      </c>
      <c r="H681" s="32" t="s">
        <v>43</v>
      </c>
      <c r="I681" s="33" t="s">
        <v>165</v>
      </c>
      <c r="J681" s="33" t="s">
        <v>165</v>
      </c>
      <c r="L681" s="34">
        <v>2.5</v>
      </c>
      <c r="M681" s="33">
        <v>2</v>
      </c>
      <c r="N681" s="33">
        <v>3</v>
      </c>
      <c r="P681" s="31">
        <v>88</v>
      </c>
      <c r="Q681" s="30">
        <v>86</v>
      </c>
      <c r="R681" s="30">
        <v>90</v>
      </c>
      <c r="S681" s="30" t="b">
        <v>1</v>
      </c>
      <c r="AJ681" s="1">
        <f>N681-M681</f>
        <v>1</v>
      </c>
    </row>
    <row r="682" spans="1:36" ht="17" x14ac:dyDescent="0.2">
      <c r="A682" s="3" t="s">
        <v>163</v>
      </c>
      <c r="B682" t="s">
        <v>164</v>
      </c>
      <c r="C682" s="30" t="s">
        <v>84</v>
      </c>
      <c r="D682" s="30" t="s">
        <v>84</v>
      </c>
      <c r="E682" s="30" t="s">
        <v>34</v>
      </c>
      <c r="F682" s="30" t="s">
        <v>34</v>
      </c>
      <c r="G682" s="31" t="s">
        <v>43</v>
      </c>
      <c r="H682" s="32" t="s">
        <v>43</v>
      </c>
      <c r="I682" s="33" t="s">
        <v>165</v>
      </c>
      <c r="J682" s="33" t="s">
        <v>165</v>
      </c>
      <c r="L682" s="34">
        <v>4</v>
      </c>
      <c r="M682" s="33">
        <v>3</v>
      </c>
      <c r="N682" s="33">
        <v>100</v>
      </c>
      <c r="P682" s="31">
        <v>83</v>
      </c>
      <c r="Q682" s="30">
        <v>75</v>
      </c>
      <c r="R682" s="30">
        <v>89</v>
      </c>
      <c r="S682" s="30" t="b">
        <v>1</v>
      </c>
      <c r="AJ682" s="1">
        <f>N682-M682</f>
        <v>97</v>
      </c>
    </row>
    <row r="683" spans="1:36" ht="17" x14ac:dyDescent="0.2">
      <c r="A683" s="3" t="s">
        <v>163</v>
      </c>
      <c r="B683" t="s">
        <v>164</v>
      </c>
      <c r="C683" s="30" t="s">
        <v>89</v>
      </c>
      <c r="D683" s="30" t="s">
        <v>135</v>
      </c>
      <c r="E683" s="30" t="s">
        <v>34</v>
      </c>
      <c r="F683" s="30" t="s">
        <v>34</v>
      </c>
      <c r="G683" s="31" t="s">
        <v>137</v>
      </c>
      <c r="H683" s="32" t="s">
        <v>137</v>
      </c>
      <c r="I683" s="33" t="s">
        <v>165</v>
      </c>
      <c r="J683" s="33" t="s">
        <v>165</v>
      </c>
      <c r="L683" s="34">
        <v>1.25</v>
      </c>
      <c r="M683" s="33">
        <v>0.5</v>
      </c>
      <c r="N683" s="33">
        <v>2</v>
      </c>
      <c r="P683" s="31">
        <v>60</v>
      </c>
      <c r="Q683" s="30">
        <v>33</v>
      </c>
      <c r="R683" s="30">
        <v>76</v>
      </c>
      <c r="S683" s="30" t="b">
        <v>1</v>
      </c>
      <c r="AJ683" s="1">
        <f>N683-M683</f>
        <v>1.5</v>
      </c>
    </row>
    <row r="684" spans="1:36" ht="17" x14ac:dyDescent="0.2">
      <c r="A684" s="3" t="s">
        <v>163</v>
      </c>
      <c r="B684" t="s">
        <v>164</v>
      </c>
      <c r="C684" s="30" t="s">
        <v>89</v>
      </c>
      <c r="D684" s="30" t="s">
        <v>135</v>
      </c>
      <c r="E684" s="30" t="s">
        <v>34</v>
      </c>
      <c r="F684" s="30" t="s">
        <v>34</v>
      </c>
      <c r="G684" s="31" t="s">
        <v>137</v>
      </c>
      <c r="H684" s="32" t="s">
        <v>137</v>
      </c>
      <c r="I684" s="33" t="s">
        <v>165</v>
      </c>
      <c r="J684" s="33" t="s">
        <v>165</v>
      </c>
      <c r="L684" s="34">
        <v>2.5</v>
      </c>
      <c r="M684" s="33">
        <v>2</v>
      </c>
      <c r="N684" s="33">
        <v>3</v>
      </c>
      <c r="P684" s="31">
        <v>35</v>
      </c>
      <c r="Q684" s="30">
        <v>-4</v>
      </c>
      <c r="R684" s="30">
        <v>59</v>
      </c>
      <c r="S684" s="30" t="b">
        <v>1</v>
      </c>
      <c r="AJ684" s="1">
        <f>N684-M684</f>
        <v>1</v>
      </c>
    </row>
    <row r="685" spans="1:36" ht="17" x14ac:dyDescent="0.2">
      <c r="A685" s="3" t="s">
        <v>163</v>
      </c>
      <c r="B685" t="s">
        <v>164</v>
      </c>
      <c r="C685" s="30" t="s">
        <v>89</v>
      </c>
      <c r="D685" s="30" t="s">
        <v>135</v>
      </c>
      <c r="E685" s="30" t="s">
        <v>34</v>
      </c>
      <c r="F685" s="30" t="s">
        <v>34</v>
      </c>
      <c r="G685" s="31" t="s">
        <v>137</v>
      </c>
      <c r="H685" s="32" t="s">
        <v>137</v>
      </c>
      <c r="I685" s="33" t="s">
        <v>165</v>
      </c>
      <c r="J685" s="33" t="s">
        <v>165</v>
      </c>
      <c r="L685" s="34">
        <v>3.5</v>
      </c>
      <c r="M685" s="33">
        <v>3</v>
      </c>
      <c r="N685" s="33">
        <v>4</v>
      </c>
      <c r="P685" s="31">
        <v>50</v>
      </c>
      <c r="Q685" s="30">
        <v>11</v>
      </c>
      <c r="R685" s="30">
        <v>72</v>
      </c>
      <c r="S685" s="30" t="b">
        <v>1</v>
      </c>
      <c r="AJ685" s="1">
        <f>N685-M685</f>
        <v>1</v>
      </c>
    </row>
    <row r="686" spans="1:36" ht="17" x14ac:dyDescent="0.2">
      <c r="A686" s="3" t="s">
        <v>163</v>
      </c>
      <c r="B686" t="s">
        <v>164</v>
      </c>
      <c r="C686" s="30" t="s">
        <v>89</v>
      </c>
      <c r="D686" s="30" t="s">
        <v>135</v>
      </c>
      <c r="E686" s="30" t="s">
        <v>34</v>
      </c>
      <c r="F686" s="30" t="s">
        <v>34</v>
      </c>
      <c r="G686" s="31" t="s">
        <v>137</v>
      </c>
      <c r="H686" s="32" t="s">
        <v>137</v>
      </c>
      <c r="I686" s="33" t="s">
        <v>165</v>
      </c>
      <c r="J686" s="33" t="s">
        <v>165</v>
      </c>
      <c r="L686" s="34">
        <v>4.5</v>
      </c>
      <c r="M686" s="33">
        <v>4</v>
      </c>
      <c r="N686" s="33">
        <v>5</v>
      </c>
      <c r="P686" s="31">
        <v>46</v>
      </c>
      <c r="Q686" s="30">
        <v>21</v>
      </c>
      <c r="R686" s="30">
        <v>63</v>
      </c>
      <c r="S686" s="30" t="b">
        <v>1</v>
      </c>
      <c r="AJ686" s="1">
        <f>N686-M686</f>
        <v>1</v>
      </c>
    </row>
    <row r="687" spans="1:36" ht="17" x14ac:dyDescent="0.2">
      <c r="A687" s="3" t="s">
        <v>163</v>
      </c>
      <c r="B687" t="s">
        <v>164</v>
      </c>
      <c r="C687" s="30" t="s">
        <v>89</v>
      </c>
      <c r="D687" s="30" t="s">
        <v>135</v>
      </c>
      <c r="E687" s="30" t="s">
        <v>34</v>
      </c>
      <c r="F687" s="30" t="s">
        <v>34</v>
      </c>
      <c r="G687" s="31" t="s">
        <v>137</v>
      </c>
      <c r="H687" s="32" t="s">
        <v>137</v>
      </c>
      <c r="I687" s="33" t="s">
        <v>165</v>
      </c>
      <c r="J687" s="33" t="s">
        <v>165</v>
      </c>
      <c r="L687" s="34">
        <v>6</v>
      </c>
      <c r="M687" s="33">
        <v>5</v>
      </c>
      <c r="N687" s="33">
        <v>100</v>
      </c>
      <c r="P687" s="31">
        <v>45</v>
      </c>
      <c r="Q687" s="30">
        <v>41</v>
      </c>
      <c r="R687" s="30">
        <v>49</v>
      </c>
      <c r="S687" s="30" t="b">
        <v>1</v>
      </c>
      <c r="AJ687" s="1">
        <f>N687-M687</f>
        <v>95</v>
      </c>
    </row>
    <row r="688" spans="1:36" ht="17" x14ac:dyDescent="0.2">
      <c r="A688" s="3" t="s">
        <v>163</v>
      </c>
      <c r="B688" t="s">
        <v>164</v>
      </c>
      <c r="C688" s="30" t="s">
        <v>89</v>
      </c>
      <c r="D688" s="30" t="s">
        <v>84</v>
      </c>
      <c r="E688" s="30" t="s">
        <v>34</v>
      </c>
      <c r="F688" s="30" t="s">
        <v>34</v>
      </c>
      <c r="G688" s="31" t="s">
        <v>137</v>
      </c>
      <c r="H688" s="32" t="s">
        <v>137</v>
      </c>
      <c r="I688" s="33" t="s">
        <v>165</v>
      </c>
      <c r="J688" s="33" t="s">
        <v>165</v>
      </c>
      <c r="L688" s="34">
        <v>1.25</v>
      </c>
      <c r="M688" s="33">
        <v>0.5</v>
      </c>
      <c r="N688" s="33">
        <v>2</v>
      </c>
      <c r="P688" s="31">
        <v>78</v>
      </c>
      <c r="Q688" s="30">
        <v>76</v>
      </c>
      <c r="R688" s="30">
        <v>80</v>
      </c>
      <c r="S688" s="30" t="b">
        <v>1</v>
      </c>
      <c r="AJ688" s="1">
        <f>N688-M688</f>
        <v>1.5</v>
      </c>
    </row>
    <row r="689" spans="1:36" ht="17" x14ac:dyDescent="0.2">
      <c r="A689" s="3" t="s">
        <v>163</v>
      </c>
      <c r="B689" t="s">
        <v>164</v>
      </c>
      <c r="C689" s="30" t="s">
        <v>89</v>
      </c>
      <c r="D689" s="30" t="s">
        <v>84</v>
      </c>
      <c r="E689" s="30" t="s">
        <v>34</v>
      </c>
      <c r="F689" s="30" t="s">
        <v>34</v>
      </c>
      <c r="G689" s="31" t="s">
        <v>137</v>
      </c>
      <c r="H689" s="32" t="s">
        <v>137</v>
      </c>
      <c r="I689" s="33" t="s">
        <v>165</v>
      </c>
      <c r="J689" s="33" t="s">
        <v>165</v>
      </c>
      <c r="L689" s="34">
        <v>2.5</v>
      </c>
      <c r="M689" s="33">
        <v>2</v>
      </c>
      <c r="N689" s="33">
        <v>3</v>
      </c>
      <c r="P689" s="31">
        <v>79</v>
      </c>
      <c r="Q689" s="30">
        <v>76</v>
      </c>
      <c r="R689" s="30">
        <v>81</v>
      </c>
      <c r="S689" s="30" t="b">
        <v>1</v>
      </c>
      <c r="AJ689" s="1">
        <f>N689-M689</f>
        <v>1</v>
      </c>
    </row>
    <row r="690" spans="1:36" ht="17" x14ac:dyDescent="0.2">
      <c r="A690" s="3" t="s">
        <v>163</v>
      </c>
      <c r="B690" t="s">
        <v>164</v>
      </c>
      <c r="C690" s="30" t="s">
        <v>89</v>
      </c>
      <c r="D690" s="30" t="s">
        <v>84</v>
      </c>
      <c r="E690" s="30" t="s">
        <v>34</v>
      </c>
      <c r="F690" s="30" t="s">
        <v>34</v>
      </c>
      <c r="G690" s="31" t="s">
        <v>137</v>
      </c>
      <c r="H690" s="32" t="s">
        <v>137</v>
      </c>
      <c r="I690" s="33" t="s">
        <v>165</v>
      </c>
      <c r="J690" s="33" t="s">
        <v>165</v>
      </c>
      <c r="L690" s="34">
        <v>4</v>
      </c>
      <c r="M690" s="33">
        <v>3</v>
      </c>
      <c r="N690" s="33">
        <v>100</v>
      </c>
      <c r="P690" s="31">
        <v>77</v>
      </c>
      <c r="Q690" s="30">
        <v>72</v>
      </c>
      <c r="R690" s="30">
        <v>81</v>
      </c>
      <c r="S690" s="30" t="b">
        <v>1</v>
      </c>
      <c r="AJ690" s="1">
        <f>N690-M690</f>
        <v>97</v>
      </c>
    </row>
    <row r="691" spans="1:36" ht="17" x14ac:dyDescent="0.2">
      <c r="A691" s="3" t="s">
        <v>163</v>
      </c>
      <c r="B691" t="s">
        <v>164</v>
      </c>
      <c r="C691" s="30" t="s">
        <v>84</v>
      </c>
      <c r="D691" s="30" t="s">
        <v>135</v>
      </c>
      <c r="E691" s="30" t="s">
        <v>34</v>
      </c>
      <c r="F691" s="30" t="s">
        <v>34</v>
      </c>
      <c r="G691" s="31" t="s">
        <v>137</v>
      </c>
      <c r="H691" s="32" t="s">
        <v>137</v>
      </c>
      <c r="I691" s="33" t="s">
        <v>165</v>
      </c>
      <c r="J691" s="33" t="s">
        <v>165</v>
      </c>
      <c r="L691" s="34">
        <v>1.25</v>
      </c>
      <c r="M691" s="33">
        <v>0.5</v>
      </c>
      <c r="N691" s="33">
        <v>2</v>
      </c>
      <c r="P691" s="31">
        <v>60</v>
      </c>
      <c r="Q691" s="30">
        <v>49</v>
      </c>
      <c r="R691" s="30">
        <v>69</v>
      </c>
      <c r="S691" s="30" t="b">
        <v>1</v>
      </c>
      <c r="AJ691" s="1">
        <f>N691-M691</f>
        <v>1.5</v>
      </c>
    </row>
    <row r="692" spans="1:36" ht="17" x14ac:dyDescent="0.2">
      <c r="A692" s="3" t="s">
        <v>163</v>
      </c>
      <c r="B692" t="s">
        <v>164</v>
      </c>
      <c r="C692" s="30" t="s">
        <v>84</v>
      </c>
      <c r="D692" s="30" t="s">
        <v>135</v>
      </c>
      <c r="E692" s="30" t="s">
        <v>34</v>
      </c>
      <c r="F692" s="30" t="s">
        <v>34</v>
      </c>
      <c r="G692" s="31" t="s">
        <v>137</v>
      </c>
      <c r="H692" s="32" t="s">
        <v>137</v>
      </c>
      <c r="I692" s="33" t="s">
        <v>165</v>
      </c>
      <c r="J692" s="33" t="s">
        <v>165</v>
      </c>
      <c r="L692" s="34">
        <v>2.5</v>
      </c>
      <c r="M692" s="33">
        <v>2</v>
      </c>
      <c r="N692" s="33">
        <v>3</v>
      </c>
      <c r="P692" s="31">
        <v>62</v>
      </c>
      <c r="Q692" s="30">
        <v>52</v>
      </c>
      <c r="R692" s="30">
        <v>70</v>
      </c>
      <c r="S692" s="30" t="b">
        <v>1</v>
      </c>
      <c r="AJ692" s="1">
        <f>N692-M692</f>
        <v>1</v>
      </c>
    </row>
    <row r="693" spans="1:36" ht="17" x14ac:dyDescent="0.2">
      <c r="A693" s="3" t="s">
        <v>163</v>
      </c>
      <c r="B693" t="s">
        <v>164</v>
      </c>
      <c r="C693" s="30" t="s">
        <v>84</v>
      </c>
      <c r="D693" s="30" t="s">
        <v>135</v>
      </c>
      <c r="E693" s="30" t="s">
        <v>34</v>
      </c>
      <c r="F693" s="30" t="s">
        <v>34</v>
      </c>
      <c r="G693" s="31" t="s">
        <v>137</v>
      </c>
      <c r="H693" s="32" t="s">
        <v>137</v>
      </c>
      <c r="I693" s="33" t="s">
        <v>165</v>
      </c>
      <c r="J693" s="33" t="s">
        <v>165</v>
      </c>
      <c r="L693" s="34">
        <v>3.5</v>
      </c>
      <c r="M693" s="33">
        <v>3</v>
      </c>
      <c r="N693" s="33">
        <v>4</v>
      </c>
      <c r="P693" s="31">
        <v>69</v>
      </c>
      <c r="Q693" s="30">
        <v>63</v>
      </c>
      <c r="R693" s="30">
        <v>73</v>
      </c>
      <c r="S693" s="30" t="b">
        <v>1</v>
      </c>
      <c r="AJ693" s="1">
        <f>N693-M693</f>
        <v>1</v>
      </c>
    </row>
    <row r="694" spans="1:36" ht="17" x14ac:dyDescent="0.2">
      <c r="A694" s="3" t="s">
        <v>163</v>
      </c>
      <c r="B694" t="s">
        <v>164</v>
      </c>
      <c r="C694" s="30" t="s">
        <v>84</v>
      </c>
      <c r="D694" s="30" t="s">
        <v>135</v>
      </c>
      <c r="E694" s="30" t="s">
        <v>34</v>
      </c>
      <c r="F694" s="30" t="s">
        <v>34</v>
      </c>
      <c r="G694" s="31" t="s">
        <v>137</v>
      </c>
      <c r="H694" s="32" t="s">
        <v>137</v>
      </c>
      <c r="I694" s="33" t="s">
        <v>165</v>
      </c>
      <c r="J694" s="33" t="s">
        <v>165</v>
      </c>
      <c r="L694" s="34">
        <v>4.5</v>
      </c>
      <c r="M694" s="33">
        <v>4</v>
      </c>
      <c r="N694" s="33">
        <v>5</v>
      </c>
      <c r="P694" s="31">
        <v>75</v>
      </c>
      <c r="Q694" s="30">
        <v>72</v>
      </c>
      <c r="R694" s="30">
        <v>78</v>
      </c>
      <c r="S694" s="30" t="b">
        <v>1</v>
      </c>
      <c r="AJ694" s="1">
        <f>N694-M694</f>
        <v>1</v>
      </c>
    </row>
    <row r="695" spans="1:36" ht="17" x14ac:dyDescent="0.2">
      <c r="A695" s="3" t="s">
        <v>163</v>
      </c>
      <c r="B695" t="s">
        <v>164</v>
      </c>
      <c r="C695" s="30" t="s">
        <v>84</v>
      </c>
      <c r="D695" s="30" t="s">
        <v>135</v>
      </c>
      <c r="E695" s="30" t="s">
        <v>34</v>
      </c>
      <c r="F695" s="30" t="s">
        <v>34</v>
      </c>
      <c r="G695" s="31" t="s">
        <v>137</v>
      </c>
      <c r="H695" s="32" t="s">
        <v>137</v>
      </c>
      <c r="I695" s="33" t="s">
        <v>165</v>
      </c>
      <c r="J695" s="33" t="s">
        <v>165</v>
      </c>
      <c r="L695" s="34">
        <v>6</v>
      </c>
      <c r="M695" s="33">
        <v>5</v>
      </c>
      <c r="N695" s="33">
        <v>100</v>
      </c>
      <c r="P695" s="31">
        <v>56.999999999999993</v>
      </c>
      <c r="Q695" s="30">
        <v>54</v>
      </c>
      <c r="R695" s="30">
        <v>61</v>
      </c>
      <c r="S695" s="30" t="b">
        <v>1</v>
      </c>
      <c r="AJ695" s="1">
        <f>N695-M695</f>
        <v>95</v>
      </c>
    </row>
    <row r="696" spans="1:36" ht="17" x14ac:dyDescent="0.2">
      <c r="A696" s="3" t="s">
        <v>163</v>
      </c>
      <c r="B696" t="s">
        <v>164</v>
      </c>
      <c r="C696" s="30" t="s">
        <v>84</v>
      </c>
      <c r="D696" s="30" t="s">
        <v>84</v>
      </c>
      <c r="E696" s="30" t="s">
        <v>34</v>
      </c>
      <c r="F696" s="30" t="s">
        <v>34</v>
      </c>
      <c r="G696" s="31" t="s">
        <v>137</v>
      </c>
      <c r="H696" s="32" t="s">
        <v>137</v>
      </c>
      <c r="I696" s="36" t="s">
        <v>165</v>
      </c>
      <c r="J696" s="36" t="s">
        <v>165</v>
      </c>
      <c r="L696" s="34">
        <v>1.25</v>
      </c>
      <c r="M696" s="36">
        <v>0.5</v>
      </c>
      <c r="N696" s="36">
        <v>2</v>
      </c>
      <c r="P696" s="37">
        <v>77</v>
      </c>
      <c r="Q696" s="30">
        <v>74</v>
      </c>
      <c r="R696" s="30">
        <v>80</v>
      </c>
      <c r="S696" s="30" t="b">
        <v>1</v>
      </c>
      <c r="AJ696" s="1">
        <f>N696-M696</f>
        <v>1.5</v>
      </c>
    </row>
    <row r="697" spans="1:36" ht="17" x14ac:dyDescent="0.2">
      <c r="A697" s="3" t="s">
        <v>163</v>
      </c>
      <c r="B697" t="s">
        <v>164</v>
      </c>
      <c r="C697" s="30" t="s">
        <v>84</v>
      </c>
      <c r="D697" s="30" t="s">
        <v>84</v>
      </c>
      <c r="E697" s="30" t="s">
        <v>34</v>
      </c>
      <c r="F697" s="30" t="s">
        <v>34</v>
      </c>
      <c r="G697" s="31" t="s">
        <v>137</v>
      </c>
      <c r="H697" s="32" t="s">
        <v>137</v>
      </c>
      <c r="I697" s="36" t="s">
        <v>165</v>
      </c>
      <c r="J697" s="36" t="s">
        <v>165</v>
      </c>
      <c r="L697" s="34">
        <v>2.5</v>
      </c>
      <c r="M697" s="36">
        <v>2</v>
      </c>
      <c r="N697" s="36">
        <v>3</v>
      </c>
      <c r="P697" s="37">
        <v>74</v>
      </c>
      <c r="Q697" s="30">
        <v>71</v>
      </c>
      <c r="R697" s="30">
        <v>77</v>
      </c>
      <c r="S697" s="30" t="b">
        <v>1</v>
      </c>
      <c r="AJ697" s="1">
        <f>N697-M697</f>
        <v>1</v>
      </c>
    </row>
    <row r="698" spans="1:36" ht="17" x14ac:dyDescent="0.2">
      <c r="A698" s="3" t="s">
        <v>163</v>
      </c>
      <c r="B698" t="s">
        <v>164</v>
      </c>
      <c r="C698" s="30" t="s">
        <v>84</v>
      </c>
      <c r="D698" s="30" t="s">
        <v>84</v>
      </c>
      <c r="E698" s="30" t="s">
        <v>34</v>
      </c>
      <c r="F698" s="30" t="s">
        <v>34</v>
      </c>
      <c r="G698" s="31" t="s">
        <v>137</v>
      </c>
      <c r="H698" s="32" t="s">
        <v>137</v>
      </c>
      <c r="I698" s="36" t="s">
        <v>165</v>
      </c>
      <c r="J698" s="36" t="s">
        <v>165</v>
      </c>
      <c r="L698" s="34">
        <v>4</v>
      </c>
      <c r="M698" s="36">
        <v>3</v>
      </c>
      <c r="N698" s="36">
        <v>100</v>
      </c>
      <c r="P698" s="37">
        <v>78</v>
      </c>
      <c r="Q698" s="30">
        <v>76</v>
      </c>
      <c r="R698" s="30">
        <v>80</v>
      </c>
      <c r="S698" s="30" t="b">
        <v>1</v>
      </c>
      <c r="AJ698" s="1">
        <f>N698-M698</f>
        <v>97</v>
      </c>
    </row>
    <row r="699" spans="1:36" ht="17" x14ac:dyDescent="0.2">
      <c r="A699" s="3" t="s">
        <v>284</v>
      </c>
      <c r="B699" s="43" t="s">
        <v>285</v>
      </c>
      <c r="C699" s="30" t="s">
        <v>33</v>
      </c>
      <c r="D699" s="30" t="s">
        <v>135</v>
      </c>
      <c r="E699" s="30" t="s">
        <v>34</v>
      </c>
      <c r="F699" s="30" t="s">
        <v>34</v>
      </c>
      <c r="G699" s="31" t="s">
        <v>35</v>
      </c>
      <c r="H699" s="32" t="s">
        <v>35</v>
      </c>
      <c r="I699" s="36" t="s">
        <v>36</v>
      </c>
      <c r="J699" t="s">
        <v>36</v>
      </c>
      <c r="K699" t="s">
        <v>286</v>
      </c>
      <c r="L699">
        <f>AVERAGE(M699:N699)</f>
        <v>0.91666666666666674</v>
      </c>
      <c r="M699">
        <f>14/30</f>
        <v>0.46666666666666667</v>
      </c>
      <c r="N699">
        <f>41/30</f>
        <v>1.3666666666666667</v>
      </c>
      <c r="O699">
        <v>5</v>
      </c>
      <c r="P699">
        <v>94.8</v>
      </c>
      <c r="Q699">
        <v>87</v>
      </c>
      <c r="R699">
        <v>97.8</v>
      </c>
      <c r="S699" s="30" t="b">
        <v>1</v>
      </c>
      <c r="AJ699" s="1">
        <f>N699-M699</f>
        <v>0.9</v>
      </c>
    </row>
    <row r="700" spans="1:36" ht="17" x14ac:dyDescent="0.2">
      <c r="A700" s="10" t="str">
        <f>A699</f>
        <v>DECAY91</v>
      </c>
      <c r="B700" s="10" t="str">
        <f>B699</f>
        <v>Bianchi</v>
      </c>
      <c r="C700" s="10" t="str">
        <f>C699</f>
        <v>Pfizer</v>
      </c>
      <c r="D700" s="10" t="str">
        <f>D699</f>
        <v>None</v>
      </c>
      <c r="E700" s="10" t="str">
        <f>E699</f>
        <v>All</v>
      </c>
      <c r="F700" s="10" t="str">
        <f>F699</f>
        <v>All</v>
      </c>
      <c r="G700" s="10" t="str">
        <f>G699</f>
        <v>Non-Delta</v>
      </c>
      <c r="H700" s="32" t="s">
        <v>35</v>
      </c>
      <c r="I700" s="10" t="str">
        <f>I699</f>
        <v>Infection</v>
      </c>
      <c r="J700" t="s">
        <v>36</v>
      </c>
      <c r="K700" t="s">
        <v>286</v>
      </c>
      <c r="L700">
        <f>AVERAGE(M700:N700)</f>
        <v>1.8499999999999999</v>
      </c>
      <c r="M700">
        <f>42/30</f>
        <v>1.4</v>
      </c>
      <c r="N700">
        <f>69/30</f>
        <v>2.2999999999999998</v>
      </c>
      <c r="O700">
        <v>5</v>
      </c>
      <c r="P700">
        <v>83</v>
      </c>
      <c r="Q700">
        <v>65</v>
      </c>
      <c r="R700">
        <v>92</v>
      </c>
      <c r="S700" s="30" t="b">
        <v>1</v>
      </c>
      <c r="AJ700" s="1">
        <f>N700-M700</f>
        <v>0.89999999999999991</v>
      </c>
    </row>
    <row r="701" spans="1:36" ht="17" x14ac:dyDescent="0.2">
      <c r="A701" s="10" t="str">
        <f>A700</f>
        <v>DECAY91</v>
      </c>
      <c r="B701" s="10" t="str">
        <f>B700</f>
        <v>Bianchi</v>
      </c>
      <c r="C701" s="10" t="str">
        <f>C700</f>
        <v>Pfizer</v>
      </c>
      <c r="D701" s="10" t="str">
        <f>D700</f>
        <v>None</v>
      </c>
      <c r="E701" s="10" t="str">
        <f>E700</f>
        <v>All</v>
      </c>
      <c r="F701" s="10" t="str">
        <f>F700</f>
        <v>All</v>
      </c>
      <c r="G701" s="10" t="str">
        <f>G700</f>
        <v>Non-Delta</v>
      </c>
      <c r="H701" s="32" t="s">
        <v>35</v>
      </c>
      <c r="I701" s="10" t="str">
        <f>I700</f>
        <v>Infection</v>
      </c>
      <c r="J701" t="s">
        <v>36</v>
      </c>
      <c r="K701" t="s">
        <v>286</v>
      </c>
      <c r="L701">
        <f>AVERAGE(M701:N701)</f>
        <v>3.65</v>
      </c>
      <c r="M701">
        <f>69/30</f>
        <v>2.2999999999999998</v>
      </c>
      <c r="N701">
        <v>5</v>
      </c>
      <c r="O701">
        <v>5</v>
      </c>
      <c r="P701">
        <v>81</v>
      </c>
      <c r="Q701">
        <v>42</v>
      </c>
      <c r="R701">
        <v>94</v>
      </c>
      <c r="S701" s="30" t="b">
        <v>1</v>
      </c>
      <c r="AJ701" s="1">
        <f>N701-M701</f>
        <v>2.7</v>
      </c>
    </row>
    <row r="702" spans="1:36" ht="17" x14ac:dyDescent="0.2">
      <c r="A702" s="10" t="str">
        <f>A701</f>
        <v>DECAY91</v>
      </c>
      <c r="B702" s="10" t="str">
        <f>B701</f>
        <v>Bianchi</v>
      </c>
      <c r="C702" s="10" t="str">
        <f>C701</f>
        <v>Pfizer</v>
      </c>
      <c r="D702" s="10" t="str">
        <f>D701</f>
        <v>None</v>
      </c>
      <c r="E702" s="10" t="str">
        <f>E701</f>
        <v>All</v>
      </c>
      <c r="F702" s="10" t="str">
        <f>F701</f>
        <v>All</v>
      </c>
      <c r="G702" s="10" t="str">
        <f>G701</f>
        <v>Non-Delta</v>
      </c>
      <c r="H702" s="32" t="s">
        <v>35</v>
      </c>
      <c r="I702" t="s">
        <v>85</v>
      </c>
      <c r="J702" t="s">
        <v>85</v>
      </c>
      <c r="K702" t="s">
        <v>286</v>
      </c>
      <c r="L702">
        <f>AVERAGE(M702:N702)</f>
        <v>0.91666666666666674</v>
      </c>
      <c r="M702">
        <f>14/30</f>
        <v>0.46666666666666667</v>
      </c>
      <c r="N702">
        <f>41/30</f>
        <v>1.3666666666666667</v>
      </c>
      <c r="O702">
        <v>5</v>
      </c>
      <c r="P702">
        <v>97.2</v>
      </c>
      <c r="Q702">
        <v>90.3</v>
      </c>
      <c r="R702">
        <v>99.2</v>
      </c>
      <c r="S702" s="30" t="b">
        <v>1</v>
      </c>
      <c r="AJ702" s="1">
        <f>N702-M702</f>
        <v>0.9</v>
      </c>
    </row>
    <row r="703" spans="1:36" ht="17" x14ac:dyDescent="0.2">
      <c r="A703" s="10" t="str">
        <f>A702</f>
        <v>DECAY91</v>
      </c>
      <c r="B703" s="10" t="str">
        <f>B702</f>
        <v>Bianchi</v>
      </c>
      <c r="C703" s="10" t="str">
        <f>C702</f>
        <v>Pfizer</v>
      </c>
      <c r="D703" s="10" t="str">
        <f>D702</f>
        <v>None</v>
      </c>
      <c r="E703" s="10" t="str">
        <f>E702</f>
        <v>All</v>
      </c>
      <c r="F703" s="10" t="str">
        <f>F702</f>
        <v>All</v>
      </c>
      <c r="G703" s="10" t="str">
        <f>G702</f>
        <v>Non-Delta</v>
      </c>
      <c r="H703" s="32" t="s">
        <v>35</v>
      </c>
      <c r="I703" s="10" t="str">
        <f>I702</f>
        <v>Symptomatic</v>
      </c>
      <c r="J703" t="s">
        <v>85</v>
      </c>
      <c r="K703" t="s">
        <v>286</v>
      </c>
      <c r="L703">
        <f>AVERAGE(M703:N703)</f>
        <v>1.8499999999999999</v>
      </c>
      <c r="M703">
        <f>42/30</f>
        <v>1.4</v>
      </c>
      <c r="N703">
        <f>69/30</f>
        <v>2.2999999999999998</v>
      </c>
      <c r="O703">
        <v>5</v>
      </c>
      <c r="P703">
        <v>85</v>
      </c>
      <c r="Q703">
        <v>63</v>
      </c>
      <c r="R703">
        <v>94.2</v>
      </c>
      <c r="S703" s="30" t="b">
        <v>1</v>
      </c>
      <c r="AJ703" s="1">
        <f>N703-M703</f>
        <v>0.89999999999999991</v>
      </c>
    </row>
    <row r="704" spans="1:36" ht="17" x14ac:dyDescent="0.2">
      <c r="A704" s="10" t="str">
        <f>A703</f>
        <v>DECAY91</v>
      </c>
      <c r="B704" s="10" t="str">
        <f>B703</f>
        <v>Bianchi</v>
      </c>
      <c r="C704" s="10" t="str">
        <f>C703</f>
        <v>Pfizer</v>
      </c>
      <c r="D704" s="10" t="str">
        <f>D703</f>
        <v>None</v>
      </c>
      <c r="E704" s="10" t="str">
        <f>E703</f>
        <v>All</v>
      </c>
      <c r="F704" s="10" t="str">
        <f>F703</f>
        <v>All</v>
      </c>
      <c r="G704" s="10" t="str">
        <f>G703</f>
        <v>Non-Delta</v>
      </c>
      <c r="H704" s="32" t="s">
        <v>35</v>
      </c>
      <c r="I704" s="10" t="str">
        <f>I703</f>
        <v>Symptomatic</v>
      </c>
      <c r="J704" t="s">
        <v>85</v>
      </c>
      <c r="K704" t="s">
        <v>286</v>
      </c>
      <c r="L704">
        <f>AVERAGE(M704:N704)</f>
        <v>3.65</v>
      </c>
      <c r="M704">
        <f>69/30</f>
        <v>2.2999999999999998</v>
      </c>
      <c r="N704">
        <v>5</v>
      </c>
      <c r="O704">
        <v>5</v>
      </c>
      <c r="P704">
        <v>88</v>
      </c>
      <c r="Q704">
        <v>42</v>
      </c>
      <c r="R704">
        <v>97.6</v>
      </c>
      <c r="S704" s="30" t="b">
        <v>1</v>
      </c>
      <c r="AJ704" s="1">
        <f>N704-M704</f>
        <v>2.7</v>
      </c>
    </row>
    <row r="705" spans="1:36" x14ac:dyDescent="0.2">
      <c r="A705" t="s">
        <v>287</v>
      </c>
      <c r="B705" t="s">
        <v>288</v>
      </c>
      <c r="C705" t="s">
        <v>84</v>
      </c>
      <c r="D705" t="s">
        <v>135</v>
      </c>
      <c r="E705" t="s">
        <v>289</v>
      </c>
      <c r="F705" t="s">
        <v>289</v>
      </c>
      <c r="G705" t="s">
        <v>76</v>
      </c>
      <c r="H705" t="s">
        <v>35</v>
      </c>
      <c r="I705" s="54" t="s">
        <v>36</v>
      </c>
      <c r="J705" t="s">
        <v>36</v>
      </c>
      <c r="K705" t="s">
        <v>290</v>
      </c>
      <c r="L705">
        <f>AVERAGE(M705:N705)</f>
        <v>0.81666666666666665</v>
      </c>
      <c r="M705">
        <v>0.7</v>
      </c>
      <c r="N705">
        <v>0.93333333333333335</v>
      </c>
      <c r="P705" s="55">
        <v>81.489999999999995</v>
      </c>
      <c r="Q705" s="55">
        <v>79.28</v>
      </c>
      <c r="R705" s="56">
        <v>83.46</v>
      </c>
      <c r="S705" s="30" t="b">
        <v>1</v>
      </c>
      <c r="AJ705" s="1">
        <f>N705-M705</f>
        <v>0.23333333333333339</v>
      </c>
    </row>
    <row r="706" spans="1:36" x14ac:dyDescent="0.2">
      <c r="A706" t="s">
        <v>287</v>
      </c>
      <c r="B706" t="s">
        <v>288</v>
      </c>
      <c r="C706" t="s">
        <v>84</v>
      </c>
      <c r="D706" t="s">
        <v>135</v>
      </c>
      <c r="E706" t="s">
        <v>289</v>
      </c>
      <c r="F706" t="s">
        <v>289</v>
      </c>
      <c r="G706" t="s">
        <v>76</v>
      </c>
      <c r="H706" t="s">
        <v>35</v>
      </c>
      <c r="I706" s="54" t="s">
        <v>36</v>
      </c>
      <c r="J706" t="s">
        <v>36</v>
      </c>
      <c r="K706" t="s">
        <v>290</v>
      </c>
      <c r="L706">
        <f>AVERAGE(M706:N706)</f>
        <v>1.2833333333333332</v>
      </c>
      <c r="M706">
        <v>1.1666666666666667</v>
      </c>
      <c r="N706">
        <v>1.4</v>
      </c>
      <c r="P706" s="55">
        <v>81.78</v>
      </c>
      <c r="Q706" s="55">
        <v>79.239999999999995</v>
      </c>
      <c r="R706" s="56">
        <v>84.01</v>
      </c>
      <c r="S706" s="30" t="b">
        <v>1</v>
      </c>
      <c r="AJ706" s="1">
        <f>N706-M706</f>
        <v>0.23333333333333317</v>
      </c>
    </row>
    <row r="707" spans="1:36" x14ac:dyDescent="0.2">
      <c r="A707" t="s">
        <v>287</v>
      </c>
      <c r="B707" t="s">
        <v>288</v>
      </c>
      <c r="C707" t="s">
        <v>84</v>
      </c>
      <c r="D707" t="s">
        <v>135</v>
      </c>
      <c r="E707" t="s">
        <v>289</v>
      </c>
      <c r="F707" t="s">
        <v>289</v>
      </c>
      <c r="G707" t="s">
        <v>76</v>
      </c>
      <c r="H707" t="s">
        <v>35</v>
      </c>
      <c r="I707" s="54" t="s">
        <v>36</v>
      </c>
      <c r="J707" t="s">
        <v>36</v>
      </c>
      <c r="K707" t="s">
        <v>290</v>
      </c>
      <c r="L707">
        <f>AVERAGE(M707:N707)</f>
        <v>1.9833333333333334</v>
      </c>
      <c r="M707">
        <v>1.6333333333333333</v>
      </c>
      <c r="N707">
        <v>2.3333333333333335</v>
      </c>
      <c r="P707" s="55">
        <v>77.59</v>
      </c>
      <c r="Q707" s="55">
        <v>75.28</v>
      </c>
      <c r="R707" s="56">
        <v>79.680000000000007</v>
      </c>
      <c r="S707" s="30" t="b">
        <v>1</v>
      </c>
      <c r="AJ707" s="1">
        <f>N707-M707</f>
        <v>0.70000000000000018</v>
      </c>
    </row>
    <row r="708" spans="1:36" x14ac:dyDescent="0.2">
      <c r="A708" t="s">
        <v>287</v>
      </c>
      <c r="B708" t="s">
        <v>288</v>
      </c>
      <c r="C708" t="s">
        <v>84</v>
      </c>
      <c r="D708" t="s">
        <v>135</v>
      </c>
      <c r="E708" t="s">
        <v>289</v>
      </c>
      <c r="F708" t="s">
        <v>289</v>
      </c>
      <c r="G708" t="s">
        <v>76</v>
      </c>
      <c r="H708" t="s">
        <v>35</v>
      </c>
      <c r="I708" s="54" t="s">
        <v>36</v>
      </c>
      <c r="J708" t="s">
        <v>36</v>
      </c>
      <c r="K708" t="s">
        <v>290</v>
      </c>
      <c r="L708">
        <f>AVERAGE(M708:N708)</f>
        <v>2.916666666666667</v>
      </c>
      <c r="M708">
        <v>2.5666666666666669</v>
      </c>
      <c r="N708">
        <v>3.2666666666666666</v>
      </c>
      <c r="P708" s="55">
        <v>74.64</v>
      </c>
      <c r="Q708" s="55">
        <v>71.22</v>
      </c>
      <c r="R708" s="56">
        <v>77.66</v>
      </c>
      <c r="S708" s="30" t="b">
        <v>1</v>
      </c>
      <c r="AJ708" s="1">
        <f>N708-M708</f>
        <v>0.69999999999999973</v>
      </c>
    </row>
    <row r="709" spans="1:36" x14ac:dyDescent="0.2">
      <c r="A709" t="s">
        <v>287</v>
      </c>
      <c r="B709" t="s">
        <v>288</v>
      </c>
      <c r="C709" t="s">
        <v>84</v>
      </c>
      <c r="D709" t="s">
        <v>135</v>
      </c>
      <c r="E709" t="s">
        <v>289</v>
      </c>
      <c r="F709" t="s">
        <v>289</v>
      </c>
      <c r="G709" t="s">
        <v>76</v>
      </c>
      <c r="H709" t="s">
        <v>35</v>
      </c>
      <c r="I709" s="54" t="s">
        <v>36</v>
      </c>
      <c r="J709" t="s">
        <v>36</v>
      </c>
      <c r="K709" t="s">
        <v>290</v>
      </c>
      <c r="L709">
        <f>AVERAGE(M709:N709)</f>
        <v>3.85</v>
      </c>
      <c r="M709">
        <v>3.5</v>
      </c>
      <c r="N709">
        <v>4.2</v>
      </c>
      <c r="P709" s="55">
        <v>81.099999999999994</v>
      </c>
      <c r="Q709" s="55">
        <v>76.52</v>
      </c>
      <c r="R709" s="56">
        <v>84.79</v>
      </c>
      <c r="S709" s="30" t="b">
        <v>1</v>
      </c>
      <c r="AJ709" s="1">
        <f>N709-M709</f>
        <v>0.70000000000000018</v>
      </c>
    </row>
    <row r="710" spans="1:36" x14ac:dyDescent="0.2">
      <c r="A710" t="s">
        <v>287</v>
      </c>
      <c r="B710" t="s">
        <v>288</v>
      </c>
      <c r="C710" t="s">
        <v>84</v>
      </c>
      <c r="D710" t="s">
        <v>135</v>
      </c>
      <c r="E710" t="s">
        <v>289</v>
      </c>
      <c r="F710" t="s">
        <v>289</v>
      </c>
      <c r="G710" t="s">
        <v>76</v>
      </c>
      <c r="H710" t="s">
        <v>35</v>
      </c>
      <c r="I710" s="54" t="s">
        <v>36</v>
      </c>
      <c r="J710" t="s">
        <v>36</v>
      </c>
      <c r="K710" t="s">
        <v>290</v>
      </c>
      <c r="L710">
        <f>AVERAGE(M710:N710)</f>
        <v>4.666666666666667</v>
      </c>
      <c r="M710">
        <v>4.4333333333333336</v>
      </c>
      <c r="N710">
        <v>4.9000000000000004</v>
      </c>
      <c r="P710" s="55">
        <v>89.68</v>
      </c>
      <c r="Q710" s="55">
        <v>86.21</v>
      </c>
      <c r="R710" s="56">
        <v>92.27</v>
      </c>
      <c r="S710" s="30" t="b">
        <v>1</v>
      </c>
      <c r="AJ710" s="1">
        <f>N710-M710</f>
        <v>0.46666666666666679</v>
      </c>
    </row>
    <row r="711" spans="1:36" x14ac:dyDescent="0.2">
      <c r="A711" t="s">
        <v>287</v>
      </c>
      <c r="B711" t="s">
        <v>288</v>
      </c>
      <c r="C711" t="s">
        <v>84</v>
      </c>
      <c r="D711" t="s">
        <v>135</v>
      </c>
      <c r="E711" t="s">
        <v>289</v>
      </c>
      <c r="F711" t="s">
        <v>289</v>
      </c>
      <c r="G711" t="s">
        <v>43</v>
      </c>
      <c r="H711" t="s">
        <v>43</v>
      </c>
      <c r="I711" s="54" t="s">
        <v>36</v>
      </c>
      <c r="J711" t="s">
        <v>36</v>
      </c>
      <c r="K711" t="s">
        <v>290</v>
      </c>
      <c r="L711">
        <f>AVERAGE(M711:N711)</f>
        <v>0.81666666666666665</v>
      </c>
      <c r="M711">
        <v>0.7</v>
      </c>
      <c r="N711">
        <v>0.93333333333333335</v>
      </c>
      <c r="P711" s="55">
        <v>82.04</v>
      </c>
      <c r="Q711" s="55">
        <v>80.45</v>
      </c>
      <c r="R711" s="57">
        <v>83.51</v>
      </c>
      <c r="S711" s="30" t="b">
        <v>1</v>
      </c>
      <c r="AJ711" s="1">
        <f>N711-M711</f>
        <v>0.23333333333333339</v>
      </c>
    </row>
    <row r="712" spans="1:36" x14ac:dyDescent="0.2">
      <c r="A712" t="s">
        <v>287</v>
      </c>
      <c r="B712" t="s">
        <v>288</v>
      </c>
      <c r="C712" t="s">
        <v>84</v>
      </c>
      <c r="D712" t="s">
        <v>135</v>
      </c>
      <c r="E712" t="s">
        <v>289</v>
      </c>
      <c r="F712" t="s">
        <v>289</v>
      </c>
      <c r="G712" t="s">
        <v>43</v>
      </c>
      <c r="H712" t="s">
        <v>43</v>
      </c>
      <c r="I712" s="54" t="s">
        <v>36</v>
      </c>
      <c r="J712" t="s">
        <v>36</v>
      </c>
      <c r="K712" t="s">
        <v>290</v>
      </c>
      <c r="L712">
        <f>AVERAGE(M712:N712)</f>
        <v>1.2833333333333332</v>
      </c>
      <c r="M712">
        <v>1.1666666666666667</v>
      </c>
      <c r="N712">
        <v>1.4</v>
      </c>
      <c r="P712" s="55">
        <v>77.37</v>
      </c>
      <c r="Q712" s="55">
        <v>75.92</v>
      </c>
      <c r="R712" s="57">
        <v>78.73</v>
      </c>
      <c r="S712" s="30" t="b">
        <v>1</v>
      </c>
      <c r="AJ712" s="1">
        <f>N712-M712</f>
        <v>0.23333333333333317</v>
      </c>
    </row>
    <row r="713" spans="1:36" x14ac:dyDescent="0.2">
      <c r="A713" t="s">
        <v>287</v>
      </c>
      <c r="B713" t="s">
        <v>288</v>
      </c>
      <c r="C713" t="s">
        <v>84</v>
      </c>
      <c r="D713" t="s">
        <v>135</v>
      </c>
      <c r="E713" t="s">
        <v>289</v>
      </c>
      <c r="F713" t="s">
        <v>289</v>
      </c>
      <c r="G713" t="s">
        <v>43</v>
      </c>
      <c r="H713" t="s">
        <v>43</v>
      </c>
      <c r="I713" s="54" t="s">
        <v>36</v>
      </c>
      <c r="J713" t="s">
        <v>36</v>
      </c>
      <c r="K713" t="s">
        <v>290</v>
      </c>
      <c r="L713">
        <f>AVERAGE(M713:N713)</f>
        <v>1.9833333333333334</v>
      </c>
      <c r="M713">
        <v>1.6333333333333333</v>
      </c>
      <c r="N713">
        <v>2.3333333333333335</v>
      </c>
      <c r="P713" s="55">
        <v>73.84</v>
      </c>
      <c r="Q713" s="55">
        <v>72.13</v>
      </c>
      <c r="R713" s="57">
        <v>75.44</v>
      </c>
      <c r="S713" s="30" t="b">
        <v>1</v>
      </c>
      <c r="AJ713" s="1">
        <f>N713-M713</f>
        <v>0.70000000000000018</v>
      </c>
    </row>
    <row r="714" spans="1:36" x14ac:dyDescent="0.2">
      <c r="A714" t="s">
        <v>287</v>
      </c>
      <c r="B714" t="s">
        <v>288</v>
      </c>
      <c r="C714" t="s">
        <v>84</v>
      </c>
      <c r="D714" t="s">
        <v>135</v>
      </c>
      <c r="E714" t="s">
        <v>289</v>
      </c>
      <c r="F714" t="s">
        <v>289</v>
      </c>
      <c r="G714" t="s">
        <v>43</v>
      </c>
      <c r="H714" t="s">
        <v>43</v>
      </c>
      <c r="I714" s="54" t="s">
        <v>36</v>
      </c>
      <c r="J714" t="s">
        <v>36</v>
      </c>
      <c r="K714" t="s">
        <v>290</v>
      </c>
      <c r="L714">
        <f>AVERAGE(M714:N714)</f>
        <v>2.916666666666667</v>
      </c>
      <c r="M714">
        <v>2.5666666666666669</v>
      </c>
      <c r="N714">
        <v>3.2666666666666666</v>
      </c>
      <c r="P714" s="55">
        <v>67.3</v>
      </c>
      <c r="Q714" s="55">
        <v>65.2</v>
      </c>
      <c r="R714" s="57">
        <v>69.28</v>
      </c>
      <c r="S714" s="30" t="b">
        <v>1</v>
      </c>
      <c r="AJ714" s="1">
        <f>N714-M714</f>
        <v>0.69999999999999973</v>
      </c>
    </row>
    <row r="715" spans="1:36" x14ac:dyDescent="0.2">
      <c r="A715" t="s">
        <v>287</v>
      </c>
      <c r="B715" t="s">
        <v>288</v>
      </c>
      <c r="C715" t="s">
        <v>84</v>
      </c>
      <c r="D715" t="s">
        <v>135</v>
      </c>
      <c r="E715" t="s">
        <v>289</v>
      </c>
      <c r="F715" t="s">
        <v>289</v>
      </c>
      <c r="G715" t="s">
        <v>43</v>
      </c>
      <c r="H715" t="s">
        <v>43</v>
      </c>
      <c r="I715" s="54" t="s">
        <v>36</v>
      </c>
      <c r="J715" t="s">
        <v>36</v>
      </c>
      <c r="K715" t="s">
        <v>290</v>
      </c>
      <c r="L715">
        <f>AVERAGE(M715:N715)</f>
        <v>3.85</v>
      </c>
      <c r="M715">
        <v>3.5</v>
      </c>
      <c r="N715">
        <v>4.2</v>
      </c>
      <c r="P715" s="55">
        <v>58.35</v>
      </c>
      <c r="Q715" s="55">
        <v>55.08</v>
      </c>
      <c r="R715" s="57">
        <v>61.39</v>
      </c>
      <c r="S715" s="30" t="b">
        <v>1</v>
      </c>
      <c r="AJ715" s="1">
        <f>N715-M715</f>
        <v>0.70000000000000018</v>
      </c>
    </row>
    <row r="716" spans="1:36" x14ac:dyDescent="0.2">
      <c r="A716" t="s">
        <v>287</v>
      </c>
      <c r="B716" t="s">
        <v>288</v>
      </c>
      <c r="C716" t="s">
        <v>84</v>
      </c>
      <c r="D716" t="s">
        <v>135</v>
      </c>
      <c r="E716" t="s">
        <v>289</v>
      </c>
      <c r="F716" t="s">
        <v>289</v>
      </c>
      <c r="G716" t="s">
        <v>43</v>
      </c>
      <c r="H716" t="s">
        <v>43</v>
      </c>
      <c r="I716" s="54" t="s">
        <v>36</v>
      </c>
      <c r="J716" t="s">
        <v>36</v>
      </c>
      <c r="K716" t="s">
        <v>290</v>
      </c>
      <c r="L716">
        <f>AVERAGE(M716:N716)</f>
        <v>4.7833333333333332</v>
      </c>
      <c r="M716">
        <v>4.4333333333333336</v>
      </c>
      <c r="N716">
        <v>5.1333333333333337</v>
      </c>
      <c r="P716" s="55">
        <v>52.1</v>
      </c>
      <c r="Q716" s="55">
        <v>48.67</v>
      </c>
      <c r="R716" s="57">
        <v>55.31</v>
      </c>
      <c r="S716" s="30" t="b">
        <v>1</v>
      </c>
      <c r="AJ716" s="1">
        <f>N716-M716</f>
        <v>0.70000000000000018</v>
      </c>
    </row>
    <row r="717" spans="1:36" x14ac:dyDescent="0.2">
      <c r="A717" t="s">
        <v>287</v>
      </c>
      <c r="B717" t="s">
        <v>288</v>
      </c>
      <c r="C717" t="s">
        <v>84</v>
      </c>
      <c r="D717" t="s">
        <v>135</v>
      </c>
      <c r="E717" t="s">
        <v>289</v>
      </c>
      <c r="F717" t="s">
        <v>289</v>
      </c>
      <c r="G717" t="s">
        <v>43</v>
      </c>
      <c r="H717" t="s">
        <v>43</v>
      </c>
      <c r="I717" s="54" t="s">
        <v>36</v>
      </c>
      <c r="J717" t="s">
        <v>36</v>
      </c>
      <c r="K717" t="s">
        <v>290</v>
      </c>
      <c r="L717">
        <f>AVERAGE(M717:N717)</f>
        <v>5.7166666666666668</v>
      </c>
      <c r="M717">
        <v>5.3666666666666663</v>
      </c>
      <c r="N717">
        <v>6.0666666666666664</v>
      </c>
      <c r="P717" s="55">
        <v>39.47</v>
      </c>
      <c r="Q717" s="55">
        <v>34.29</v>
      </c>
      <c r="R717" s="57">
        <v>44.24</v>
      </c>
      <c r="S717" s="30" t="b">
        <v>1</v>
      </c>
      <c r="AJ717" s="1">
        <f>N717-M717</f>
        <v>0.70000000000000018</v>
      </c>
    </row>
    <row r="718" spans="1:36" x14ac:dyDescent="0.2">
      <c r="A718" t="s">
        <v>287</v>
      </c>
      <c r="B718" t="s">
        <v>288</v>
      </c>
      <c r="C718" t="s">
        <v>84</v>
      </c>
      <c r="D718" t="s">
        <v>135</v>
      </c>
      <c r="E718" t="s">
        <v>289</v>
      </c>
      <c r="F718" t="s">
        <v>289</v>
      </c>
      <c r="G718" t="s">
        <v>43</v>
      </c>
      <c r="H718" t="s">
        <v>43</v>
      </c>
      <c r="I718" s="54" t="s">
        <v>36</v>
      </c>
      <c r="J718" t="s">
        <v>36</v>
      </c>
      <c r="K718" t="s">
        <v>290</v>
      </c>
      <c r="L718">
        <f>AVERAGE(M718:N718)</f>
        <v>6.65</v>
      </c>
      <c r="M718">
        <v>6.3</v>
      </c>
      <c r="N718">
        <v>7</v>
      </c>
      <c r="P718" s="55">
        <v>33.19</v>
      </c>
      <c r="Q718" s="55">
        <v>26.78</v>
      </c>
      <c r="R718" s="57">
        <v>39.04</v>
      </c>
      <c r="S718" s="30" t="b">
        <v>1</v>
      </c>
      <c r="AJ718" s="1">
        <f>N718-M718</f>
        <v>0.70000000000000018</v>
      </c>
    </row>
    <row r="719" spans="1:36" ht="17" thickBot="1" x14ac:dyDescent="0.25">
      <c r="A719" t="s">
        <v>287</v>
      </c>
      <c r="B719" t="s">
        <v>288</v>
      </c>
      <c r="C719" t="s">
        <v>84</v>
      </c>
      <c r="D719" t="s">
        <v>135</v>
      </c>
      <c r="E719" t="s">
        <v>289</v>
      </c>
      <c r="F719" t="s">
        <v>289</v>
      </c>
      <c r="G719" t="s">
        <v>43</v>
      </c>
      <c r="H719" t="s">
        <v>43</v>
      </c>
      <c r="I719" s="54" t="s">
        <v>36</v>
      </c>
      <c r="J719" t="s">
        <v>36</v>
      </c>
      <c r="K719" t="s">
        <v>290</v>
      </c>
      <c r="L719">
        <f>AVERAGE(M719:N719)</f>
        <v>8.5166666666666675</v>
      </c>
      <c r="M719">
        <v>7.2333333333333334</v>
      </c>
      <c r="N719">
        <v>9.8000000000000007</v>
      </c>
      <c r="P719" s="58">
        <v>21.1</v>
      </c>
      <c r="Q719" s="58">
        <v>12.26</v>
      </c>
      <c r="R719" s="59">
        <v>29.05</v>
      </c>
      <c r="S719" s="30" t="b">
        <v>1</v>
      </c>
      <c r="AJ719" s="1">
        <f>N719-M719</f>
        <v>2.5666666666666673</v>
      </c>
    </row>
    <row r="720" spans="1:36" x14ac:dyDescent="0.2">
      <c r="A720" t="s">
        <v>287</v>
      </c>
      <c r="B720" t="s">
        <v>288</v>
      </c>
      <c r="C720" t="s">
        <v>84</v>
      </c>
      <c r="D720" t="s">
        <v>135</v>
      </c>
      <c r="E720" t="s">
        <v>289</v>
      </c>
      <c r="F720" t="s">
        <v>289</v>
      </c>
      <c r="G720" t="s">
        <v>76</v>
      </c>
      <c r="H720" t="s">
        <v>35</v>
      </c>
      <c r="I720" s="54" t="s">
        <v>119</v>
      </c>
      <c r="J720" t="s">
        <v>119</v>
      </c>
      <c r="K720" t="s">
        <v>290</v>
      </c>
      <c r="L720">
        <f>AVERAGE(M720:N720)</f>
        <v>0.81666666666666665</v>
      </c>
      <c r="M720">
        <v>0.7</v>
      </c>
      <c r="N720">
        <v>0.93333333333333335</v>
      </c>
      <c r="P720" s="55">
        <v>88.18</v>
      </c>
      <c r="Q720" s="55">
        <v>85.96</v>
      </c>
      <c r="R720" s="56">
        <v>90.04</v>
      </c>
      <c r="S720" s="30" t="b">
        <v>1</v>
      </c>
      <c r="AJ720" s="1">
        <f>N720-M720</f>
        <v>0.23333333333333339</v>
      </c>
    </row>
    <row r="721" spans="1:36" x14ac:dyDescent="0.2">
      <c r="A721" t="s">
        <v>287</v>
      </c>
      <c r="B721" t="s">
        <v>288</v>
      </c>
      <c r="C721" t="s">
        <v>84</v>
      </c>
      <c r="D721" t="s">
        <v>135</v>
      </c>
      <c r="E721" t="s">
        <v>289</v>
      </c>
      <c r="F721" t="s">
        <v>289</v>
      </c>
      <c r="G721" t="s">
        <v>76</v>
      </c>
      <c r="H721" t="s">
        <v>35</v>
      </c>
      <c r="I721" s="54" t="s">
        <v>119</v>
      </c>
      <c r="J721" t="s">
        <v>119</v>
      </c>
      <c r="K721" t="s">
        <v>290</v>
      </c>
      <c r="L721">
        <f>AVERAGE(M721:N721)</f>
        <v>1.2833333333333332</v>
      </c>
      <c r="M721">
        <v>1.1666666666666667</v>
      </c>
      <c r="N721">
        <v>1.4</v>
      </c>
      <c r="P721" s="55">
        <v>90.11</v>
      </c>
      <c r="Q721" s="55">
        <v>87.9</v>
      </c>
      <c r="R721" s="56">
        <v>91.91</v>
      </c>
      <c r="S721" s="30" t="b">
        <v>1</v>
      </c>
      <c r="AJ721" s="1">
        <f>N721-M721</f>
        <v>0.23333333333333317</v>
      </c>
    </row>
    <row r="722" spans="1:36" x14ac:dyDescent="0.2">
      <c r="A722" t="s">
        <v>287</v>
      </c>
      <c r="B722" t="s">
        <v>288</v>
      </c>
      <c r="C722" t="s">
        <v>84</v>
      </c>
      <c r="D722" t="s">
        <v>135</v>
      </c>
      <c r="E722" t="s">
        <v>289</v>
      </c>
      <c r="F722" t="s">
        <v>289</v>
      </c>
      <c r="G722" t="s">
        <v>76</v>
      </c>
      <c r="H722" t="s">
        <v>35</v>
      </c>
      <c r="I722" s="54" t="s">
        <v>119</v>
      </c>
      <c r="J722" t="s">
        <v>119</v>
      </c>
      <c r="K722" t="s">
        <v>290</v>
      </c>
      <c r="L722">
        <f>AVERAGE(M722:N722)</f>
        <v>1.9833333333333334</v>
      </c>
      <c r="M722">
        <v>1.6333333333333333</v>
      </c>
      <c r="N722">
        <v>2.3333333333333335</v>
      </c>
      <c r="P722" s="55">
        <v>90.1</v>
      </c>
      <c r="Q722" s="55">
        <v>88.12</v>
      </c>
      <c r="R722" s="56">
        <v>91.74</v>
      </c>
      <c r="S722" s="30" t="b">
        <v>1</v>
      </c>
      <c r="AJ722" s="1">
        <f>N722-M722</f>
        <v>0.70000000000000018</v>
      </c>
    </row>
    <row r="723" spans="1:36" x14ac:dyDescent="0.2">
      <c r="A723" t="s">
        <v>287</v>
      </c>
      <c r="B723" t="s">
        <v>288</v>
      </c>
      <c r="C723" t="s">
        <v>84</v>
      </c>
      <c r="D723" t="s">
        <v>135</v>
      </c>
      <c r="E723" t="s">
        <v>289</v>
      </c>
      <c r="F723" t="s">
        <v>289</v>
      </c>
      <c r="G723" t="s">
        <v>76</v>
      </c>
      <c r="H723" t="s">
        <v>35</v>
      </c>
      <c r="I723" s="54" t="s">
        <v>119</v>
      </c>
      <c r="J723" t="s">
        <v>119</v>
      </c>
      <c r="K723" t="s">
        <v>290</v>
      </c>
      <c r="L723">
        <f>AVERAGE(M723:N723)</f>
        <v>2.916666666666667</v>
      </c>
      <c r="M723">
        <v>2.5666666666666669</v>
      </c>
      <c r="N723">
        <v>3.2666666666666666</v>
      </c>
      <c r="P723" s="55">
        <v>89.67</v>
      </c>
      <c r="Q723" s="55">
        <v>85.92</v>
      </c>
      <c r="R723" s="56">
        <v>92.41</v>
      </c>
      <c r="S723" s="30" t="b">
        <v>1</v>
      </c>
      <c r="AJ723" s="1">
        <f>N723-M723</f>
        <v>0.69999999999999973</v>
      </c>
    </row>
    <row r="724" spans="1:36" x14ac:dyDescent="0.2">
      <c r="A724" t="s">
        <v>287</v>
      </c>
      <c r="B724" t="s">
        <v>288</v>
      </c>
      <c r="C724" t="s">
        <v>84</v>
      </c>
      <c r="D724" t="s">
        <v>135</v>
      </c>
      <c r="E724" t="s">
        <v>289</v>
      </c>
      <c r="F724" t="s">
        <v>289</v>
      </c>
      <c r="G724" t="s">
        <v>76</v>
      </c>
      <c r="H724" t="s">
        <v>35</v>
      </c>
      <c r="I724" s="54" t="s">
        <v>119</v>
      </c>
      <c r="J724" t="s">
        <v>119</v>
      </c>
      <c r="K724" t="s">
        <v>290</v>
      </c>
      <c r="L724">
        <f>AVERAGE(M724:N724)</f>
        <v>3.85</v>
      </c>
      <c r="M724">
        <v>3.5</v>
      </c>
      <c r="N724">
        <v>4.2</v>
      </c>
      <c r="P724" s="55">
        <v>94.86</v>
      </c>
      <c r="Q724" s="55">
        <v>89.69</v>
      </c>
      <c r="R724" s="56">
        <v>97.44</v>
      </c>
      <c r="S724" s="30" t="b">
        <v>1</v>
      </c>
      <c r="AJ724" s="1">
        <f>N724-M724</f>
        <v>0.70000000000000018</v>
      </c>
    </row>
    <row r="725" spans="1:36" x14ac:dyDescent="0.2">
      <c r="A725" t="s">
        <v>287</v>
      </c>
      <c r="B725" t="s">
        <v>288</v>
      </c>
      <c r="C725" t="s">
        <v>84</v>
      </c>
      <c r="D725" t="s">
        <v>135</v>
      </c>
      <c r="E725" t="s">
        <v>289</v>
      </c>
      <c r="F725" t="s">
        <v>289</v>
      </c>
      <c r="G725" t="s">
        <v>43</v>
      </c>
      <c r="H725" t="s">
        <v>43</v>
      </c>
      <c r="I725" s="54" t="s">
        <v>119</v>
      </c>
      <c r="J725" t="s">
        <v>119</v>
      </c>
      <c r="K725" t="s">
        <v>290</v>
      </c>
      <c r="L725">
        <f>AVERAGE(M725:N725)</f>
        <v>0.81666666666666665</v>
      </c>
      <c r="M725">
        <v>0.7</v>
      </c>
      <c r="N725">
        <v>0.93333333333333335</v>
      </c>
      <c r="P725" s="55">
        <v>96.3</v>
      </c>
      <c r="Q725" s="55">
        <v>94.99</v>
      </c>
      <c r="R725" s="57">
        <v>97.26</v>
      </c>
      <c r="S725" s="30" t="b">
        <v>1</v>
      </c>
      <c r="AJ725" s="1">
        <f>N725-M725</f>
        <v>0.23333333333333339</v>
      </c>
    </row>
    <row r="726" spans="1:36" x14ac:dyDescent="0.2">
      <c r="A726" t="s">
        <v>287</v>
      </c>
      <c r="B726" t="s">
        <v>288</v>
      </c>
      <c r="C726" t="s">
        <v>84</v>
      </c>
      <c r="D726" t="s">
        <v>135</v>
      </c>
      <c r="E726" t="s">
        <v>289</v>
      </c>
      <c r="F726" t="s">
        <v>289</v>
      </c>
      <c r="G726" t="s">
        <v>43</v>
      </c>
      <c r="H726" t="s">
        <v>43</v>
      </c>
      <c r="I726" s="54" t="s">
        <v>119</v>
      </c>
      <c r="J726" t="s">
        <v>119</v>
      </c>
      <c r="K726" t="s">
        <v>290</v>
      </c>
      <c r="L726">
        <f>AVERAGE(M726:N726)</f>
        <v>1.2833333333333332</v>
      </c>
      <c r="M726">
        <v>1.1666666666666667</v>
      </c>
      <c r="N726">
        <v>1.4</v>
      </c>
      <c r="P726" s="55">
        <v>95.48</v>
      </c>
      <c r="Q726" s="55">
        <v>94.05</v>
      </c>
      <c r="R726" s="57">
        <v>96.56</v>
      </c>
      <c r="S726" s="30" t="b">
        <v>1</v>
      </c>
      <c r="AJ726" s="1">
        <f>N726-M726</f>
        <v>0.23333333333333317</v>
      </c>
    </row>
    <row r="727" spans="1:36" x14ac:dyDescent="0.2">
      <c r="A727" t="s">
        <v>287</v>
      </c>
      <c r="B727" t="s">
        <v>288</v>
      </c>
      <c r="C727" t="s">
        <v>84</v>
      </c>
      <c r="D727" t="s">
        <v>135</v>
      </c>
      <c r="E727" t="s">
        <v>289</v>
      </c>
      <c r="F727" t="s">
        <v>289</v>
      </c>
      <c r="G727" t="s">
        <v>43</v>
      </c>
      <c r="H727" t="s">
        <v>43</v>
      </c>
      <c r="I727" s="54" t="s">
        <v>119</v>
      </c>
      <c r="J727" t="s">
        <v>119</v>
      </c>
      <c r="K727" t="s">
        <v>290</v>
      </c>
      <c r="L727">
        <f>AVERAGE(M727:N727)</f>
        <v>1.9833333333333334</v>
      </c>
      <c r="M727">
        <v>1.6333333333333333</v>
      </c>
      <c r="N727">
        <v>2.3333333333333335</v>
      </c>
      <c r="P727" s="55">
        <v>93.87</v>
      </c>
      <c r="Q727" s="55">
        <v>92.89</v>
      </c>
      <c r="R727" s="57">
        <v>94.71</v>
      </c>
      <c r="S727" s="30" t="b">
        <v>1</v>
      </c>
      <c r="AJ727" s="1">
        <f>N727-M727</f>
        <v>0.70000000000000018</v>
      </c>
    </row>
    <row r="728" spans="1:36" x14ac:dyDescent="0.2">
      <c r="A728" t="s">
        <v>287</v>
      </c>
      <c r="B728" t="s">
        <v>288</v>
      </c>
      <c r="C728" t="s">
        <v>84</v>
      </c>
      <c r="D728" t="s">
        <v>135</v>
      </c>
      <c r="E728" t="s">
        <v>289</v>
      </c>
      <c r="F728" t="s">
        <v>289</v>
      </c>
      <c r="G728" t="s">
        <v>43</v>
      </c>
      <c r="H728" t="s">
        <v>43</v>
      </c>
      <c r="I728" s="54" t="s">
        <v>119</v>
      </c>
      <c r="J728" t="s">
        <v>119</v>
      </c>
      <c r="K728" t="s">
        <v>290</v>
      </c>
      <c r="L728">
        <f>AVERAGE(M728:N728)</f>
        <v>2.916666666666667</v>
      </c>
      <c r="M728">
        <v>2.5666666666666669</v>
      </c>
      <c r="N728">
        <v>3.2666666666666666</v>
      </c>
      <c r="P728" s="55">
        <v>91.06</v>
      </c>
      <c r="Q728" s="55">
        <v>90.04</v>
      </c>
      <c r="R728" s="57">
        <v>91.97</v>
      </c>
      <c r="S728" s="30" t="b">
        <v>1</v>
      </c>
      <c r="AJ728" s="1">
        <f>N728-M728</f>
        <v>0.69999999999999973</v>
      </c>
    </row>
    <row r="729" spans="1:36" x14ac:dyDescent="0.2">
      <c r="A729" t="s">
        <v>287</v>
      </c>
      <c r="B729" t="s">
        <v>288</v>
      </c>
      <c r="C729" t="s">
        <v>84</v>
      </c>
      <c r="D729" t="s">
        <v>135</v>
      </c>
      <c r="E729" t="s">
        <v>289</v>
      </c>
      <c r="F729" t="s">
        <v>289</v>
      </c>
      <c r="G729" t="s">
        <v>43</v>
      </c>
      <c r="H729" t="s">
        <v>43</v>
      </c>
      <c r="I729" s="54" t="s">
        <v>119</v>
      </c>
      <c r="J729" t="s">
        <v>119</v>
      </c>
      <c r="K729" t="s">
        <v>290</v>
      </c>
      <c r="L729">
        <f>AVERAGE(M729:N729)</f>
        <v>3.85</v>
      </c>
      <c r="M729">
        <v>3.5</v>
      </c>
      <c r="N729">
        <v>4.2</v>
      </c>
      <c r="P729" s="55">
        <v>86.96</v>
      </c>
      <c r="Q729" s="55">
        <v>85.14</v>
      </c>
      <c r="R729" s="57">
        <v>88.55</v>
      </c>
      <c r="S729" s="30" t="b">
        <v>1</v>
      </c>
      <c r="AJ729" s="1">
        <f>N729-M729</f>
        <v>0.70000000000000018</v>
      </c>
    </row>
    <row r="730" spans="1:36" x14ac:dyDescent="0.2">
      <c r="A730" t="s">
        <v>287</v>
      </c>
      <c r="B730" t="s">
        <v>288</v>
      </c>
      <c r="C730" t="s">
        <v>84</v>
      </c>
      <c r="D730" t="s">
        <v>135</v>
      </c>
      <c r="E730" t="s">
        <v>289</v>
      </c>
      <c r="F730" t="s">
        <v>289</v>
      </c>
      <c r="G730" t="s">
        <v>43</v>
      </c>
      <c r="H730" t="s">
        <v>43</v>
      </c>
      <c r="I730" s="54" t="s">
        <v>119</v>
      </c>
      <c r="J730" t="s">
        <v>119</v>
      </c>
      <c r="K730" t="s">
        <v>290</v>
      </c>
      <c r="L730">
        <f>AVERAGE(M730:N730)</f>
        <v>4.7833333333333332</v>
      </c>
      <c r="M730">
        <v>4.4333333333333336</v>
      </c>
      <c r="N730">
        <v>5.1333333333333337</v>
      </c>
      <c r="P730" s="55">
        <v>84.88</v>
      </c>
      <c r="Q730" s="55">
        <v>83.02</v>
      </c>
      <c r="R730" s="57">
        <v>86.54</v>
      </c>
      <c r="S730" s="30" t="b">
        <v>1</v>
      </c>
      <c r="AJ730" s="1">
        <f>N730-M730</f>
        <v>0.70000000000000018</v>
      </c>
    </row>
    <row r="731" spans="1:36" x14ac:dyDescent="0.2">
      <c r="A731" t="s">
        <v>287</v>
      </c>
      <c r="B731" t="s">
        <v>288</v>
      </c>
      <c r="C731" t="s">
        <v>84</v>
      </c>
      <c r="D731" t="s">
        <v>135</v>
      </c>
      <c r="E731" t="s">
        <v>289</v>
      </c>
      <c r="F731" t="s">
        <v>289</v>
      </c>
      <c r="G731" t="s">
        <v>43</v>
      </c>
      <c r="H731" t="s">
        <v>43</v>
      </c>
      <c r="I731" s="54" t="s">
        <v>119</v>
      </c>
      <c r="J731" t="s">
        <v>119</v>
      </c>
      <c r="K731" t="s">
        <v>290</v>
      </c>
      <c r="L731">
        <f>AVERAGE(M731:N731)</f>
        <v>5.7166666666666668</v>
      </c>
      <c r="M731">
        <v>5.3666666666666663</v>
      </c>
      <c r="N731">
        <v>6.0666666666666664</v>
      </c>
      <c r="P731" s="55">
        <v>83.27</v>
      </c>
      <c r="Q731" s="55">
        <v>81.28</v>
      </c>
      <c r="R731" s="57">
        <v>85.04</v>
      </c>
      <c r="S731" s="30" t="b">
        <v>1</v>
      </c>
      <c r="AJ731" s="1">
        <f>N731-M731</f>
        <v>0.70000000000000018</v>
      </c>
    </row>
    <row r="732" spans="1:36" x14ac:dyDescent="0.2">
      <c r="A732" t="s">
        <v>287</v>
      </c>
      <c r="B732" t="s">
        <v>288</v>
      </c>
      <c r="C732" t="s">
        <v>84</v>
      </c>
      <c r="D732" t="s">
        <v>135</v>
      </c>
      <c r="E732" t="s">
        <v>289</v>
      </c>
      <c r="F732" t="s">
        <v>289</v>
      </c>
      <c r="G732" t="s">
        <v>43</v>
      </c>
      <c r="H732" t="s">
        <v>43</v>
      </c>
      <c r="I732" s="54" t="s">
        <v>119</v>
      </c>
      <c r="J732" t="s">
        <v>119</v>
      </c>
      <c r="K732" t="s">
        <v>290</v>
      </c>
      <c r="L732">
        <f>AVERAGE(M732:N732)</f>
        <v>6.65</v>
      </c>
      <c r="M732">
        <v>6.3</v>
      </c>
      <c r="N732">
        <v>7</v>
      </c>
      <c r="P732" s="55">
        <v>79.59</v>
      </c>
      <c r="Q732" s="55">
        <v>75.52</v>
      </c>
      <c r="R732" s="57">
        <v>82.98</v>
      </c>
      <c r="S732" s="30" t="b">
        <v>1</v>
      </c>
      <c r="AJ732" s="1">
        <f>N732-M732</f>
        <v>0.70000000000000018</v>
      </c>
    </row>
    <row r="733" spans="1:36" ht="17" thickBot="1" x14ac:dyDescent="0.25">
      <c r="A733" t="s">
        <v>287</v>
      </c>
      <c r="B733" t="s">
        <v>288</v>
      </c>
      <c r="C733" t="s">
        <v>84</v>
      </c>
      <c r="D733" t="s">
        <v>135</v>
      </c>
      <c r="E733" t="s">
        <v>289</v>
      </c>
      <c r="F733" t="s">
        <v>289</v>
      </c>
      <c r="G733" t="s">
        <v>43</v>
      </c>
      <c r="H733" t="s">
        <v>43</v>
      </c>
      <c r="I733" s="54" t="s">
        <v>119</v>
      </c>
      <c r="J733" t="s">
        <v>119</v>
      </c>
      <c r="K733" t="s">
        <v>290</v>
      </c>
      <c r="L733">
        <f>AVERAGE(M733:N733)</f>
        <v>8.0500000000000007</v>
      </c>
      <c r="M733">
        <v>7.2333333333333334</v>
      </c>
      <c r="N733">
        <v>8.8666666666666671</v>
      </c>
      <c r="P733" s="58">
        <v>76.48</v>
      </c>
      <c r="Q733" s="58">
        <v>70.92</v>
      </c>
      <c r="R733" s="59">
        <v>80.98</v>
      </c>
      <c r="S733" s="30" t="b">
        <v>1</v>
      </c>
      <c r="AJ733" s="1">
        <f>N733-M733</f>
        <v>1.6333333333333337</v>
      </c>
    </row>
    <row r="734" spans="1:36" x14ac:dyDescent="0.2">
      <c r="A734" t="str">
        <f>A733</f>
        <v>DECAY92</v>
      </c>
      <c r="B734" t="str">
        <f>B733</f>
        <v>Fabiani</v>
      </c>
      <c r="C734" t="str">
        <f>C733</f>
        <v>mRNA</v>
      </c>
      <c r="D734" t="str">
        <f>D733</f>
        <v>None</v>
      </c>
      <c r="E734" t="s">
        <v>291</v>
      </c>
      <c r="F734" t="s">
        <v>292</v>
      </c>
      <c r="G734" t="s">
        <v>43</v>
      </c>
      <c r="H734" t="s">
        <v>43</v>
      </c>
      <c r="I734" t="s">
        <v>36</v>
      </c>
      <c r="J734" t="s">
        <v>36</v>
      </c>
      <c r="K734" t="s">
        <v>293</v>
      </c>
      <c r="L734">
        <f>AVERAGE(M734:N734)</f>
        <v>0.81666666666666665</v>
      </c>
      <c r="M734">
        <v>0.7</v>
      </c>
      <c r="N734">
        <v>0.93333333333333335</v>
      </c>
      <c r="P734">
        <v>62.05</v>
      </c>
      <c r="Q734">
        <v>50.06</v>
      </c>
      <c r="R734">
        <v>71.16</v>
      </c>
      <c r="S734" s="30" t="b">
        <v>0</v>
      </c>
      <c r="AJ734" s="1">
        <f>N734-M734</f>
        <v>0.23333333333333339</v>
      </c>
    </row>
    <row r="735" spans="1:36" x14ac:dyDescent="0.2">
      <c r="A735" t="str">
        <f>A734</f>
        <v>DECAY92</v>
      </c>
      <c r="B735" t="str">
        <f>B734</f>
        <v>Fabiani</v>
      </c>
      <c r="C735" t="str">
        <f>C734</f>
        <v>mRNA</v>
      </c>
      <c r="D735" t="str">
        <f>D734</f>
        <v>None</v>
      </c>
      <c r="E735" t="s">
        <v>291</v>
      </c>
      <c r="F735" t="s">
        <v>292</v>
      </c>
      <c r="G735" t="s">
        <v>43</v>
      </c>
      <c r="H735" t="s">
        <v>43</v>
      </c>
      <c r="I735" t="s">
        <v>36</v>
      </c>
      <c r="J735" t="s">
        <v>36</v>
      </c>
      <c r="K735" t="s">
        <v>293</v>
      </c>
      <c r="L735">
        <f>AVERAGE(M735:N735)</f>
        <v>1.2833333333333332</v>
      </c>
      <c r="M735">
        <v>1.1666666666666667</v>
      </c>
      <c r="N735">
        <v>1.4</v>
      </c>
      <c r="P735">
        <v>60.59</v>
      </c>
      <c r="Q735">
        <v>44.81</v>
      </c>
      <c r="R735">
        <v>71.849999999999994</v>
      </c>
      <c r="S735" s="30" t="b">
        <v>0</v>
      </c>
      <c r="AJ735" s="1">
        <f>N735-M735</f>
        <v>0.23333333333333317</v>
      </c>
    </row>
    <row r="736" spans="1:36" x14ac:dyDescent="0.2">
      <c r="A736" t="str">
        <f>A735</f>
        <v>DECAY92</v>
      </c>
      <c r="B736" t="str">
        <f>B735</f>
        <v>Fabiani</v>
      </c>
      <c r="C736" t="str">
        <f>C735</f>
        <v>mRNA</v>
      </c>
      <c r="D736" t="str">
        <f>D735</f>
        <v>None</v>
      </c>
      <c r="E736" t="s">
        <v>291</v>
      </c>
      <c r="F736" t="s">
        <v>292</v>
      </c>
      <c r="G736" t="s">
        <v>43</v>
      </c>
      <c r="H736" t="s">
        <v>43</v>
      </c>
      <c r="I736" t="s">
        <v>36</v>
      </c>
      <c r="J736" t="s">
        <v>36</v>
      </c>
      <c r="K736" t="s">
        <v>293</v>
      </c>
      <c r="L736">
        <f>AVERAGE(M736:N736)</f>
        <v>1.9833333333333334</v>
      </c>
      <c r="M736">
        <v>1.6333333333333333</v>
      </c>
      <c r="N736">
        <v>2.3333333333333335</v>
      </c>
      <c r="P736">
        <v>54.92</v>
      </c>
      <c r="Q736">
        <v>40.57</v>
      </c>
      <c r="R736">
        <v>65.81</v>
      </c>
      <c r="S736" s="30" t="b">
        <v>0</v>
      </c>
      <c r="AJ736" s="1">
        <f>N736-M736</f>
        <v>0.70000000000000018</v>
      </c>
    </row>
    <row r="737" spans="1:36" x14ac:dyDescent="0.2">
      <c r="A737" t="str">
        <f>A736</f>
        <v>DECAY92</v>
      </c>
      <c r="B737" t="str">
        <f>B736</f>
        <v>Fabiani</v>
      </c>
      <c r="C737" t="str">
        <f>C736</f>
        <v>mRNA</v>
      </c>
      <c r="D737" t="str">
        <f>D736</f>
        <v>None</v>
      </c>
      <c r="E737" t="s">
        <v>291</v>
      </c>
      <c r="F737" t="s">
        <v>292</v>
      </c>
      <c r="G737" t="s">
        <v>43</v>
      </c>
      <c r="H737" t="s">
        <v>43</v>
      </c>
      <c r="I737" t="s">
        <v>36</v>
      </c>
      <c r="J737" t="s">
        <v>36</v>
      </c>
      <c r="K737" t="s">
        <v>293</v>
      </c>
      <c r="L737">
        <f>AVERAGE(M737:N737)</f>
        <v>2.916666666666667</v>
      </c>
      <c r="M737">
        <v>2.5666666666666669</v>
      </c>
      <c r="N737">
        <v>3.2666666666666666</v>
      </c>
      <c r="P737">
        <v>53.49</v>
      </c>
      <c r="Q737">
        <v>38.520000000000003</v>
      </c>
      <c r="R737">
        <v>64.819999999999993</v>
      </c>
      <c r="S737" s="30" t="b">
        <v>0</v>
      </c>
      <c r="AJ737" s="1">
        <f>N737-M737</f>
        <v>0.69999999999999973</v>
      </c>
    </row>
    <row r="738" spans="1:36" x14ac:dyDescent="0.2">
      <c r="A738" t="str">
        <f>A737</f>
        <v>DECAY92</v>
      </c>
      <c r="B738" t="str">
        <f>B737</f>
        <v>Fabiani</v>
      </c>
      <c r="C738" t="str">
        <f>C737</f>
        <v>mRNA</v>
      </c>
      <c r="D738" t="str">
        <f>D737</f>
        <v>None</v>
      </c>
      <c r="E738" t="s">
        <v>291</v>
      </c>
      <c r="F738" t="s">
        <v>292</v>
      </c>
      <c r="G738" t="s">
        <v>43</v>
      </c>
      <c r="H738" t="s">
        <v>43</v>
      </c>
      <c r="I738" t="s">
        <v>36</v>
      </c>
      <c r="J738" t="s">
        <v>36</v>
      </c>
      <c r="K738" t="s">
        <v>293</v>
      </c>
      <c r="L738">
        <f>AVERAGE(M738:N738)</f>
        <v>3.85</v>
      </c>
      <c r="M738">
        <v>3.5</v>
      </c>
      <c r="N738">
        <v>4.2</v>
      </c>
      <c r="P738">
        <v>46.83</v>
      </c>
      <c r="Q738">
        <v>31.72</v>
      </c>
      <c r="R738">
        <v>58.59</v>
      </c>
      <c r="S738" s="30" t="b">
        <v>0</v>
      </c>
      <c r="AJ738" s="1">
        <f>N738-M738</f>
        <v>0.70000000000000018</v>
      </c>
    </row>
    <row r="739" spans="1:36" x14ac:dyDescent="0.2">
      <c r="A739" t="str">
        <f>A738</f>
        <v>DECAY92</v>
      </c>
      <c r="B739" t="str">
        <f>B738</f>
        <v>Fabiani</v>
      </c>
      <c r="C739" t="str">
        <f>C738</f>
        <v>mRNA</v>
      </c>
      <c r="D739" t="str">
        <f>D738</f>
        <v>None</v>
      </c>
      <c r="E739" t="s">
        <v>291</v>
      </c>
      <c r="F739" t="s">
        <v>292</v>
      </c>
      <c r="G739" t="s">
        <v>43</v>
      </c>
      <c r="H739" t="s">
        <v>43</v>
      </c>
      <c r="I739" t="s">
        <v>36</v>
      </c>
      <c r="J739" t="s">
        <v>36</v>
      </c>
      <c r="K739" t="s">
        <v>293</v>
      </c>
      <c r="L739">
        <f>AVERAGE(M739:N739)</f>
        <v>4.7833333333333332</v>
      </c>
      <c r="M739">
        <v>4.4333333333333336</v>
      </c>
      <c r="N739">
        <v>5.1333333333333337</v>
      </c>
      <c r="P739">
        <v>41.19</v>
      </c>
      <c r="Q739">
        <v>24.85</v>
      </c>
      <c r="R739">
        <v>53.98</v>
      </c>
      <c r="S739" s="30" t="b">
        <v>0</v>
      </c>
      <c r="AJ739" s="1">
        <f>N739-M739</f>
        <v>0.70000000000000018</v>
      </c>
    </row>
    <row r="740" spans="1:36" x14ac:dyDescent="0.2">
      <c r="A740" t="str">
        <f>A739</f>
        <v>DECAY92</v>
      </c>
      <c r="B740" t="str">
        <f>B739</f>
        <v>Fabiani</v>
      </c>
      <c r="C740" t="str">
        <f>C739</f>
        <v>mRNA</v>
      </c>
      <c r="D740" t="str">
        <f>D739</f>
        <v>None</v>
      </c>
      <c r="E740" t="s">
        <v>291</v>
      </c>
      <c r="F740" t="s">
        <v>292</v>
      </c>
      <c r="G740" t="s">
        <v>43</v>
      </c>
      <c r="H740" t="s">
        <v>43</v>
      </c>
      <c r="I740" t="s">
        <v>36</v>
      </c>
      <c r="J740" t="s">
        <v>36</v>
      </c>
      <c r="K740" t="s">
        <v>293</v>
      </c>
      <c r="L740">
        <f>AVERAGE(M740:N740)</f>
        <v>5.7166666666666668</v>
      </c>
      <c r="M740">
        <v>5.3666666666666663</v>
      </c>
      <c r="N740">
        <v>6.0666666666666664</v>
      </c>
      <c r="P740">
        <v>25.63</v>
      </c>
      <c r="Q740">
        <v>5.08</v>
      </c>
      <c r="R740">
        <v>41.73</v>
      </c>
      <c r="S740" s="30" t="b">
        <v>0</v>
      </c>
      <c r="AJ740" s="1">
        <f>N740-M740</f>
        <v>0.70000000000000018</v>
      </c>
    </row>
    <row r="741" spans="1:36" x14ac:dyDescent="0.2">
      <c r="A741" t="str">
        <f>A740</f>
        <v>DECAY92</v>
      </c>
      <c r="B741" t="str">
        <f>B740</f>
        <v>Fabiani</v>
      </c>
      <c r="C741" t="str">
        <f>C740</f>
        <v>mRNA</v>
      </c>
      <c r="D741" t="str">
        <f>D740</f>
        <v>None</v>
      </c>
      <c r="E741" t="s">
        <v>291</v>
      </c>
      <c r="F741" t="s">
        <v>292</v>
      </c>
      <c r="G741" t="s">
        <v>43</v>
      </c>
      <c r="H741" t="s">
        <v>43</v>
      </c>
      <c r="I741" t="s">
        <v>36</v>
      </c>
      <c r="J741" t="s">
        <v>36</v>
      </c>
      <c r="K741" t="s">
        <v>293</v>
      </c>
      <c r="L741">
        <f>AVERAGE(M741:N741)</f>
        <v>6.65</v>
      </c>
      <c r="M741">
        <v>6.3</v>
      </c>
      <c r="N741">
        <v>7</v>
      </c>
      <c r="P741">
        <v>10.78</v>
      </c>
      <c r="Q741">
        <v>-15.23</v>
      </c>
      <c r="R741">
        <v>30.92</v>
      </c>
      <c r="S741" s="30" t="b">
        <v>0</v>
      </c>
      <c r="AJ741" s="1">
        <f>N741-M741</f>
        <v>0.70000000000000018</v>
      </c>
    </row>
    <row r="742" spans="1:36" x14ac:dyDescent="0.2">
      <c r="A742" t="str">
        <f>A741</f>
        <v>DECAY92</v>
      </c>
      <c r="B742" t="str">
        <f>B741</f>
        <v>Fabiani</v>
      </c>
      <c r="C742" t="str">
        <f>C741</f>
        <v>mRNA</v>
      </c>
      <c r="D742" t="str">
        <f>D741</f>
        <v>None</v>
      </c>
      <c r="E742" t="s">
        <v>291</v>
      </c>
      <c r="F742" t="s">
        <v>292</v>
      </c>
      <c r="G742" t="s">
        <v>43</v>
      </c>
      <c r="H742" t="s">
        <v>43</v>
      </c>
      <c r="I742" t="s">
        <v>36</v>
      </c>
      <c r="J742" t="s">
        <v>36</v>
      </c>
      <c r="K742" t="s">
        <v>293</v>
      </c>
      <c r="L742">
        <f>AVERAGE(M742:N742)</f>
        <v>8.5166666666666675</v>
      </c>
      <c r="M742">
        <v>7.2333333333333334</v>
      </c>
      <c r="N742">
        <v>9.8000000000000007</v>
      </c>
      <c r="P742">
        <v>-29.4</v>
      </c>
      <c r="Q742">
        <v>-66.56</v>
      </c>
      <c r="R742">
        <v>-0.53</v>
      </c>
      <c r="S742" s="30" t="b">
        <v>0</v>
      </c>
      <c r="AJ742" s="1">
        <f>N742-M742</f>
        <v>2.5666666666666673</v>
      </c>
    </row>
    <row r="743" spans="1:36" x14ac:dyDescent="0.2">
      <c r="A743" t="str">
        <f>A742</f>
        <v>DECAY92</v>
      </c>
      <c r="B743" t="str">
        <f>B742</f>
        <v>Fabiani</v>
      </c>
      <c r="C743" t="str">
        <f>C742</f>
        <v>mRNA</v>
      </c>
      <c r="D743" t="str">
        <f>D742</f>
        <v>None</v>
      </c>
      <c r="E743" t="s">
        <v>294</v>
      </c>
      <c r="F743" t="s">
        <v>51</v>
      </c>
      <c r="G743" t="s">
        <v>43</v>
      </c>
      <c r="H743" t="s">
        <v>43</v>
      </c>
      <c r="I743" t="s">
        <v>36</v>
      </c>
      <c r="J743" t="s">
        <v>36</v>
      </c>
      <c r="K743" t="s">
        <v>293</v>
      </c>
      <c r="L743">
        <f>AVERAGE(M743:N743)</f>
        <v>0.81666666666666665</v>
      </c>
      <c r="M743">
        <v>0.7</v>
      </c>
      <c r="N743">
        <v>0.93333333333333335</v>
      </c>
      <c r="P743">
        <v>80.16</v>
      </c>
      <c r="Q743">
        <v>76.83</v>
      </c>
      <c r="R743">
        <v>83.02</v>
      </c>
      <c r="S743" t="b">
        <v>1</v>
      </c>
      <c r="AJ743" s="1">
        <f>N743-M743</f>
        <v>0.23333333333333339</v>
      </c>
    </row>
    <row r="744" spans="1:36" x14ac:dyDescent="0.2">
      <c r="A744" t="str">
        <f>A743</f>
        <v>DECAY92</v>
      </c>
      <c r="B744" t="str">
        <f>B743</f>
        <v>Fabiani</v>
      </c>
      <c r="C744" t="str">
        <f>C743</f>
        <v>mRNA</v>
      </c>
      <c r="D744" t="str">
        <f>D743</f>
        <v>None</v>
      </c>
      <c r="E744" t="s">
        <v>294</v>
      </c>
      <c r="F744" t="s">
        <v>51</v>
      </c>
      <c r="G744" t="s">
        <v>43</v>
      </c>
      <c r="H744" t="s">
        <v>43</v>
      </c>
      <c r="I744" t="s">
        <v>36</v>
      </c>
      <c r="J744" t="s">
        <v>36</v>
      </c>
      <c r="K744" t="s">
        <v>293</v>
      </c>
      <c r="L744">
        <f>AVERAGE(M744:N744)</f>
        <v>1.2833333333333332</v>
      </c>
      <c r="M744">
        <v>1.1666666666666667</v>
      </c>
      <c r="N744">
        <v>1.4</v>
      </c>
      <c r="P744">
        <v>74.38</v>
      </c>
      <c r="Q744">
        <v>71.569999999999993</v>
      </c>
      <c r="R744">
        <v>76.92</v>
      </c>
      <c r="S744" t="b">
        <v>1</v>
      </c>
      <c r="AJ744" s="1">
        <f>N744-M744</f>
        <v>0.23333333333333317</v>
      </c>
    </row>
    <row r="745" spans="1:36" x14ac:dyDescent="0.2">
      <c r="A745" t="str">
        <f>A744</f>
        <v>DECAY92</v>
      </c>
      <c r="B745" t="str">
        <f>B744</f>
        <v>Fabiani</v>
      </c>
      <c r="C745" t="str">
        <f>C744</f>
        <v>mRNA</v>
      </c>
      <c r="D745" t="str">
        <f>D744</f>
        <v>None</v>
      </c>
      <c r="E745" t="s">
        <v>294</v>
      </c>
      <c r="F745" t="s">
        <v>51</v>
      </c>
      <c r="G745" t="s">
        <v>43</v>
      </c>
      <c r="H745" t="s">
        <v>43</v>
      </c>
      <c r="I745" t="s">
        <v>36</v>
      </c>
      <c r="J745" t="s">
        <v>36</v>
      </c>
      <c r="K745" t="s">
        <v>293</v>
      </c>
      <c r="L745">
        <f>AVERAGE(M745:N745)</f>
        <v>1.9833333333333334</v>
      </c>
      <c r="M745">
        <v>1.6333333333333333</v>
      </c>
      <c r="N745">
        <v>2.3333333333333335</v>
      </c>
      <c r="P745">
        <v>69.239999999999995</v>
      </c>
      <c r="Q745">
        <v>66.239999999999995</v>
      </c>
      <c r="R745">
        <v>71.97</v>
      </c>
      <c r="S745" t="b">
        <v>1</v>
      </c>
      <c r="AJ745" s="1">
        <f>N745-M745</f>
        <v>0.70000000000000018</v>
      </c>
    </row>
    <row r="746" spans="1:36" x14ac:dyDescent="0.2">
      <c r="A746" t="str">
        <f>A745</f>
        <v>DECAY92</v>
      </c>
      <c r="B746" t="str">
        <f>B745</f>
        <v>Fabiani</v>
      </c>
      <c r="C746" t="str">
        <f>C745</f>
        <v>mRNA</v>
      </c>
      <c r="D746" t="str">
        <f>D745</f>
        <v>None</v>
      </c>
      <c r="E746" t="s">
        <v>294</v>
      </c>
      <c r="F746" t="s">
        <v>51</v>
      </c>
      <c r="G746" t="s">
        <v>43</v>
      </c>
      <c r="H746" t="s">
        <v>43</v>
      </c>
      <c r="I746" t="s">
        <v>36</v>
      </c>
      <c r="J746" t="s">
        <v>36</v>
      </c>
      <c r="K746" t="s">
        <v>293</v>
      </c>
      <c r="L746">
        <f>AVERAGE(M746:N746)</f>
        <v>2.916666666666667</v>
      </c>
      <c r="M746">
        <v>2.5666666666666669</v>
      </c>
      <c r="N746">
        <v>3.2666666666666666</v>
      </c>
      <c r="P746">
        <v>60.67</v>
      </c>
      <c r="Q746">
        <v>57.2</v>
      </c>
      <c r="R746">
        <v>63.85</v>
      </c>
      <c r="S746" t="b">
        <v>1</v>
      </c>
      <c r="AJ746" s="1">
        <f>N746-M746</f>
        <v>0.69999999999999973</v>
      </c>
    </row>
    <row r="747" spans="1:36" x14ac:dyDescent="0.2">
      <c r="A747" t="str">
        <f>A746</f>
        <v>DECAY92</v>
      </c>
      <c r="B747" t="str">
        <f>B746</f>
        <v>Fabiani</v>
      </c>
      <c r="C747" t="str">
        <f>C746</f>
        <v>mRNA</v>
      </c>
      <c r="D747" t="str">
        <f>D746</f>
        <v>None</v>
      </c>
      <c r="E747" t="s">
        <v>294</v>
      </c>
      <c r="F747" t="s">
        <v>51</v>
      </c>
      <c r="G747" t="s">
        <v>43</v>
      </c>
      <c r="H747" t="s">
        <v>43</v>
      </c>
      <c r="I747" t="s">
        <v>36</v>
      </c>
      <c r="J747" t="s">
        <v>36</v>
      </c>
      <c r="K747" t="s">
        <v>293</v>
      </c>
      <c r="L747">
        <f>AVERAGE(M747:N747)</f>
        <v>3.85</v>
      </c>
      <c r="M747">
        <v>3.5</v>
      </c>
      <c r="N747">
        <v>4.2</v>
      </c>
      <c r="P747">
        <v>52.31</v>
      </c>
      <c r="Q747">
        <v>46.93</v>
      </c>
      <c r="R747">
        <v>57.15</v>
      </c>
      <c r="S747" t="b">
        <v>1</v>
      </c>
      <c r="AJ747" s="1">
        <f>N747-M747</f>
        <v>0.70000000000000018</v>
      </c>
    </row>
    <row r="748" spans="1:36" x14ac:dyDescent="0.2">
      <c r="A748" t="str">
        <f>A747</f>
        <v>DECAY92</v>
      </c>
      <c r="B748" t="str">
        <f>B747</f>
        <v>Fabiani</v>
      </c>
      <c r="C748" t="str">
        <f>C747</f>
        <v>mRNA</v>
      </c>
      <c r="D748" t="str">
        <f>D747</f>
        <v>None</v>
      </c>
      <c r="E748" t="s">
        <v>294</v>
      </c>
      <c r="F748" t="s">
        <v>51</v>
      </c>
      <c r="G748" t="s">
        <v>43</v>
      </c>
      <c r="H748" t="s">
        <v>43</v>
      </c>
      <c r="I748" t="s">
        <v>36</v>
      </c>
      <c r="J748" t="s">
        <v>36</v>
      </c>
      <c r="K748" t="s">
        <v>293</v>
      </c>
      <c r="L748">
        <f>AVERAGE(M748:N748)</f>
        <v>4.7833333333333332</v>
      </c>
      <c r="M748">
        <v>4.4333333333333336</v>
      </c>
      <c r="N748">
        <v>5.1333333333333337</v>
      </c>
      <c r="P748">
        <v>42.15</v>
      </c>
      <c r="Q748">
        <v>34.97</v>
      </c>
      <c r="R748">
        <v>48.54</v>
      </c>
      <c r="S748" t="b">
        <v>1</v>
      </c>
      <c r="AJ748" s="1">
        <f>N748-M748</f>
        <v>0.70000000000000018</v>
      </c>
    </row>
    <row r="749" spans="1:36" x14ac:dyDescent="0.2">
      <c r="A749" t="str">
        <f>A748</f>
        <v>DECAY92</v>
      </c>
      <c r="B749" t="str">
        <f>B748</f>
        <v>Fabiani</v>
      </c>
      <c r="C749" t="str">
        <f>C748</f>
        <v>mRNA</v>
      </c>
      <c r="D749" t="str">
        <f>D748</f>
        <v>None</v>
      </c>
      <c r="E749" t="s">
        <v>294</v>
      </c>
      <c r="F749" t="s">
        <v>51</v>
      </c>
      <c r="G749" t="s">
        <v>43</v>
      </c>
      <c r="H749" t="s">
        <v>43</v>
      </c>
      <c r="I749" t="s">
        <v>36</v>
      </c>
      <c r="J749" t="s">
        <v>36</v>
      </c>
      <c r="K749" t="s">
        <v>293</v>
      </c>
      <c r="L749">
        <f>AVERAGE(M749:N749)</f>
        <v>5.7166666666666668</v>
      </c>
      <c r="M749">
        <v>5.3666666666666663</v>
      </c>
      <c r="N749">
        <v>6.0666666666666664</v>
      </c>
      <c r="P749">
        <v>15.95</v>
      </c>
      <c r="Q749">
        <v>3.73</v>
      </c>
      <c r="R749">
        <v>26.62</v>
      </c>
      <c r="S749" t="b">
        <v>1</v>
      </c>
      <c r="AJ749" s="1">
        <f>N749-M749</f>
        <v>0.70000000000000018</v>
      </c>
    </row>
    <row r="750" spans="1:36" x14ac:dyDescent="0.2">
      <c r="A750" t="str">
        <f>A749</f>
        <v>DECAY92</v>
      </c>
      <c r="B750" t="str">
        <f>B749</f>
        <v>Fabiani</v>
      </c>
      <c r="C750" t="str">
        <f>C749</f>
        <v>mRNA</v>
      </c>
      <c r="D750" t="str">
        <f>D749</f>
        <v>None</v>
      </c>
      <c r="E750" t="s">
        <v>294</v>
      </c>
      <c r="F750" t="s">
        <v>51</v>
      </c>
      <c r="G750" t="s">
        <v>43</v>
      </c>
      <c r="H750" t="s">
        <v>43</v>
      </c>
      <c r="I750" t="s">
        <v>36</v>
      </c>
      <c r="J750" t="s">
        <v>36</v>
      </c>
      <c r="K750" t="s">
        <v>293</v>
      </c>
      <c r="L750">
        <f>AVERAGE(M750:N750)</f>
        <v>6.65</v>
      </c>
      <c r="M750">
        <v>6.3</v>
      </c>
      <c r="N750">
        <v>7</v>
      </c>
      <c r="P750">
        <v>2.2999999999999998</v>
      </c>
      <c r="Q750">
        <v>-11.38</v>
      </c>
      <c r="R750">
        <v>14.3</v>
      </c>
      <c r="S750" t="b">
        <v>1</v>
      </c>
      <c r="AJ750" s="1">
        <f>N750-M750</f>
        <v>0.70000000000000018</v>
      </c>
    </row>
    <row r="751" spans="1:36" x14ac:dyDescent="0.2">
      <c r="A751" t="str">
        <f>A750</f>
        <v>DECAY92</v>
      </c>
      <c r="B751" t="str">
        <f>B750</f>
        <v>Fabiani</v>
      </c>
      <c r="C751" t="str">
        <f>C750</f>
        <v>mRNA</v>
      </c>
      <c r="D751" t="str">
        <f>D750</f>
        <v>None</v>
      </c>
      <c r="E751" t="s">
        <v>294</v>
      </c>
      <c r="F751" t="s">
        <v>51</v>
      </c>
      <c r="G751" t="s">
        <v>43</v>
      </c>
      <c r="H751" t="s">
        <v>43</v>
      </c>
      <c r="I751" t="s">
        <v>36</v>
      </c>
      <c r="J751" t="s">
        <v>36</v>
      </c>
      <c r="K751" t="s">
        <v>293</v>
      </c>
      <c r="L751">
        <f>AVERAGE(M751:N751)</f>
        <v>8.5166666666666675</v>
      </c>
      <c r="M751">
        <v>7.2333333333333334</v>
      </c>
      <c r="N751">
        <v>9.8000000000000007</v>
      </c>
      <c r="P751">
        <v>-18.63</v>
      </c>
      <c r="Q751">
        <v>-41.53</v>
      </c>
      <c r="R751">
        <v>0.56000000000000005</v>
      </c>
      <c r="S751" t="b">
        <v>1</v>
      </c>
      <c r="AJ751" s="1">
        <f>N751-M751</f>
        <v>2.5666666666666673</v>
      </c>
    </row>
    <row r="752" spans="1:36" x14ac:dyDescent="0.2">
      <c r="A752" t="str">
        <f>A751</f>
        <v>DECAY92</v>
      </c>
      <c r="B752" t="str">
        <f>B751</f>
        <v>Fabiani</v>
      </c>
      <c r="C752" t="str">
        <f>C751</f>
        <v>mRNA</v>
      </c>
      <c r="D752" t="str">
        <f>D751</f>
        <v>None</v>
      </c>
      <c r="E752" t="s">
        <v>48</v>
      </c>
      <c r="F752" t="s">
        <v>295</v>
      </c>
      <c r="G752" t="s">
        <v>43</v>
      </c>
      <c r="H752" t="s">
        <v>43</v>
      </c>
      <c r="I752" t="s">
        <v>36</v>
      </c>
      <c r="J752" t="s">
        <v>36</v>
      </c>
      <c r="K752" t="s">
        <v>293</v>
      </c>
      <c r="L752">
        <f>AVERAGE(M752:N752)</f>
        <v>0.81666666666666665</v>
      </c>
      <c r="M752">
        <v>0.7</v>
      </c>
      <c r="N752">
        <v>0.93333333333333335</v>
      </c>
      <c r="P752">
        <v>79.22</v>
      </c>
      <c r="Q752">
        <v>77.209999999999994</v>
      </c>
      <c r="R752">
        <v>81.06</v>
      </c>
      <c r="S752" t="b">
        <v>1</v>
      </c>
      <c r="AJ752" s="1">
        <f>N752-M752</f>
        <v>0.23333333333333339</v>
      </c>
    </row>
    <row r="753" spans="1:36" x14ac:dyDescent="0.2">
      <c r="A753" t="str">
        <f>A752</f>
        <v>DECAY92</v>
      </c>
      <c r="B753" t="str">
        <f>B752</f>
        <v>Fabiani</v>
      </c>
      <c r="C753" t="str">
        <f>C752</f>
        <v>mRNA</v>
      </c>
      <c r="D753" t="str">
        <f>D752</f>
        <v>None</v>
      </c>
      <c r="E753" t="s">
        <v>48</v>
      </c>
      <c r="F753" t="s">
        <v>295</v>
      </c>
      <c r="G753" t="s">
        <v>43</v>
      </c>
      <c r="H753" t="s">
        <v>43</v>
      </c>
      <c r="I753" t="s">
        <v>36</v>
      </c>
      <c r="J753" t="s">
        <v>36</v>
      </c>
      <c r="K753" t="s">
        <v>293</v>
      </c>
      <c r="L753">
        <f>AVERAGE(M753:N753)</f>
        <v>1.2833333333333332</v>
      </c>
      <c r="M753">
        <v>1.1666666666666667</v>
      </c>
      <c r="N753">
        <v>1.4</v>
      </c>
      <c r="P753">
        <v>74.61</v>
      </c>
      <c r="Q753">
        <v>72.819999999999993</v>
      </c>
      <c r="R753">
        <v>76.28</v>
      </c>
      <c r="S753" t="b">
        <v>1</v>
      </c>
      <c r="AJ753" s="1">
        <f>N753-M753</f>
        <v>0.23333333333333317</v>
      </c>
    </row>
    <row r="754" spans="1:36" x14ac:dyDescent="0.2">
      <c r="A754" t="str">
        <f>A753</f>
        <v>DECAY92</v>
      </c>
      <c r="B754" t="str">
        <f>B753</f>
        <v>Fabiani</v>
      </c>
      <c r="C754" t="str">
        <f>C753</f>
        <v>mRNA</v>
      </c>
      <c r="D754" t="str">
        <f>D753</f>
        <v>None</v>
      </c>
      <c r="E754" t="s">
        <v>48</v>
      </c>
      <c r="F754" t="s">
        <v>295</v>
      </c>
      <c r="G754" t="s">
        <v>43</v>
      </c>
      <c r="H754" t="s">
        <v>43</v>
      </c>
      <c r="I754" t="s">
        <v>36</v>
      </c>
      <c r="J754" t="s">
        <v>36</v>
      </c>
      <c r="K754" t="s">
        <v>293</v>
      </c>
      <c r="L754">
        <f>AVERAGE(M754:N754)</f>
        <v>1.9833333333333334</v>
      </c>
      <c r="M754">
        <v>1.6333333333333333</v>
      </c>
      <c r="N754">
        <v>2.3333333333333335</v>
      </c>
      <c r="P754">
        <v>69.72</v>
      </c>
      <c r="Q754">
        <v>68.19</v>
      </c>
      <c r="R754">
        <v>71.180000000000007</v>
      </c>
      <c r="S754" t="b">
        <v>1</v>
      </c>
      <c r="AJ754" s="1">
        <f>N754-M754</f>
        <v>0.70000000000000018</v>
      </c>
    </row>
    <row r="755" spans="1:36" x14ac:dyDescent="0.2">
      <c r="A755" t="str">
        <f>A754</f>
        <v>DECAY92</v>
      </c>
      <c r="B755" t="str">
        <f>B754</f>
        <v>Fabiani</v>
      </c>
      <c r="C755" t="str">
        <f>C754</f>
        <v>mRNA</v>
      </c>
      <c r="D755" t="str">
        <f>D754</f>
        <v>None</v>
      </c>
      <c r="E755" t="s">
        <v>48</v>
      </c>
      <c r="F755" t="s">
        <v>295</v>
      </c>
      <c r="G755" t="s">
        <v>43</v>
      </c>
      <c r="H755" t="s">
        <v>43</v>
      </c>
      <c r="I755" t="s">
        <v>36</v>
      </c>
      <c r="J755" t="s">
        <v>36</v>
      </c>
      <c r="K755" t="s">
        <v>293</v>
      </c>
      <c r="L755">
        <f>AVERAGE(M755:N755)</f>
        <v>2.916666666666667</v>
      </c>
      <c r="M755">
        <v>2.5666666666666669</v>
      </c>
      <c r="N755">
        <v>3.2666666666666666</v>
      </c>
      <c r="P755">
        <v>63.35</v>
      </c>
      <c r="Q755">
        <v>60.27</v>
      </c>
      <c r="R755">
        <v>66.180000000000007</v>
      </c>
      <c r="S755" t="b">
        <v>1</v>
      </c>
      <c r="AJ755" s="1">
        <f>N755-M755</f>
        <v>0.69999999999999973</v>
      </c>
    </row>
    <row r="756" spans="1:36" x14ac:dyDescent="0.2">
      <c r="A756" t="str">
        <f>A755</f>
        <v>DECAY92</v>
      </c>
      <c r="B756" t="str">
        <f>B755</f>
        <v>Fabiani</v>
      </c>
      <c r="C756" t="str">
        <f>C755</f>
        <v>mRNA</v>
      </c>
      <c r="D756" t="str">
        <f>D755</f>
        <v>None</v>
      </c>
      <c r="E756" t="s">
        <v>48</v>
      </c>
      <c r="F756" t="s">
        <v>295</v>
      </c>
      <c r="G756" t="s">
        <v>43</v>
      </c>
      <c r="H756" t="s">
        <v>43</v>
      </c>
      <c r="I756" t="s">
        <v>36</v>
      </c>
      <c r="J756" t="s">
        <v>36</v>
      </c>
      <c r="K756" t="s">
        <v>293</v>
      </c>
      <c r="L756">
        <f>AVERAGE(M756:N756)</f>
        <v>3.85</v>
      </c>
      <c r="M756">
        <v>3.5</v>
      </c>
      <c r="N756">
        <v>4.2</v>
      </c>
      <c r="P756">
        <v>51.1</v>
      </c>
      <c r="Q756">
        <v>46.49</v>
      </c>
      <c r="R756">
        <v>55.31</v>
      </c>
      <c r="S756" t="b">
        <v>1</v>
      </c>
      <c r="AJ756" s="1">
        <f>N756-M756</f>
        <v>0.70000000000000018</v>
      </c>
    </row>
    <row r="757" spans="1:36" x14ac:dyDescent="0.2">
      <c r="A757" t="str">
        <f>A756</f>
        <v>DECAY92</v>
      </c>
      <c r="B757" t="str">
        <f>B756</f>
        <v>Fabiani</v>
      </c>
      <c r="C757" t="str">
        <f>C756</f>
        <v>mRNA</v>
      </c>
      <c r="D757" t="str">
        <f>D756</f>
        <v>None</v>
      </c>
      <c r="E757" t="s">
        <v>48</v>
      </c>
      <c r="F757" t="s">
        <v>295</v>
      </c>
      <c r="G757" t="s">
        <v>43</v>
      </c>
      <c r="H757" t="s">
        <v>43</v>
      </c>
      <c r="I757" t="s">
        <v>36</v>
      </c>
      <c r="J757" t="s">
        <v>36</v>
      </c>
      <c r="K757" t="s">
        <v>293</v>
      </c>
      <c r="L757">
        <f>AVERAGE(M757:N757)</f>
        <v>4.7833333333333332</v>
      </c>
      <c r="M757">
        <v>4.4333333333333336</v>
      </c>
      <c r="N757">
        <v>5.1333333333333337</v>
      </c>
      <c r="P757">
        <v>41.24</v>
      </c>
      <c r="Q757">
        <v>36.020000000000003</v>
      </c>
      <c r="R757">
        <v>46.04</v>
      </c>
      <c r="S757" t="b">
        <v>1</v>
      </c>
      <c r="AJ757" s="1">
        <f>N757-M757</f>
        <v>0.70000000000000018</v>
      </c>
    </row>
    <row r="758" spans="1:36" x14ac:dyDescent="0.2">
      <c r="A758" t="str">
        <f>A757</f>
        <v>DECAY92</v>
      </c>
      <c r="B758" t="str">
        <f>B757</f>
        <v>Fabiani</v>
      </c>
      <c r="C758" t="str">
        <f>C757</f>
        <v>mRNA</v>
      </c>
      <c r="D758" t="str">
        <f>D757</f>
        <v>None</v>
      </c>
      <c r="E758" t="s">
        <v>48</v>
      </c>
      <c r="F758" t="s">
        <v>295</v>
      </c>
      <c r="G758" t="s">
        <v>43</v>
      </c>
      <c r="H758" t="s">
        <v>43</v>
      </c>
      <c r="I758" t="s">
        <v>36</v>
      </c>
      <c r="J758" t="s">
        <v>36</v>
      </c>
      <c r="K758" t="s">
        <v>293</v>
      </c>
      <c r="L758">
        <f>AVERAGE(M758:N758)</f>
        <v>5.7166666666666668</v>
      </c>
      <c r="M758">
        <v>5.3666666666666663</v>
      </c>
      <c r="N758">
        <v>6.0666666666666664</v>
      </c>
      <c r="P758">
        <v>32.99</v>
      </c>
      <c r="Q758">
        <v>25.07</v>
      </c>
      <c r="R758">
        <v>40.08</v>
      </c>
      <c r="S758" t="b">
        <v>1</v>
      </c>
      <c r="AJ758" s="1">
        <f>N758-M758</f>
        <v>0.70000000000000018</v>
      </c>
    </row>
    <row r="759" spans="1:36" x14ac:dyDescent="0.2">
      <c r="A759" t="str">
        <f>A758</f>
        <v>DECAY92</v>
      </c>
      <c r="B759" t="str">
        <f>B758</f>
        <v>Fabiani</v>
      </c>
      <c r="C759" t="str">
        <f>C758</f>
        <v>mRNA</v>
      </c>
      <c r="D759" t="str">
        <f>D758</f>
        <v>None</v>
      </c>
      <c r="E759" t="s">
        <v>48</v>
      </c>
      <c r="F759" t="s">
        <v>295</v>
      </c>
      <c r="G759" t="s">
        <v>43</v>
      </c>
      <c r="H759" t="s">
        <v>43</v>
      </c>
      <c r="I759" t="s">
        <v>36</v>
      </c>
      <c r="J759" t="s">
        <v>36</v>
      </c>
      <c r="K759" t="s">
        <v>293</v>
      </c>
      <c r="L759">
        <f>AVERAGE(M759:N759)</f>
        <v>6.65</v>
      </c>
      <c r="M759">
        <v>6.3</v>
      </c>
      <c r="N759">
        <v>7</v>
      </c>
      <c r="P759">
        <v>26.19</v>
      </c>
      <c r="Q759">
        <v>16.61</v>
      </c>
      <c r="R759">
        <v>34.68</v>
      </c>
      <c r="S759" t="b">
        <v>1</v>
      </c>
      <c r="AJ759" s="1">
        <f>N759-M759</f>
        <v>0.70000000000000018</v>
      </c>
    </row>
    <row r="760" spans="1:36" x14ac:dyDescent="0.2">
      <c r="A760" t="str">
        <f>A759</f>
        <v>DECAY92</v>
      </c>
      <c r="B760" t="str">
        <f>B759</f>
        <v>Fabiani</v>
      </c>
      <c r="C760" t="str">
        <f>C759</f>
        <v>mRNA</v>
      </c>
      <c r="D760" t="str">
        <f>D759</f>
        <v>None</v>
      </c>
      <c r="E760" t="s">
        <v>48</v>
      </c>
      <c r="F760" t="s">
        <v>295</v>
      </c>
      <c r="G760" t="s">
        <v>43</v>
      </c>
      <c r="H760" t="s">
        <v>43</v>
      </c>
      <c r="I760" t="s">
        <v>36</v>
      </c>
      <c r="J760" t="s">
        <v>36</v>
      </c>
      <c r="K760" t="s">
        <v>293</v>
      </c>
      <c r="L760">
        <f>AVERAGE(M760:N760)</f>
        <v>8.5166666666666675</v>
      </c>
      <c r="M760">
        <v>7.2333333333333334</v>
      </c>
      <c r="N760">
        <v>9.8000000000000007</v>
      </c>
      <c r="P760">
        <v>14.56</v>
      </c>
      <c r="Q760">
        <v>4.34</v>
      </c>
      <c r="R760">
        <v>23.69</v>
      </c>
      <c r="S760" t="b">
        <v>1</v>
      </c>
      <c r="AJ760" s="1">
        <f>N760-M760</f>
        <v>2.5666666666666673</v>
      </c>
    </row>
    <row r="761" spans="1:36" x14ac:dyDescent="0.2">
      <c r="A761" t="str">
        <f>A760</f>
        <v>DECAY92</v>
      </c>
      <c r="B761" t="str">
        <f>B760</f>
        <v>Fabiani</v>
      </c>
      <c r="C761" t="str">
        <f>C760</f>
        <v>mRNA</v>
      </c>
      <c r="D761" t="str">
        <f>D760</f>
        <v>None</v>
      </c>
      <c r="E761" t="s">
        <v>45</v>
      </c>
      <c r="F761" t="s">
        <v>296</v>
      </c>
      <c r="G761" t="s">
        <v>43</v>
      </c>
      <c r="H761" t="s">
        <v>43</v>
      </c>
      <c r="I761" t="s">
        <v>36</v>
      </c>
      <c r="J761" t="s">
        <v>36</v>
      </c>
      <c r="K761" t="s">
        <v>293</v>
      </c>
      <c r="L761">
        <f>AVERAGE(M761:N761)</f>
        <v>0.81666666666666665</v>
      </c>
      <c r="M761">
        <v>0.7</v>
      </c>
      <c r="N761">
        <v>0.93333333333333335</v>
      </c>
      <c r="P761">
        <v>84.1</v>
      </c>
      <c r="Q761">
        <v>82.6</v>
      </c>
      <c r="R761">
        <v>85.47</v>
      </c>
      <c r="S761" t="b">
        <v>1</v>
      </c>
      <c r="AJ761" s="1">
        <f>N761-M761</f>
        <v>0.23333333333333339</v>
      </c>
    </row>
    <row r="762" spans="1:36" x14ac:dyDescent="0.2">
      <c r="A762" t="str">
        <f>A761</f>
        <v>DECAY92</v>
      </c>
      <c r="B762" t="str">
        <f>B761</f>
        <v>Fabiani</v>
      </c>
      <c r="C762" t="str">
        <f>C761</f>
        <v>mRNA</v>
      </c>
      <c r="D762" t="str">
        <f>D761</f>
        <v>None</v>
      </c>
      <c r="E762" t="s">
        <v>45</v>
      </c>
      <c r="F762" t="s">
        <v>296</v>
      </c>
      <c r="G762" t="s">
        <v>43</v>
      </c>
      <c r="H762" t="s">
        <v>43</v>
      </c>
      <c r="I762" t="s">
        <v>36</v>
      </c>
      <c r="J762" t="s">
        <v>36</v>
      </c>
      <c r="K762" t="s">
        <v>293</v>
      </c>
      <c r="L762">
        <f>AVERAGE(M762:N762)</f>
        <v>1.2833333333333332</v>
      </c>
      <c r="M762">
        <v>1.1666666666666667</v>
      </c>
      <c r="N762">
        <v>1.4</v>
      </c>
      <c r="P762">
        <v>79.290000000000006</v>
      </c>
      <c r="Q762">
        <v>77.739999999999995</v>
      </c>
      <c r="R762">
        <v>80.73</v>
      </c>
      <c r="S762" t="b">
        <v>1</v>
      </c>
      <c r="AJ762" s="1">
        <f>N762-M762</f>
        <v>0.23333333333333317</v>
      </c>
    </row>
    <row r="763" spans="1:36" x14ac:dyDescent="0.2">
      <c r="A763" t="str">
        <f>A762</f>
        <v>DECAY92</v>
      </c>
      <c r="B763" t="str">
        <f>B762</f>
        <v>Fabiani</v>
      </c>
      <c r="C763" t="str">
        <f>C762</f>
        <v>mRNA</v>
      </c>
      <c r="D763" t="str">
        <f>D762</f>
        <v>None</v>
      </c>
      <c r="E763" t="s">
        <v>45</v>
      </c>
      <c r="F763" t="s">
        <v>296</v>
      </c>
      <c r="G763" t="s">
        <v>43</v>
      </c>
      <c r="H763" t="s">
        <v>43</v>
      </c>
      <c r="I763" t="s">
        <v>36</v>
      </c>
      <c r="J763" t="s">
        <v>36</v>
      </c>
      <c r="K763" t="s">
        <v>293</v>
      </c>
      <c r="L763">
        <f>AVERAGE(M763:N763)</f>
        <v>1.9833333333333334</v>
      </c>
      <c r="M763">
        <v>1.6333333333333333</v>
      </c>
      <c r="N763">
        <v>2.3333333333333335</v>
      </c>
      <c r="P763">
        <v>77.319999999999993</v>
      </c>
      <c r="Q763">
        <v>75.459999999999994</v>
      </c>
      <c r="R763">
        <v>79.040000000000006</v>
      </c>
      <c r="S763" t="b">
        <v>1</v>
      </c>
      <c r="AJ763" s="1">
        <f>N763-M763</f>
        <v>0.70000000000000018</v>
      </c>
    </row>
    <row r="764" spans="1:36" x14ac:dyDescent="0.2">
      <c r="A764" t="str">
        <f>A763</f>
        <v>DECAY92</v>
      </c>
      <c r="B764" t="str">
        <f>B763</f>
        <v>Fabiani</v>
      </c>
      <c r="C764" t="str">
        <f>C763</f>
        <v>mRNA</v>
      </c>
      <c r="D764" t="str">
        <f>D763</f>
        <v>None</v>
      </c>
      <c r="E764" t="s">
        <v>45</v>
      </c>
      <c r="F764" t="s">
        <v>296</v>
      </c>
      <c r="G764" t="s">
        <v>43</v>
      </c>
      <c r="H764" t="s">
        <v>43</v>
      </c>
      <c r="I764" t="s">
        <v>36</v>
      </c>
      <c r="J764" t="s">
        <v>36</v>
      </c>
      <c r="K764" t="s">
        <v>293</v>
      </c>
      <c r="L764">
        <f>AVERAGE(M764:N764)</f>
        <v>2.916666666666667</v>
      </c>
      <c r="M764">
        <v>2.5666666666666669</v>
      </c>
      <c r="N764">
        <v>3.2666666666666666</v>
      </c>
      <c r="P764">
        <v>71.39</v>
      </c>
      <c r="Q764">
        <v>69.27</v>
      </c>
      <c r="R764">
        <v>73.37</v>
      </c>
      <c r="S764" t="b">
        <v>1</v>
      </c>
      <c r="AJ764" s="1">
        <f>N764-M764</f>
        <v>0.69999999999999973</v>
      </c>
    </row>
    <row r="765" spans="1:36" x14ac:dyDescent="0.2">
      <c r="A765" t="str">
        <f>A764</f>
        <v>DECAY92</v>
      </c>
      <c r="B765" t="str">
        <f>B764</f>
        <v>Fabiani</v>
      </c>
      <c r="C765" t="str">
        <f>C764</f>
        <v>mRNA</v>
      </c>
      <c r="D765" t="str">
        <f>D764</f>
        <v>None</v>
      </c>
      <c r="E765" t="s">
        <v>45</v>
      </c>
      <c r="F765" t="s">
        <v>296</v>
      </c>
      <c r="G765" t="s">
        <v>43</v>
      </c>
      <c r="H765" t="s">
        <v>43</v>
      </c>
      <c r="I765" t="s">
        <v>36</v>
      </c>
      <c r="J765" t="s">
        <v>36</v>
      </c>
      <c r="K765" t="s">
        <v>293</v>
      </c>
      <c r="L765">
        <f>AVERAGE(M765:N765)</f>
        <v>3.85</v>
      </c>
      <c r="M765">
        <v>3.5</v>
      </c>
      <c r="N765">
        <v>4.2</v>
      </c>
      <c r="P765">
        <v>62.09</v>
      </c>
      <c r="Q765">
        <v>58.82</v>
      </c>
      <c r="R765">
        <v>65.099999999999994</v>
      </c>
      <c r="S765" t="b">
        <v>1</v>
      </c>
      <c r="AJ765" s="1">
        <f>N765-M765</f>
        <v>0.70000000000000018</v>
      </c>
    </row>
    <row r="766" spans="1:36" x14ac:dyDescent="0.2">
      <c r="A766" t="str">
        <f>A765</f>
        <v>DECAY92</v>
      </c>
      <c r="B766" t="str">
        <f>B765</f>
        <v>Fabiani</v>
      </c>
      <c r="C766" t="str">
        <f>C765</f>
        <v>mRNA</v>
      </c>
      <c r="D766" t="str">
        <f>D765</f>
        <v>None</v>
      </c>
      <c r="E766" t="s">
        <v>45</v>
      </c>
      <c r="F766" t="s">
        <v>296</v>
      </c>
      <c r="G766" t="s">
        <v>43</v>
      </c>
      <c r="H766" t="s">
        <v>43</v>
      </c>
      <c r="I766" t="s">
        <v>36</v>
      </c>
      <c r="J766" t="s">
        <v>36</v>
      </c>
      <c r="K766" t="s">
        <v>293</v>
      </c>
      <c r="L766">
        <f>AVERAGE(M766:N766)</f>
        <v>4.7833333333333332</v>
      </c>
      <c r="M766">
        <v>4.4333333333333336</v>
      </c>
      <c r="N766">
        <v>5.1333333333333337</v>
      </c>
      <c r="P766">
        <v>60.25</v>
      </c>
      <c r="Q766">
        <v>55.88</v>
      </c>
      <c r="R766">
        <v>64.19</v>
      </c>
      <c r="S766" t="b">
        <v>1</v>
      </c>
      <c r="AJ766" s="1">
        <f>N766-M766</f>
        <v>0.70000000000000018</v>
      </c>
    </row>
    <row r="767" spans="1:36" x14ac:dyDescent="0.2">
      <c r="A767" t="str">
        <f>A766</f>
        <v>DECAY92</v>
      </c>
      <c r="B767" t="str">
        <f>B766</f>
        <v>Fabiani</v>
      </c>
      <c r="C767" t="str">
        <f>C766</f>
        <v>mRNA</v>
      </c>
      <c r="D767" t="str">
        <f>D766</f>
        <v>None</v>
      </c>
      <c r="E767" t="s">
        <v>45</v>
      </c>
      <c r="F767" t="s">
        <v>296</v>
      </c>
      <c r="G767" t="s">
        <v>43</v>
      </c>
      <c r="H767" t="s">
        <v>43</v>
      </c>
      <c r="I767" t="s">
        <v>36</v>
      </c>
      <c r="J767" t="s">
        <v>36</v>
      </c>
      <c r="K767" t="s">
        <v>293</v>
      </c>
      <c r="L767">
        <f>AVERAGE(M767:N767)</f>
        <v>5.7166666666666668</v>
      </c>
      <c r="M767">
        <v>5.3666666666666663</v>
      </c>
      <c r="N767">
        <v>6.0666666666666664</v>
      </c>
      <c r="P767">
        <v>51.62</v>
      </c>
      <c r="Q767">
        <v>45.92</v>
      </c>
      <c r="R767">
        <v>56.73</v>
      </c>
      <c r="S767" t="b">
        <v>1</v>
      </c>
      <c r="AJ767" s="1">
        <f>N767-M767</f>
        <v>0.70000000000000018</v>
      </c>
    </row>
    <row r="768" spans="1:36" x14ac:dyDescent="0.2">
      <c r="A768" t="str">
        <f>A767</f>
        <v>DECAY92</v>
      </c>
      <c r="B768" t="str">
        <f>B767</f>
        <v>Fabiani</v>
      </c>
      <c r="C768" t="str">
        <f>C767</f>
        <v>mRNA</v>
      </c>
      <c r="D768" t="str">
        <f>D767</f>
        <v>None</v>
      </c>
      <c r="E768" t="s">
        <v>45</v>
      </c>
      <c r="F768" t="s">
        <v>296</v>
      </c>
      <c r="G768" t="s">
        <v>43</v>
      </c>
      <c r="H768" t="s">
        <v>43</v>
      </c>
      <c r="I768" t="s">
        <v>36</v>
      </c>
      <c r="J768" t="s">
        <v>36</v>
      </c>
      <c r="K768" t="s">
        <v>293</v>
      </c>
      <c r="L768">
        <f>AVERAGE(M768:N768)</f>
        <v>6.65</v>
      </c>
      <c r="M768">
        <v>6.3</v>
      </c>
      <c r="N768">
        <v>7</v>
      </c>
      <c r="P768">
        <v>50.15</v>
      </c>
      <c r="Q768">
        <v>44.35</v>
      </c>
      <c r="R768">
        <v>55.35</v>
      </c>
      <c r="S768" t="b">
        <v>1</v>
      </c>
      <c r="AJ768" s="1">
        <f>N768-M768</f>
        <v>0.70000000000000018</v>
      </c>
    </row>
    <row r="769" spans="1:36" x14ac:dyDescent="0.2">
      <c r="A769" t="str">
        <f>A768</f>
        <v>DECAY92</v>
      </c>
      <c r="B769" t="str">
        <f>B768</f>
        <v>Fabiani</v>
      </c>
      <c r="C769" t="str">
        <f>C768</f>
        <v>mRNA</v>
      </c>
      <c r="D769" t="str">
        <f>D768</f>
        <v>None</v>
      </c>
      <c r="E769" t="s">
        <v>45</v>
      </c>
      <c r="F769" t="s">
        <v>296</v>
      </c>
      <c r="G769" t="s">
        <v>43</v>
      </c>
      <c r="H769" t="s">
        <v>43</v>
      </c>
      <c r="I769" t="s">
        <v>36</v>
      </c>
      <c r="J769" t="s">
        <v>36</v>
      </c>
      <c r="K769" t="s">
        <v>293</v>
      </c>
      <c r="L769">
        <f>AVERAGE(M769:N769)</f>
        <v>8.5166666666666675</v>
      </c>
      <c r="M769">
        <v>7.2333333333333334</v>
      </c>
      <c r="N769">
        <v>9.8000000000000007</v>
      </c>
      <c r="P769">
        <v>46.09</v>
      </c>
      <c r="Q769">
        <v>37.24</v>
      </c>
      <c r="R769">
        <v>53.69</v>
      </c>
      <c r="S769" t="b">
        <v>1</v>
      </c>
      <c r="AJ769" s="1">
        <f>N769-M769</f>
        <v>2.5666666666666673</v>
      </c>
    </row>
    <row r="770" spans="1:36" x14ac:dyDescent="0.2">
      <c r="A770" t="str">
        <f>A769</f>
        <v>DECAY92</v>
      </c>
      <c r="B770" t="str">
        <f>B769</f>
        <v>Fabiani</v>
      </c>
      <c r="C770" t="str">
        <f>C769</f>
        <v>mRNA</v>
      </c>
      <c r="D770" t="str">
        <f>D769</f>
        <v>None</v>
      </c>
      <c r="E770" t="s">
        <v>297</v>
      </c>
      <c r="F770" t="s">
        <v>296</v>
      </c>
      <c r="G770" t="s">
        <v>43</v>
      </c>
      <c r="H770" t="s">
        <v>43</v>
      </c>
      <c r="I770" t="s">
        <v>36</v>
      </c>
      <c r="J770" t="s">
        <v>36</v>
      </c>
      <c r="K770" t="s">
        <v>293</v>
      </c>
      <c r="L770">
        <f>AVERAGE(M770:N770)</f>
        <v>0.81666666666666665</v>
      </c>
      <c r="M770">
        <v>0.7</v>
      </c>
      <c r="N770">
        <v>0.93333333333333335</v>
      </c>
      <c r="P770">
        <v>81.59</v>
      </c>
      <c r="Q770">
        <v>70.739999999999995</v>
      </c>
      <c r="R770">
        <v>88.42</v>
      </c>
      <c r="S770" t="b">
        <v>1</v>
      </c>
      <c r="AJ770" s="1">
        <f>N770-M770</f>
        <v>0.23333333333333339</v>
      </c>
    </row>
    <row r="771" spans="1:36" x14ac:dyDescent="0.2">
      <c r="A771" t="str">
        <f>A770</f>
        <v>DECAY92</v>
      </c>
      <c r="B771" t="str">
        <f>B770</f>
        <v>Fabiani</v>
      </c>
      <c r="C771" t="str">
        <f>C770</f>
        <v>mRNA</v>
      </c>
      <c r="D771" t="str">
        <f>D770</f>
        <v>None</v>
      </c>
      <c r="E771" t="s">
        <v>297</v>
      </c>
      <c r="F771" t="s">
        <v>296</v>
      </c>
      <c r="G771" t="s">
        <v>43</v>
      </c>
      <c r="H771" t="s">
        <v>43</v>
      </c>
      <c r="I771" t="s">
        <v>36</v>
      </c>
      <c r="J771" t="s">
        <v>36</v>
      </c>
      <c r="K771" t="s">
        <v>293</v>
      </c>
      <c r="L771">
        <f>AVERAGE(M771:N771)</f>
        <v>1.2833333333333332</v>
      </c>
      <c r="M771">
        <v>1.1666666666666667</v>
      </c>
      <c r="N771">
        <v>1.4</v>
      </c>
      <c r="P771">
        <v>78</v>
      </c>
      <c r="Q771">
        <v>64.61</v>
      </c>
      <c r="R771">
        <v>86.32</v>
      </c>
      <c r="S771" t="b">
        <v>1</v>
      </c>
      <c r="AJ771" s="1">
        <f>N771-M771</f>
        <v>0.23333333333333317</v>
      </c>
    </row>
    <row r="772" spans="1:36" x14ac:dyDescent="0.2">
      <c r="A772" t="str">
        <f>A771</f>
        <v>DECAY92</v>
      </c>
      <c r="B772" t="str">
        <f>B771</f>
        <v>Fabiani</v>
      </c>
      <c r="C772" t="str">
        <f>C771</f>
        <v>mRNA</v>
      </c>
      <c r="D772" t="str">
        <f>D771</f>
        <v>None</v>
      </c>
      <c r="E772" t="s">
        <v>297</v>
      </c>
      <c r="F772" t="s">
        <v>296</v>
      </c>
      <c r="G772" t="s">
        <v>43</v>
      </c>
      <c r="H772" t="s">
        <v>43</v>
      </c>
      <c r="I772" t="s">
        <v>36</v>
      </c>
      <c r="J772" t="s">
        <v>36</v>
      </c>
      <c r="K772" t="s">
        <v>293</v>
      </c>
      <c r="L772">
        <f>AVERAGE(M772:N772)</f>
        <v>1.9833333333333334</v>
      </c>
      <c r="M772">
        <v>1.6333333333333333</v>
      </c>
      <c r="N772">
        <v>2.3333333333333335</v>
      </c>
      <c r="P772">
        <v>74.09</v>
      </c>
      <c r="Q772">
        <v>65.12</v>
      </c>
      <c r="R772">
        <v>80.760000000000005</v>
      </c>
      <c r="S772" t="b">
        <v>1</v>
      </c>
      <c r="AJ772" s="1">
        <f>N772-M772</f>
        <v>0.70000000000000018</v>
      </c>
    </row>
    <row r="773" spans="1:36" x14ac:dyDescent="0.2">
      <c r="A773" t="str">
        <f>A772</f>
        <v>DECAY92</v>
      </c>
      <c r="B773" t="str">
        <f>B772</f>
        <v>Fabiani</v>
      </c>
      <c r="C773" t="str">
        <f>C772</f>
        <v>mRNA</v>
      </c>
      <c r="D773" t="str">
        <f>D772</f>
        <v>None</v>
      </c>
      <c r="E773" t="s">
        <v>297</v>
      </c>
      <c r="F773" t="s">
        <v>296</v>
      </c>
      <c r="G773" t="s">
        <v>43</v>
      </c>
      <c r="H773" t="s">
        <v>43</v>
      </c>
      <c r="I773" t="s">
        <v>36</v>
      </c>
      <c r="J773" t="s">
        <v>36</v>
      </c>
      <c r="K773" t="s">
        <v>293</v>
      </c>
      <c r="L773">
        <f>AVERAGE(M773:N773)</f>
        <v>2.916666666666667</v>
      </c>
      <c r="M773">
        <v>2.5666666666666669</v>
      </c>
      <c r="N773">
        <v>3.2666666666666666</v>
      </c>
      <c r="P773">
        <v>65.040000000000006</v>
      </c>
      <c r="Q773">
        <v>54.15</v>
      </c>
      <c r="R773">
        <v>73.34</v>
      </c>
      <c r="S773" t="b">
        <v>1</v>
      </c>
      <c r="AJ773" s="1">
        <f>N773-M773</f>
        <v>0.69999999999999973</v>
      </c>
    </row>
    <row r="774" spans="1:36" x14ac:dyDescent="0.2">
      <c r="A774" t="str">
        <f>A773</f>
        <v>DECAY92</v>
      </c>
      <c r="B774" t="str">
        <f>B773</f>
        <v>Fabiani</v>
      </c>
      <c r="C774" t="str">
        <f>C773</f>
        <v>mRNA</v>
      </c>
      <c r="D774" t="str">
        <f>D773</f>
        <v>None</v>
      </c>
      <c r="E774" t="s">
        <v>297</v>
      </c>
      <c r="F774" t="s">
        <v>296</v>
      </c>
      <c r="G774" t="s">
        <v>43</v>
      </c>
      <c r="H774" t="s">
        <v>43</v>
      </c>
      <c r="I774" t="s">
        <v>36</v>
      </c>
      <c r="J774" t="s">
        <v>36</v>
      </c>
      <c r="K774" t="s">
        <v>293</v>
      </c>
      <c r="L774">
        <f>AVERAGE(M774:N774)</f>
        <v>3.85</v>
      </c>
      <c r="M774">
        <v>3.5</v>
      </c>
      <c r="N774">
        <v>4.2</v>
      </c>
      <c r="P774">
        <v>64.349999999999994</v>
      </c>
      <c r="Q774">
        <v>53.06</v>
      </c>
      <c r="R774">
        <v>72.92</v>
      </c>
      <c r="S774" t="b">
        <v>1</v>
      </c>
      <c r="AJ774" s="1">
        <f>N774-M774</f>
        <v>0.70000000000000018</v>
      </c>
    </row>
    <row r="775" spans="1:36" x14ac:dyDescent="0.2">
      <c r="A775" t="str">
        <f>A774</f>
        <v>DECAY92</v>
      </c>
      <c r="B775" t="str">
        <f>B774</f>
        <v>Fabiani</v>
      </c>
      <c r="C775" t="str">
        <f>C774</f>
        <v>mRNA</v>
      </c>
      <c r="D775" t="str">
        <f>D774</f>
        <v>None</v>
      </c>
      <c r="E775" t="s">
        <v>297</v>
      </c>
      <c r="F775" t="s">
        <v>296</v>
      </c>
      <c r="G775" t="s">
        <v>43</v>
      </c>
      <c r="H775" t="s">
        <v>43</v>
      </c>
      <c r="I775" t="s">
        <v>36</v>
      </c>
      <c r="J775" t="s">
        <v>36</v>
      </c>
      <c r="K775" t="s">
        <v>293</v>
      </c>
      <c r="L775">
        <f>AVERAGE(M775:N775)</f>
        <v>4.7833333333333332</v>
      </c>
      <c r="M775">
        <v>4.4333333333333336</v>
      </c>
      <c r="N775">
        <v>5.1333333333333337</v>
      </c>
      <c r="P775">
        <v>56.99</v>
      </c>
      <c r="Q775">
        <v>43.03</v>
      </c>
      <c r="R775">
        <v>67.53</v>
      </c>
      <c r="S775" t="b">
        <v>1</v>
      </c>
      <c r="AJ775" s="1">
        <f>N775-M775</f>
        <v>0.70000000000000018</v>
      </c>
    </row>
    <row r="776" spans="1:36" x14ac:dyDescent="0.2">
      <c r="A776" t="str">
        <f>A775</f>
        <v>DECAY92</v>
      </c>
      <c r="B776" t="str">
        <f>B775</f>
        <v>Fabiani</v>
      </c>
      <c r="C776" t="str">
        <f>C775</f>
        <v>mRNA</v>
      </c>
      <c r="D776" t="str">
        <f>D775</f>
        <v>None</v>
      </c>
      <c r="E776" t="s">
        <v>297</v>
      </c>
      <c r="F776" t="s">
        <v>296</v>
      </c>
      <c r="G776" t="s">
        <v>43</v>
      </c>
      <c r="H776" t="s">
        <v>43</v>
      </c>
      <c r="I776" t="s">
        <v>36</v>
      </c>
      <c r="J776" t="s">
        <v>36</v>
      </c>
      <c r="K776" t="s">
        <v>293</v>
      </c>
      <c r="L776">
        <f>AVERAGE(M776:N776)</f>
        <v>5.7166666666666668</v>
      </c>
      <c r="M776">
        <v>5.3666666666666663</v>
      </c>
      <c r="N776">
        <v>6.0666666666666664</v>
      </c>
      <c r="P776">
        <v>56.54</v>
      </c>
      <c r="Q776">
        <v>41.13</v>
      </c>
      <c r="R776">
        <v>67.92</v>
      </c>
      <c r="S776" t="b">
        <v>1</v>
      </c>
      <c r="AJ776" s="1">
        <f>N776-M776</f>
        <v>0.70000000000000018</v>
      </c>
    </row>
    <row r="777" spans="1:36" x14ac:dyDescent="0.2">
      <c r="A777" t="str">
        <f>A776</f>
        <v>DECAY92</v>
      </c>
      <c r="B777" t="str">
        <f>B776</f>
        <v>Fabiani</v>
      </c>
      <c r="C777" t="str">
        <f>C776</f>
        <v>mRNA</v>
      </c>
      <c r="D777" t="str">
        <f>D776</f>
        <v>None</v>
      </c>
      <c r="E777" t="s">
        <v>297</v>
      </c>
      <c r="F777" t="s">
        <v>296</v>
      </c>
      <c r="G777" t="s">
        <v>43</v>
      </c>
      <c r="H777" t="s">
        <v>43</v>
      </c>
      <c r="I777" t="s">
        <v>36</v>
      </c>
      <c r="J777" t="s">
        <v>36</v>
      </c>
      <c r="K777" t="s">
        <v>293</v>
      </c>
      <c r="L777">
        <f>AVERAGE(M777:N777)</f>
        <v>6.65</v>
      </c>
      <c r="M777">
        <v>6.3</v>
      </c>
      <c r="N777">
        <v>7</v>
      </c>
      <c r="P777">
        <v>53.11</v>
      </c>
      <c r="Q777">
        <v>38.200000000000003</v>
      </c>
      <c r="R777">
        <v>64.430000000000007</v>
      </c>
      <c r="S777" t="b">
        <v>1</v>
      </c>
      <c r="AJ777" s="1">
        <f>N777-M777</f>
        <v>0.70000000000000018</v>
      </c>
    </row>
    <row r="778" spans="1:36" x14ac:dyDescent="0.2">
      <c r="A778" t="str">
        <f>A777</f>
        <v>DECAY92</v>
      </c>
      <c r="B778" t="str">
        <f>B777</f>
        <v>Fabiani</v>
      </c>
      <c r="C778" t="str">
        <f>C777</f>
        <v>mRNA</v>
      </c>
      <c r="D778" t="str">
        <f>D777</f>
        <v>None</v>
      </c>
      <c r="E778" t="s">
        <v>297</v>
      </c>
      <c r="F778" t="s">
        <v>296</v>
      </c>
      <c r="G778" t="s">
        <v>43</v>
      </c>
      <c r="H778" t="s">
        <v>43</v>
      </c>
      <c r="I778" t="s">
        <v>36</v>
      </c>
      <c r="J778" t="s">
        <v>36</v>
      </c>
      <c r="K778" t="s">
        <v>293</v>
      </c>
      <c r="L778">
        <f>AVERAGE(M778:N778)</f>
        <v>8.5166666666666675</v>
      </c>
      <c r="M778">
        <v>7.2333333333333334</v>
      </c>
      <c r="N778">
        <v>9.8000000000000007</v>
      </c>
      <c r="P778">
        <v>45.87</v>
      </c>
      <c r="Q778">
        <v>26.77</v>
      </c>
      <c r="R778">
        <v>59.98</v>
      </c>
      <c r="S778" t="b">
        <v>1</v>
      </c>
      <c r="AJ778" s="1">
        <f>N778-M778</f>
        <v>2.5666666666666673</v>
      </c>
    </row>
    <row r="779" spans="1:36" x14ac:dyDescent="0.2">
      <c r="A779" t="str">
        <f>A778</f>
        <v>DECAY92</v>
      </c>
      <c r="B779" t="str">
        <f>B778</f>
        <v>Fabiani</v>
      </c>
      <c r="C779" t="str">
        <f>C778</f>
        <v>mRNA</v>
      </c>
      <c r="D779" t="str">
        <f>D778</f>
        <v>None</v>
      </c>
      <c r="E779" t="s">
        <v>298</v>
      </c>
      <c r="F779" t="s">
        <v>296</v>
      </c>
      <c r="G779" t="s">
        <v>43</v>
      </c>
      <c r="H779" t="s">
        <v>43</v>
      </c>
      <c r="I779" t="s">
        <v>36</v>
      </c>
      <c r="J779" t="s">
        <v>36</v>
      </c>
      <c r="K779" t="s">
        <v>293</v>
      </c>
      <c r="L779">
        <f>AVERAGE(M779:N779)</f>
        <v>0.81666666666666665</v>
      </c>
      <c r="M779">
        <v>0.7</v>
      </c>
      <c r="N779">
        <v>0.93333333333333335</v>
      </c>
      <c r="P779">
        <v>73.33</v>
      </c>
      <c r="Q779">
        <v>66.37</v>
      </c>
      <c r="R779">
        <v>78.849999999999994</v>
      </c>
      <c r="S779" t="b">
        <v>0</v>
      </c>
      <c r="AJ779" s="1">
        <f>N779-M779</f>
        <v>0.23333333333333339</v>
      </c>
    </row>
    <row r="780" spans="1:36" x14ac:dyDescent="0.2">
      <c r="A780" t="str">
        <f>A779</f>
        <v>DECAY92</v>
      </c>
      <c r="B780" t="str">
        <f>B779</f>
        <v>Fabiani</v>
      </c>
      <c r="C780" t="str">
        <f>C779</f>
        <v>mRNA</v>
      </c>
      <c r="D780" t="str">
        <f>D779</f>
        <v>None</v>
      </c>
      <c r="E780" t="s">
        <v>298</v>
      </c>
      <c r="F780" t="s">
        <v>296</v>
      </c>
      <c r="G780" t="s">
        <v>43</v>
      </c>
      <c r="H780" t="s">
        <v>43</v>
      </c>
      <c r="I780" t="s">
        <v>36</v>
      </c>
      <c r="J780" t="s">
        <v>36</v>
      </c>
      <c r="K780" t="s">
        <v>293</v>
      </c>
      <c r="L780">
        <f>AVERAGE(M780:N780)</f>
        <v>1.2833333333333332</v>
      </c>
      <c r="M780">
        <v>1.1666666666666667</v>
      </c>
      <c r="N780">
        <v>1.4</v>
      </c>
      <c r="P780">
        <v>69.98</v>
      </c>
      <c r="Q780">
        <v>63.93</v>
      </c>
      <c r="R780">
        <v>75.03</v>
      </c>
      <c r="S780" t="b">
        <v>0</v>
      </c>
      <c r="AJ780" s="1">
        <f>N780-M780</f>
        <v>0.23333333333333317</v>
      </c>
    </row>
    <row r="781" spans="1:36" x14ac:dyDescent="0.2">
      <c r="A781" t="str">
        <f>A780</f>
        <v>DECAY92</v>
      </c>
      <c r="B781" t="str">
        <f>B780</f>
        <v>Fabiani</v>
      </c>
      <c r="C781" t="str">
        <f>C780</f>
        <v>mRNA</v>
      </c>
      <c r="D781" t="str">
        <f>D780</f>
        <v>None</v>
      </c>
      <c r="E781" t="s">
        <v>298</v>
      </c>
      <c r="F781" t="s">
        <v>296</v>
      </c>
      <c r="G781" t="s">
        <v>43</v>
      </c>
      <c r="H781" t="s">
        <v>43</v>
      </c>
      <c r="I781" t="s">
        <v>36</v>
      </c>
      <c r="J781" t="s">
        <v>36</v>
      </c>
      <c r="K781" t="s">
        <v>293</v>
      </c>
      <c r="L781">
        <f>AVERAGE(M781:N781)</f>
        <v>1.9833333333333334</v>
      </c>
      <c r="M781">
        <v>1.6333333333333333</v>
      </c>
      <c r="N781">
        <v>2.3333333333333335</v>
      </c>
      <c r="P781">
        <v>63.99</v>
      </c>
      <c r="Q781">
        <v>56.17</v>
      </c>
      <c r="R781">
        <v>70.41</v>
      </c>
      <c r="S781" t="b">
        <v>0</v>
      </c>
      <c r="AJ781" s="1">
        <f>N781-M781</f>
        <v>0.70000000000000018</v>
      </c>
    </row>
    <row r="782" spans="1:36" x14ac:dyDescent="0.2">
      <c r="A782" t="str">
        <f>A781</f>
        <v>DECAY92</v>
      </c>
      <c r="B782" t="str">
        <f>B781</f>
        <v>Fabiani</v>
      </c>
      <c r="C782" t="str">
        <f>C781</f>
        <v>mRNA</v>
      </c>
      <c r="D782" t="str">
        <f>D781</f>
        <v>None</v>
      </c>
      <c r="E782" t="s">
        <v>298</v>
      </c>
      <c r="F782" t="s">
        <v>296</v>
      </c>
      <c r="G782" t="s">
        <v>43</v>
      </c>
      <c r="H782" t="s">
        <v>43</v>
      </c>
      <c r="I782" t="s">
        <v>36</v>
      </c>
      <c r="J782" t="s">
        <v>36</v>
      </c>
      <c r="K782" t="s">
        <v>293</v>
      </c>
      <c r="L782">
        <f>AVERAGE(M782:N782)</f>
        <v>2.916666666666667</v>
      </c>
      <c r="M782">
        <v>2.5666666666666669</v>
      </c>
      <c r="N782">
        <v>3.2666666666666666</v>
      </c>
      <c r="P782">
        <v>56.65</v>
      </c>
      <c r="Q782">
        <v>48.03</v>
      </c>
      <c r="R782">
        <v>63.83</v>
      </c>
      <c r="S782" t="b">
        <v>0</v>
      </c>
      <c r="AJ782" s="1">
        <f>N782-M782</f>
        <v>0.69999999999999973</v>
      </c>
    </row>
    <row r="783" spans="1:36" x14ac:dyDescent="0.2">
      <c r="A783" t="str">
        <f>A782</f>
        <v>DECAY92</v>
      </c>
      <c r="B783" t="str">
        <f>B782</f>
        <v>Fabiani</v>
      </c>
      <c r="C783" t="str">
        <f>C782</f>
        <v>mRNA</v>
      </c>
      <c r="D783" t="str">
        <f>D782</f>
        <v>None</v>
      </c>
      <c r="E783" t="s">
        <v>298</v>
      </c>
      <c r="F783" t="s">
        <v>296</v>
      </c>
      <c r="G783" t="s">
        <v>43</v>
      </c>
      <c r="H783" t="s">
        <v>43</v>
      </c>
      <c r="I783" t="s">
        <v>36</v>
      </c>
      <c r="J783" t="s">
        <v>36</v>
      </c>
      <c r="K783" t="s">
        <v>293</v>
      </c>
      <c r="L783">
        <f>AVERAGE(M783:N783)</f>
        <v>3.85</v>
      </c>
      <c r="M783">
        <v>3.5</v>
      </c>
      <c r="N783">
        <v>4.2</v>
      </c>
      <c r="P783">
        <v>49.86</v>
      </c>
      <c r="Q783">
        <v>39.01</v>
      </c>
      <c r="R783">
        <v>58.78</v>
      </c>
      <c r="S783" t="b">
        <v>0</v>
      </c>
      <c r="AJ783" s="1">
        <f>N783-M783</f>
        <v>0.70000000000000018</v>
      </c>
    </row>
    <row r="784" spans="1:36" x14ac:dyDescent="0.2">
      <c r="A784" t="str">
        <f>A783</f>
        <v>DECAY92</v>
      </c>
      <c r="B784" t="str">
        <f>B783</f>
        <v>Fabiani</v>
      </c>
      <c r="C784" t="str">
        <f>C783</f>
        <v>mRNA</v>
      </c>
      <c r="D784" t="str">
        <f>D783</f>
        <v>None</v>
      </c>
      <c r="E784" t="s">
        <v>298</v>
      </c>
      <c r="F784" t="s">
        <v>296</v>
      </c>
      <c r="G784" t="s">
        <v>43</v>
      </c>
      <c r="H784" t="s">
        <v>43</v>
      </c>
      <c r="I784" t="s">
        <v>36</v>
      </c>
      <c r="J784" t="s">
        <v>36</v>
      </c>
      <c r="K784" t="s">
        <v>293</v>
      </c>
      <c r="L784">
        <f>AVERAGE(M784:N784)</f>
        <v>4.7833333333333332</v>
      </c>
      <c r="M784">
        <v>4.4333333333333336</v>
      </c>
      <c r="N784">
        <v>5.1333333333333337</v>
      </c>
      <c r="P784">
        <v>44.11</v>
      </c>
      <c r="Q784">
        <v>33.270000000000003</v>
      </c>
      <c r="R784">
        <v>53.19</v>
      </c>
      <c r="S784" t="b">
        <v>0</v>
      </c>
      <c r="AJ784" s="1">
        <f>N784-M784</f>
        <v>0.70000000000000018</v>
      </c>
    </row>
    <row r="785" spans="1:36" x14ac:dyDescent="0.2">
      <c r="A785" t="str">
        <f>A784</f>
        <v>DECAY92</v>
      </c>
      <c r="B785" t="str">
        <f>B784</f>
        <v>Fabiani</v>
      </c>
      <c r="C785" t="str">
        <f>C784</f>
        <v>mRNA</v>
      </c>
      <c r="D785" t="str">
        <f>D784</f>
        <v>None</v>
      </c>
      <c r="E785" t="s">
        <v>298</v>
      </c>
      <c r="F785" t="s">
        <v>296</v>
      </c>
      <c r="G785" t="s">
        <v>43</v>
      </c>
      <c r="H785" t="s">
        <v>43</v>
      </c>
      <c r="I785" t="s">
        <v>36</v>
      </c>
      <c r="J785" t="s">
        <v>36</v>
      </c>
      <c r="K785" t="s">
        <v>293</v>
      </c>
      <c r="L785">
        <f>AVERAGE(M785:N785)</f>
        <v>5.7166666666666668</v>
      </c>
      <c r="M785">
        <v>5.3666666666666663</v>
      </c>
      <c r="N785">
        <v>6.0666666666666664</v>
      </c>
      <c r="P785">
        <v>25.38</v>
      </c>
      <c r="Q785">
        <v>10.8</v>
      </c>
      <c r="R785">
        <v>37.57</v>
      </c>
      <c r="S785" t="b">
        <v>0</v>
      </c>
      <c r="AJ785" s="1">
        <f>N785-M785</f>
        <v>0.70000000000000018</v>
      </c>
    </row>
    <row r="786" spans="1:36" x14ac:dyDescent="0.2">
      <c r="A786" t="str">
        <f>A785</f>
        <v>DECAY92</v>
      </c>
      <c r="B786" t="str">
        <f>B785</f>
        <v>Fabiani</v>
      </c>
      <c r="C786" t="str">
        <f>C785</f>
        <v>mRNA</v>
      </c>
      <c r="D786" t="str">
        <f>D785</f>
        <v>None</v>
      </c>
      <c r="E786" t="s">
        <v>298</v>
      </c>
      <c r="F786" t="s">
        <v>296</v>
      </c>
      <c r="G786" t="s">
        <v>43</v>
      </c>
      <c r="H786" t="s">
        <v>43</v>
      </c>
      <c r="I786" t="s">
        <v>36</v>
      </c>
      <c r="J786" t="s">
        <v>36</v>
      </c>
      <c r="K786" t="s">
        <v>293</v>
      </c>
      <c r="L786">
        <f>AVERAGE(M786:N786)</f>
        <v>6.65</v>
      </c>
      <c r="M786">
        <v>6.3</v>
      </c>
      <c r="N786">
        <v>7</v>
      </c>
      <c r="P786">
        <v>-5.85</v>
      </c>
      <c r="Q786">
        <v>-27.86</v>
      </c>
      <c r="R786">
        <v>12.37</v>
      </c>
      <c r="S786" t="b">
        <v>0</v>
      </c>
      <c r="AJ786" s="1">
        <f>N786-M786</f>
        <v>0.70000000000000018</v>
      </c>
    </row>
    <row r="787" spans="1:36" x14ac:dyDescent="0.2">
      <c r="A787" t="str">
        <f>A786</f>
        <v>DECAY92</v>
      </c>
      <c r="B787" t="str">
        <f>B786</f>
        <v>Fabiani</v>
      </c>
      <c r="C787" t="str">
        <f>C786</f>
        <v>mRNA</v>
      </c>
      <c r="D787" t="str">
        <f>D786</f>
        <v>None</v>
      </c>
      <c r="E787" t="s">
        <v>298</v>
      </c>
      <c r="F787" t="s">
        <v>296</v>
      </c>
      <c r="G787" t="s">
        <v>43</v>
      </c>
      <c r="H787" t="s">
        <v>43</v>
      </c>
      <c r="I787" t="s">
        <v>36</v>
      </c>
      <c r="J787" t="s">
        <v>36</v>
      </c>
      <c r="K787" t="s">
        <v>293</v>
      </c>
      <c r="L787">
        <f>AVERAGE(M787:N787)</f>
        <v>8.5166666666666675</v>
      </c>
      <c r="M787">
        <v>7.2333333333333334</v>
      </c>
      <c r="N787">
        <v>9.8000000000000007</v>
      </c>
      <c r="P787">
        <v>-44.22</v>
      </c>
      <c r="Q787">
        <v>-101.44</v>
      </c>
      <c r="R787">
        <v>-3.25</v>
      </c>
      <c r="S787" t="b">
        <v>0</v>
      </c>
      <c r="AJ787" s="1">
        <f>N787-M787</f>
        <v>2.5666666666666673</v>
      </c>
    </row>
    <row r="788" spans="1:36" x14ac:dyDescent="0.2">
      <c r="A788" t="str">
        <f>A787</f>
        <v>DECAY92</v>
      </c>
      <c r="B788" t="str">
        <f>B787</f>
        <v>Fabiani</v>
      </c>
      <c r="C788" t="str">
        <f>C787</f>
        <v>mRNA</v>
      </c>
      <c r="D788" t="str">
        <f>D787</f>
        <v>None</v>
      </c>
      <c r="E788" t="s">
        <v>291</v>
      </c>
      <c r="F788" t="s">
        <v>292</v>
      </c>
      <c r="G788" t="s">
        <v>43</v>
      </c>
      <c r="H788" t="s">
        <v>43</v>
      </c>
      <c r="I788" t="s">
        <v>119</v>
      </c>
      <c r="J788" t="s">
        <v>119</v>
      </c>
      <c r="K788" t="s">
        <v>299</v>
      </c>
      <c r="L788">
        <f>AVERAGE(M788:N788)</f>
        <v>0.81666666666666665</v>
      </c>
      <c r="M788">
        <v>0.7</v>
      </c>
      <c r="N788">
        <v>0.93333333333333335</v>
      </c>
      <c r="P788">
        <v>86.64</v>
      </c>
      <c r="Q788">
        <v>77.900000000000006</v>
      </c>
      <c r="R788">
        <v>91.93</v>
      </c>
      <c r="S788" t="b">
        <v>0</v>
      </c>
      <c r="AJ788" s="1">
        <f>N788-M788</f>
        <v>0.23333333333333339</v>
      </c>
    </row>
    <row r="789" spans="1:36" x14ac:dyDescent="0.2">
      <c r="A789" t="str">
        <f>A788</f>
        <v>DECAY92</v>
      </c>
      <c r="B789" t="str">
        <f>B788</f>
        <v>Fabiani</v>
      </c>
      <c r="C789" t="str">
        <f>C788</f>
        <v>mRNA</v>
      </c>
      <c r="D789" t="str">
        <f>D788</f>
        <v>None</v>
      </c>
      <c r="E789" t="s">
        <v>291</v>
      </c>
      <c r="F789" t="s">
        <v>292</v>
      </c>
      <c r="G789" t="s">
        <v>43</v>
      </c>
      <c r="H789" t="s">
        <v>43</v>
      </c>
      <c r="I789" t="s">
        <v>119</v>
      </c>
      <c r="J789" t="s">
        <v>119</v>
      </c>
      <c r="K789" t="s">
        <v>299</v>
      </c>
      <c r="L789">
        <f>AVERAGE(M789:N789)</f>
        <v>1.2833333333333332</v>
      </c>
      <c r="M789">
        <v>1.1666666666666667</v>
      </c>
      <c r="N789">
        <v>1.4</v>
      </c>
      <c r="P789">
        <v>83.04</v>
      </c>
      <c r="Q789">
        <v>66</v>
      </c>
      <c r="R789">
        <v>91.54</v>
      </c>
      <c r="S789" t="b">
        <v>0</v>
      </c>
      <c r="AJ789" s="1">
        <f>N789-M789</f>
        <v>0.23333333333333317</v>
      </c>
    </row>
    <row r="790" spans="1:36" x14ac:dyDescent="0.2">
      <c r="A790" t="str">
        <f>A789</f>
        <v>DECAY92</v>
      </c>
      <c r="B790" t="str">
        <f>B789</f>
        <v>Fabiani</v>
      </c>
      <c r="C790" t="str">
        <f>C789</f>
        <v>mRNA</v>
      </c>
      <c r="D790" t="str">
        <f>D789</f>
        <v>None</v>
      </c>
      <c r="E790" t="s">
        <v>291</v>
      </c>
      <c r="F790" t="s">
        <v>292</v>
      </c>
      <c r="G790" t="s">
        <v>43</v>
      </c>
      <c r="H790" t="s">
        <v>43</v>
      </c>
      <c r="I790" t="s">
        <v>119</v>
      </c>
      <c r="J790" t="s">
        <v>119</v>
      </c>
      <c r="K790" t="s">
        <v>299</v>
      </c>
      <c r="L790">
        <f>AVERAGE(M790:N790)</f>
        <v>1.9833333333333334</v>
      </c>
      <c r="M790">
        <v>1.6333333333333333</v>
      </c>
      <c r="N790">
        <v>2.3333333333333335</v>
      </c>
      <c r="P790">
        <v>83.7</v>
      </c>
      <c r="Q790">
        <v>75.739999999999995</v>
      </c>
      <c r="R790">
        <v>89.05</v>
      </c>
      <c r="S790" t="b">
        <v>0</v>
      </c>
      <c r="AJ790" s="1">
        <f>N790-M790</f>
        <v>0.70000000000000018</v>
      </c>
    </row>
    <row r="791" spans="1:36" x14ac:dyDescent="0.2">
      <c r="A791" t="str">
        <f>A790</f>
        <v>DECAY92</v>
      </c>
      <c r="B791" t="str">
        <f>B790</f>
        <v>Fabiani</v>
      </c>
      <c r="C791" t="str">
        <f>C790</f>
        <v>mRNA</v>
      </c>
      <c r="D791" t="str">
        <f>D790</f>
        <v>None</v>
      </c>
      <c r="E791" t="s">
        <v>291</v>
      </c>
      <c r="F791" t="s">
        <v>292</v>
      </c>
      <c r="G791" t="s">
        <v>43</v>
      </c>
      <c r="H791" t="s">
        <v>43</v>
      </c>
      <c r="I791" t="s">
        <v>119</v>
      </c>
      <c r="J791" t="s">
        <v>119</v>
      </c>
      <c r="K791" t="s">
        <v>299</v>
      </c>
      <c r="L791">
        <f>AVERAGE(M791:N791)</f>
        <v>2.916666666666667</v>
      </c>
      <c r="M791">
        <v>2.5666666666666669</v>
      </c>
      <c r="N791">
        <v>3.2666666666666666</v>
      </c>
      <c r="P791">
        <v>80.5</v>
      </c>
      <c r="Q791">
        <v>73.53</v>
      </c>
      <c r="R791">
        <v>85.64</v>
      </c>
      <c r="S791" t="b">
        <v>0</v>
      </c>
      <c r="AJ791" s="1">
        <f>N791-M791</f>
        <v>0.69999999999999973</v>
      </c>
    </row>
    <row r="792" spans="1:36" x14ac:dyDescent="0.2">
      <c r="A792" t="str">
        <f>A791</f>
        <v>DECAY92</v>
      </c>
      <c r="B792" t="str">
        <f>B791</f>
        <v>Fabiani</v>
      </c>
      <c r="C792" t="str">
        <f>C791</f>
        <v>mRNA</v>
      </c>
      <c r="D792" t="str">
        <f>D791</f>
        <v>None</v>
      </c>
      <c r="E792" t="s">
        <v>291</v>
      </c>
      <c r="F792" t="s">
        <v>292</v>
      </c>
      <c r="G792" t="s">
        <v>43</v>
      </c>
      <c r="H792" t="s">
        <v>43</v>
      </c>
      <c r="I792" t="s">
        <v>119</v>
      </c>
      <c r="J792" t="s">
        <v>119</v>
      </c>
      <c r="K792" t="s">
        <v>299</v>
      </c>
      <c r="L792">
        <f>AVERAGE(M792:N792)</f>
        <v>3.85</v>
      </c>
      <c r="M792">
        <v>3.5</v>
      </c>
      <c r="N792">
        <v>4.2</v>
      </c>
      <c r="P792">
        <v>78.09</v>
      </c>
      <c r="Q792">
        <v>70.86</v>
      </c>
      <c r="R792">
        <v>83.53</v>
      </c>
      <c r="S792" t="b">
        <v>0</v>
      </c>
      <c r="AJ792" s="1">
        <f>N792-M792</f>
        <v>0.70000000000000018</v>
      </c>
    </row>
    <row r="793" spans="1:36" x14ac:dyDescent="0.2">
      <c r="A793" t="str">
        <f>A792</f>
        <v>DECAY92</v>
      </c>
      <c r="B793" t="str">
        <f>B792</f>
        <v>Fabiani</v>
      </c>
      <c r="C793" t="str">
        <f>C792</f>
        <v>mRNA</v>
      </c>
      <c r="D793" t="str">
        <f>D792</f>
        <v>None</v>
      </c>
      <c r="E793" t="s">
        <v>291</v>
      </c>
      <c r="F793" t="s">
        <v>292</v>
      </c>
      <c r="G793" t="s">
        <v>43</v>
      </c>
      <c r="H793" t="s">
        <v>43</v>
      </c>
      <c r="I793" t="s">
        <v>119</v>
      </c>
      <c r="J793" t="s">
        <v>119</v>
      </c>
      <c r="K793" t="s">
        <v>299</v>
      </c>
      <c r="L793">
        <f>AVERAGE(M793:N793)</f>
        <v>4.7833333333333332</v>
      </c>
      <c r="M793">
        <v>4.4333333333333336</v>
      </c>
      <c r="N793">
        <v>5.1333333333333337</v>
      </c>
      <c r="P793">
        <v>75.11</v>
      </c>
      <c r="Q793">
        <v>67.33</v>
      </c>
      <c r="R793">
        <v>81.03</v>
      </c>
      <c r="S793" t="b">
        <v>0</v>
      </c>
      <c r="AJ793" s="1">
        <f>N793-M793</f>
        <v>0.70000000000000018</v>
      </c>
    </row>
    <row r="794" spans="1:36" x14ac:dyDescent="0.2">
      <c r="A794" t="str">
        <f>A793</f>
        <v>DECAY92</v>
      </c>
      <c r="B794" t="str">
        <f>B793</f>
        <v>Fabiani</v>
      </c>
      <c r="C794" t="str">
        <f>C793</f>
        <v>mRNA</v>
      </c>
      <c r="D794" t="str">
        <f>D793</f>
        <v>None</v>
      </c>
      <c r="E794" t="s">
        <v>291</v>
      </c>
      <c r="F794" t="s">
        <v>292</v>
      </c>
      <c r="G794" t="s">
        <v>43</v>
      </c>
      <c r="H794" t="s">
        <v>43</v>
      </c>
      <c r="I794" t="s">
        <v>119</v>
      </c>
      <c r="J794" t="s">
        <v>119</v>
      </c>
      <c r="K794" t="s">
        <v>299</v>
      </c>
      <c r="L794">
        <f>AVERAGE(M794:N794)</f>
        <v>5.7166666666666668</v>
      </c>
      <c r="M794">
        <v>5.3666666666666663</v>
      </c>
      <c r="N794">
        <v>6.0666666666666664</v>
      </c>
      <c r="P794">
        <v>72.75</v>
      </c>
      <c r="Q794">
        <v>65.3</v>
      </c>
      <c r="R794">
        <v>78.61</v>
      </c>
      <c r="S794" t="b">
        <v>0</v>
      </c>
      <c r="AJ794" s="1">
        <f>N794-M794</f>
        <v>0.70000000000000018</v>
      </c>
    </row>
    <row r="795" spans="1:36" x14ac:dyDescent="0.2">
      <c r="A795" t="str">
        <f>A794</f>
        <v>DECAY92</v>
      </c>
      <c r="B795" t="str">
        <f>B794</f>
        <v>Fabiani</v>
      </c>
      <c r="C795" t="str">
        <f>C794</f>
        <v>mRNA</v>
      </c>
      <c r="D795" t="str">
        <f>D794</f>
        <v>None</v>
      </c>
      <c r="E795" t="s">
        <v>291</v>
      </c>
      <c r="F795" t="s">
        <v>292</v>
      </c>
      <c r="G795" t="s">
        <v>43</v>
      </c>
      <c r="H795" t="s">
        <v>43</v>
      </c>
      <c r="I795" t="s">
        <v>119</v>
      </c>
      <c r="J795" t="s">
        <v>119</v>
      </c>
      <c r="K795" t="s">
        <v>299</v>
      </c>
      <c r="L795">
        <f>AVERAGE(M795:N795)</f>
        <v>6.65</v>
      </c>
      <c r="M795">
        <v>6.3</v>
      </c>
      <c r="N795">
        <v>7</v>
      </c>
      <c r="P795">
        <v>69.680000000000007</v>
      </c>
      <c r="Q795">
        <v>56.77</v>
      </c>
      <c r="R795">
        <v>78.739999999999995</v>
      </c>
      <c r="S795" t="b">
        <v>0</v>
      </c>
      <c r="AJ795" s="1">
        <f>N795-M795</f>
        <v>0.70000000000000018</v>
      </c>
    </row>
    <row r="796" spans="1:36" x14ac:dyDescent="0.2">
      <c r="A796" t="str">
        <f>A795</f>
        <v>DECAY92</v>
      </c>
      <c r="B796" t="str">
        <f>B795</f>
        <v>Fabiani</v>
      </c>
      <c r="C796" t="str">
        <f>C795</f>
        <v>mRNA</v>
      </c>
      <c r="D796" t="str">
        <f>D795</f>
        <v>None</v>
      </c>
      <c r="E796" t="s">
        <v>291</v>
      </c>
      <c r="F796" t="s">
        <v>292</v>
      </c>
      <c r="G796" t="s">
        <v>43</v>
      </c>
      <c r="H796" t="s">
        <v>43</v>
      </c>
      <c r="I796" t="s">
        <v>119</v>
      </c>
      <c r="J796" t="s">
        <v>119</v>
      </c>
      <c r="K796" t="s">
        <v>299</v>
      </c>
      <c r="L796">
        <f>AVERAGE(M796:N796)</f>
        <v>8.0500000000000007</v>
      </c>
      <c r="M796">
        <v>7.2333333333333334</v>
      </c>
      <c r="N796">
        <v>8.8666666666666671</v>
      </c>
      <c r="P796">
        <v>60.62</v>
      </c>
      <c r="Q796">
        <v>41.75</v>
      </c>
      <c r="R796">
        <v>73.37</v>
      </c>
      <c r="S796" t="b">
        <v>0</v>
      </c>
      <c r="AJ796" s="1">
        <f>N796-M796</f>
        <v>1.6333333333333337</v>
      </c>
    </row>
    <row r="797" spans="1:36" x14ac:dyDescent="0.2">
      <c r="A797" t="str">
        <f>A796</f>
        <v>DECAY92</v>
      </c>
      <c r="B797" t="str">
        <f>B796</f>
        <v>Fabiani</v>
      </c>
      <c r="C797" t="str">
        <f>C796</f>
        <v>mRNA</v>
      </c>
      <c r="D797" t="str">
        <f>D796</f>
        <v>None</v>
      </c>
      <c r="E797" t="s">
        <v>294</v>
      </c>
      <c r="F797" t="s">
        <v>51</v>
      </c>
      <c r="G797" t="s">
        <v>43</v>
      </c>
      <c r="H797" t="s">
        <v>43</v>
      </c>
      <c r="I797" t="s">
        <v>119</v>
      </c>
      <c r="J797" t="s">
        <v>119</v>
      </c>
      <c r="K797" t="s">
        <v>299</v>
      </c>
      <c r="L797">
        <f>AVERAGE(M797:N797)</f>
        <v>0.81666666666666665</v>
      </c>
      <c r="M797">
        <v>0.7</v>
      </c>
      <c r="N797">
        <v>0.93333333333333335</v>
      </c>
      <c r="P797">
        <v>94.92</v>
      </c>
      <c r="Q797">
        <v>91.8</v>
      </c>
      <c r="R797">
        <v>96.85</v>
      </c>
      <c r="S797" t="b">
        <v>1</v>
      </c>
      <c r="AJ797" s="1">
        <f>N797-M797</f>
        <v>0.23333333333333339</v>
      </c>
    </row>
    <row r="798" spans="1:36" x14ac:dyDescent="0.2">
      <c r="A798" t="str">
        <f>A797</f>
        <v>DECAY92</v>
      </c>
      <c r="B798" t="str">
        <f>B797</f>
        <v>Fabiani</v>
      </c>
      <c r="C798" t="str">
        <f>C797</f>
        <v>mRNA</v>
      </c>
      <c r="D798" t="str">
        <f>D797</f>
        <v>None</v>
      </c>
      <c r="E798" t="s">
        <v>294</v>
      </c>
      <c r="F798" t="s">
        <v>51</v>
      </c>
      <c r="G798" t="s">
        <v>43</v>
      </c>
      <c r="H798" t="s">
        <v>43</v>
      </c>
      <c r="I798" t="s">
        <v>119</v>
      </c>
      <c r="J798" t="s">
        <v>119</v>
      </c>
      <c r="K798" t="s">
        <v>299</v>
      </c>
      <c r="L798">
        <f>AVERAGE(M798:N798)</f>
        <v>1.2833333333333332</v>
      </c>
      <c r="M798">
        <v>1.1666666666666667</v>
      </c>
      <c r="N798">
        <v>1.4</v>
      </c>
      <c r="P798">
        <v>95.49</v>
      </c>
      <c r="Q798">
        <v>93.24</v>
      </c>
      <c r="R798">
        <v>96.99</v>
      </c>
      <c r="S798" t="b">
        <v>1</v>
      </c>
      <c r="AJ798" s="1">
        <f>N798-M798</f>
        <v>0.23333333333333317</v>
      </c>
    </row>
    <row r="799" spans="1:36" x14ac:dyDescent="0.2">
      <c r="A799" t="str">
        <f>A798</f>
        <v>DECAY92</v>
      </c>
      <c r="B799" t="str">
        <f>B798</f>
        <v>Fabiani</v>
      </c>
      <c r="C799" t="str">
        <f>C798</f>
        <v>mRNA</v>
      </c>
      <c r="D799" t="str">
        <f>D798</f>
        <v>None</v>
      </c>
      <c r="E799" t="s">
        <v>294</v>
      </c>
      <c r="F799" t="s">
        <v>51</v>
      </c>
      <c r="G799" t="s">
        <v>43</v>
      </c>
      <c r="H799" t="s">
        <v>43</v>
      </c>
      <c r="I799" t="s">
        <v>119</v>
      </c>
      <c r="J799" t="s">
        <v>119</v>
      </c>
      <c r="K799" t="s">
        <v>299</v>
      </c>
      <c r="L799">
        <f>AVERAGE(M799:N799)</f>
        <v>1.9833333333333334</v>
      </c>
      <c r="M799">
        <v>1.6333333333333333</v>
      </c>
      <c r="N799">
        <v>2.3333333333333335</v>
      </c>
      <c r="P799">
        <v>93.75</v>
      </c>
      <c r="Q799">
        <v>92</v>
      </c>
      <c r="R799">
        <v>95.11</v>
      </c>
      <c r="S799" t="b">
        <v>1</v>
      </c>
      <c r="AJ799" s="1">
        <f>N799-M799</f>
        <v>0.70000000000000018</v>
      </c>
    </row>
    <row r="800" spans="1:36" x14ac:dyDescent="0.2">
      <c r="A800" t="str">
        <f>A799</f>
        <v>DECAY92</v>
      </c>
      <c r="B800" t="str">
        <f>B799</f>
        <v>Fabiani</v>
      </c>
      <c r="C800" t="str">
        <f>C799</f>
        <v>mRNA</v>
      </c>
      <c r="D800" t="str">
        <f>D799</f>
        <v>None</v>
      </c>
      <c r="E800" t="s">
        <v>294</v>
      </c>
      <c r="F800" t="s">
        <v>51</v>
      </c>
      <c r="G800" t="s">
        <v>43</v>
      </c>
      <c r="H800" t="s">
        <v>43</v>
      </c>
      <c r="I800" t="s">
        <v>119</v>
      </c>
      <c r="J800" t="s">
        <v>119</v>
      </c>
      <c r="K800" t="s">
        <v>299</v>
      </c>
      <c r="L800">
        <f>AVERAGE(M800:N800)</f>
        <v>2.916666666666667</v>
      </c>
      <c r="M800">
        <v>2.5666666666666669</v>
      </c>
      <c r="N800">
        <v>3.2666666666666666</v>
      </c>
      <c r="P800">
        <v>91.61</v>
      </c>
      <c r="Q800">
        <v>89.23</v>
      </c>
      <c r="R800">
        <v>93.46</v>
      </c>
      <c r="S800" t="b">
        <v>1</v>
      </c>
      <c r="AJ800" s="1">
        <f>N800-M800</f>
        <v>0.69999999999999973</v>
      </c>
    </row>
    <row r="801" spans="1:36" x14ac:dyDescent="0.2">
      <c r="A801" t="str">
        <f>A800</f>
        <v>DECAY92</v>
      </c>
      <c r="B801" t="str">
        <f>B800</f>
        <v>Fabiani</v>
      </c>
      <c r="C801" t="str">
        <f>C800</f>
        <v>mRNA</v>
      </c>
      <c r="D801" t="str">
        <f>D800</f>
        <v>None</v>
      </c>
      <c r="E801" t="s">
        <v>294</v>
      </c>
      <c r="F801" t="s">
        <v>51</v>
      </c>
      <c r="G801" t="s">
        <v>43</v>
      </c>
      <c r="H801" t="s">
        <v>43</v>
      </c>
      <c r="I801" t="s">
        <v>119</v>
      </c>
      <c r="J801" t="s">
        <v>119</v>
      </c>
      <c r="K801" t="s">
        <v>299</v>
      </c>
      <c r="L801">
        <f>AVERAGE(M801:N801)</f>
        <v>3.85</v>
      </c>
      <c r="M801">
        <v>3.5</v>
      </c>
      <c r="N801">
        <v>4.2</v>
      </c>
      <c r="P801">
        <v>87.47</v>
      </c>
      <c r="Q801">
        <v>85.36</v>
      </c>
      <c r="R801">
        <v>89.27</v>
      </c>
      <c r="S801" t="b">
        <v>1</v>
      </c>
      <c r="AJ801" s="1">
        <f>N801-M801</f>
        <v>0.70000000000000018</v>
      </c>
    </row>
    <row r="802" spans="1:36" x14ac:dyDescent="0.2">
      <c r="A802" t="str">
        <f>A801</f>
        <v>DECAY92</v>
      </c>
      <c r="B802" t="str">
        <f>B801</f>
        <v>Fabiani</v>
      </c>
      <c r="C802" t="str">
        <f>C801</f>
        <v>mRNA</v>
      </c>
      <c r="D802" t="str">
        <f>D801</f>
        <v>None</v>
      </c>
      <c r="E802" t="s">
        <v>294</v>
      </c>
      <c r="F802" t="s">
        <v>51</v>
      </c>
      <c r="G802" t="s">
        <v>43</v>
      </c>
      <c r="H802" t="s">
        <v>43</v>
      </c>
      <c r="I802" t="s">
        <v>119</v>
      </c>
      <c r="J802" t="s">
        <v>119</v>
      </c>
      <c r="K802" t="s">
        <v>299</v>
      </c>
      <c r="L802">
        <f>AVERAGE(M802:N802)</f>
        <v>4.7833333333333332</v>
      </c>
      <c r="M802">
        <v>4.4333333333333336</v>
      </c>
      <c r="N802">
        <v>5.1333333333333337</v>
      </c>
      <c r="P802">
        <v>85.75</v>
      </c>
      <c r="Q802">
        <v>82.65</v>
      </c>
      <c r="R802">
        <v>88.29</v>
      </c>
      <c r="S802" t="b">
        <v>1</v>
      </c>
      <c r="AJ802" s="1">
        <f>N802-M802</f>
        <v>0.70000000000000018</v>
      </c>
    </row>
    <row r="803" spans="1:36" x14ac:dyDescent="0.2">
      <c r="A803" t="str">
        <f>A802</f>
        <v>DECAY92</v>
      </c>
      <c r="B803" t="str">
        <f>B802</f>
        <v>Fabiani</v>
      </c>
      <c r="C803" t="str">
        <f>C802</f>
        <v>mRNA</v>
      </c>
      <c r="D803" t="str">
        <f>D802</f>
        <v>None</v>
      </c>
      <c r="E803" t="s">
        <v>294</v>
      </c>
      <c r="F803" t="s">
        <v>51</v>
      </c>
      <c r="G803" t="s">
        <v>43</v>
      </c>
      <c r="H803" t="s">
        <v>43</v>
      </c>
      <c r="I803" t="s">
        <v>119</v>
      </c>
      <c r="J803" t="s">
        <v>119</v>
      </c>
      <c r="K803" t="s">
        <v>299</v>
      </c>
      <c r="L803">
        <f>AVERAGE(M803:N803)</f>
        <v>5.7166666666666668</v>
      </c>
      <c r="M803">
        <v>5.3666666666666663</v>
      </c>
      <c r="N803">
        <v>6.0666666666666664</v>
      </c>
      <c r="P803">
        <v>81.84</v>
      </c>
      <c r="Q803">
        <v>75.53</v>
      </c>
      <c r="R803">
        <v>86.52</v>
      </c>
      <c r="S803" t="b">
        <v>1</v>
      </c>
      <c r="AJ803" s="1">
        <f>N803-M803</f>
        <v>0.70000000000000018</v>
      </c>
    </row>
    <row r="804" spans="1:36" x14ac:dyDescent="0.2">
      <c r="A804" t="str">
        <f>A803</f>
        <v>DECAY92</v>
      </c>
      <c r="B804" t="str">
        <f>B803</f>
        <v>Fabiani</v>
      </c>
      <c r="C804" t="str">
        <f>C803</f>
        <v>mRNA</v>
      </c>
      <c r="D804" t="str">
        <f>D803</f>
        <v>None</v>
      </c>
      <c r="E804" t="s">
        <v>294</v>
      </c>
      <c r="F804" t="s">
        <v>51</v>
      </c>
      <c r="G804" t="s">
        <v>43</v>
      </c>
      <c r="H804" t="s">
        <v>43</v>
      </c>
      <c r="I804" t="s">
        <v>119</v>
      </c>
      <c r="J804" t="s">
        <v>119</v>
      </c>
      <c r="K804" t="s">
        <v>299</v>
      </c>
      <c r="L804">
        <f>AVERAGE(M804:N804)</f>
        <v>6.65</v>
      </c>
      <c r="M804">
        <v>6.3</v>
      </c>
      <c r="N804">
        <v>7</v>
      </c>
      <c r="P804">
        <v>63.75</v>
      </c>
      <c r="Q804">
        <v>49</v>
      </c>
      <c r="R804">
        <v>74.239999999999995</v>
      </c>
      <c r="S804" t="b">
        <v>1</v>
      </c>
      <c r="AJ804" s="1">
        <f>N804-M804</f>
        <v>0.70000000000000018</v>
      </c>
    </row>
    <row r="805" spans="1:36" x14ac:dyDescent="0.2">
      <c r="A805" t="str">
        <f>A804</f>
        <v>DECAY92</v>
      </c>
      <c r="B805" t="str">
        <f>B804</f>
        <v>Fabiani</v>
      </c>
      <c r="C805" t="str">
        <f>C804</f>
        <v>mRNA</v>
      </c>
      <c r="D805" t="str">
        <f>D804</f>
        <v>None</v>
      </c>
      <c r="E805" t="s">
        <v>294</v>
      </c>
      <c r="F805" t="s">
        <v>51</v>
      </c>
      <c r="G805" t="s">
        <v>43</v>
      </c>
      <c r="H805" t="s">
        <v>43</v>
      </c>
      <c r="I805" t="s">
        <v>119</v>
      </c>
      <c r="J805" t="s">
        <v>119</v>
      </c>
      <c r="K805" t="s">
        <v>299</v>
      </c>
      <c r="L805">
        <f>AVERAGE(M805:N805)</f>
        <v>8.0500000000000007</v>
      </c>
      <c r="M805">
        <v>7.2333333333333334</v>
      </c>
      <c r="N805">
        <v>8.8666666666666671</v>
      </c>
      <c r="P805">
        <v>70.27</v>
      </c>
      <c r="Q805">
        <v>53.79</v>
      </c>
      <c r="R805">
        <v>80.87</v>
      </c>
      <c r="S805" t="b">
        <v>1</v>
      </c>
      <c r="AJ805" s="1">
        <f>N805-M805</f>
        <v>1.6333333333333337</v>
      </c>
    </row>
    <row r="806" spans="1:36" x14ac:dyDescent="0.2">
      <c r="A806" t="str">
        <f>A805</f>
        <v>DECAY92</v>
      </c>
      <c r="B806" t="str">
        <f>B805</f>
        <v>Fabiani</v>
      </c>
      <c r="C806" t="str">
        <f>C805</f>
        <v>mRNA</v>
      </c>
      <c r="D806" t="str">
        <f>D805</f>
        <v>None</v>
      </c>
      <c r="E806" t="s">
        <v>48</v>
      </c>
      <c r="F806" t="s">
        <v>295</v>
      </c>
      <c r="G806" t="s">
        <v>43</v>
      </c>
      <c r="H806" t="s">
        <v>43</v>
      </c>
      <c r="I806" t="s">
        <v>119</v>
      </c>
      <c r="J806" t="s">
        <v>119</v>
      </c>
      <c r="K806" t="s">
        <v>299</v>
      </c>
      <c r="L806">
        <f>AVERAGE(M806:N806)</f>
        <v>0.81666666666666665</v>
      </c>
      <c r="M806">
        <v>0.7</v>
      </c>
      <c r="N806">
        <v>0.93333333333333335</v>
      </c>
      <c r="P806">
        <v>98.62</v>
      </c>
      <c r="Q806">
        <v>97.57</v>
      </c>
      <c r="R806">
        <v>99.22</v>
      </c>
      <c r="S806" t="b">
        <v>1</v>
      </c>
      <c r="AJ806" s="1">
        <f>N806-M806</f>
        <v>0.23333333333333339</v>
      </c>
    </row>
    <row r="807" spans="1:36" x14ac:dyDescent="0.2">
      <c r="A807" t="str">
        <f>A806</f>
        <v>DECAY92</v>
      </c>
      <c r="B807" t="str">
        <f>B806</f>
        <v>Fabiani</v>
      </c>
      <c r="C807" t="str">
        <f>C806</f>
        <v>mRNA</v>
      </c>
      <c r="D807" t="str">
        <f>D806</f>
        <v>None</v>
      </c>
      <c r="E807" t="s">
        <v>48</v>
      </c>
      <c r="F807" t="s">
        <v>295</v>
      </c>
      <c r="G807" t="s">
        <v>43</v>
      </c>
      <c r="H807" t="s">
        <v>43</v>
      </c>
      <c r="I807" t="s">
        <v>119</v>
      </c>
      <c r="J807" t="s">
        <v>119</v>
      </c>
      <c r="K807" t="s">
        <v>299</v>
      </c>
      <c r="L807">
        <f>AVERAGE(M807:N807)</f>
        <v>1.2833333333333332</v>
      </c>
      <c r="M807">
        <v>1.1666666666666667</v>
      </c>
      <c r="N807">
        <v>1.4</v>
      </c>
      <c r="P807">
        <v>97.95</v>
      </c>
      <c r="Q807">
        <v>96.74</v>
      </c>
      <c r="R807">
        <v>98.71</v>
      </c>
      <c r="S807" t="b">
        <v>1</v>
      </c>
      <c r="AJ807" s="1">
        <f>N807-M807</f>
        <v>0.23333333333333317</v>
      </c>
    </row>
    <row r="808" spans="1:36" x14ac:dyDescent="0.2">
      <c r="A808" t="str">
        <f>A807</f>
        <v>DECAY92</v>
      </c>
      <c r="B808" t="str">
        <f>B807</f>
        <v>Fabiani</v>
      </c>
      <c r="C808" t="str">
        <f>C807</f>
        <v>mRNA</v>
      </c>
      <c r="D808" t="str">
        <f>D807</f>
        <v>None</v>
      </c>
      <c r="E808" t="s">
        <v>48</v>
      </c>
      <c r="F808" t="s">
        <v>295</v>
      </c>
      <c r="G808" t="s">
        <v>43</v>
      </c>
      <c r="H808" t="s">
        <v>43</v>
      </c>
      <c r="I808" t="s">
        <v>119</v>
      </c>
      <c r="J808" t="s">
        <v>119</v>
      </c>
      <c r="K808" t="s">
        <v>299</v>
      </c>
      <c r="L808">
        <f>AVERAGE(M808:N808)</f>
        <v>1.9833333333333334</v>
      </c>
      <c r="M808">
        <v>1.6333333333333333</v>
      </c>
      <c r="N808">
        <v>2.3333333333333335</v>
      </c>
      <c r="P808">
        <v>97.01</v>
      </c>
      <c r="Q808">
        <v>96.4</v>
      </c>
      <c r="R808">
        <v>97.51</v>
      </c>
      <c r="S808" t="b">
        <v>1</v>
      </c>
      <c r="AJ808" s="1">
        <f>N808-M808</f>
        <v>0.70000000000000018</v>
      </c>
    </row>
    <row r="809" spans="1:36" x14ac:dyDescent="0.2">
      <c r="A809" t="str">
        <f>A808</f>
        <v>DECAY92</v>
      </c>
      <c r="B809" t="str">
        <f>B808</f>
        <v>Fabiani</v>
      </c>
      <c r="C809" t="str">
        <f>C808</f>
        <v>mRNA</v>
      </c>
      <c r="D809" t="str">
        <f>D808</f>
        <v>None</v>
      </c>
      <c r="E809" t="s">
        <v>48</v>
      </c>
      <c r="F809" t="s">
        <v>295</v>
      </c>
      <c r="G809" t="s">
        <v>43</v>
      </c>
      <c r="H809" t="s">
        <v>43</v>
      </c>
      <c r="I809" t="s">
        <v>119</v>
      </c>
      <c r="J809" t="s">
        <v>119</v>
      </c>
      <c r="K809" t="s">
        <v>299</v>
      </c>
      <c r="L809">
        <f>AVERAGE(M809:N809)</f>
        <v>2.916666666666667</v>
      </c>
      <c r="M809">
        <v>2.5666666666666669</v>
      </c>
      <c r="N809">
        <v>3.2666666666666666</v>
      </c>
      <c r="P809">
        <v>95.67</v>
      </c>
      <c r="Q809">
        <v>94.61</v>
      </c>
      <c r="R809">
        <v>96.51</v>
      </c>
      <c r="S809" t="b">
        <v>1</v>
      </c>
      <c r="AJ809" s="1">
        <f>N809-M809</f>
        <v>0.69999999999999973</v>
      </c>
    </row>
    <row r="810" spans="1:36" x14ac:dyDescent="0.2">
      <c r="A810" t="str">
        <f>A809</f>
        <v>DECAY92</v>
      </c>
      <c r="B810" t="str">
        <f>B809</f>
        <v>Fabiani</v>
      </c>
      <c r="C810" t="str">
        <f>C809</f>
        <v>mRNA</v>
      </c>
      <c r="D810" t="str">
        <f>D809</f>
        <v>None</v>
      </c>
      <c r="E810" t="s">
        <v>48</v>
      </c>
      <c r="F810" t="s">
        <v>295</v>
      </c>
      <c r="G810" t="s">
        <v>43</v>
      </c>
      <c r="H810" t="s">
        <v>43</v>
      </c>
      <c r="I810" t="s">
        <v>119</v>
      </c>
      <c r="J810" t="s">
        <v>119</v>
      </c>
      <c r="K810" t="s">
        <v>299</v>
      </c>
      <c r="L810">
        <f>AVERAGE(M810:N810)</f>
        <v>3.85</v>
      </c>
      <c r="M810">
        <v>3.5</v>
      </c>
      <c r="N810">
        <v>4.2</v>
      </c>
      <c r="P810">
        <v>91.16</v>
      </c>
      <c r="Q810">
        <v>88.26</v>
      </c>
      <c r="R810">
        <v>93.34</v>
      </c>
      <c r="S810" t="b">
        <v>1</v>
      </c>
      <c r="AJ810" s="1">
        <f>N810-M810</f>
        <v>0.70000000000000018</v>
      </c>
    </row>
    <row r="811" spans="1:36" x14ac:dyDescent="0.2">
      <c r="A811" t="str">
        <f>A810</f>
        <v>DECAY92</v>
      </c>
      <c r="B811" t="str">
        <f>B810</f>
        <v>Fabiani</v>
      </c>
      <c r="C811" t="str">
        <f>C810</f>
        <v>mRNA</v>
      </c>
      <c r="D811" t="str">
        <f>D810</f>
        <v>None</v>
      </c>
      <c r="E811" t="s">
        <v>48</v>
      </c>
      <c r="F811" t="s">
        <v>295</v>
      </c>
      <c r="G811" t="s">
        <v>43</v>
      </c>
      <c r="H811" t="s">
        <v>43</v>
      </c>
      <c r="I811" t="s">
        <v>119</v>
      </c>
      <c r="J811" t="s">
        <v>119</v>
      </c>
      <c r="K811" t="s">
        <v>299</v>
      </c>
      <c r="L811">
        <f>AVERAGE(M811:N811)</f>
        <v>4.7833333333333332</v>
      </c>
      <c r="M811">
        <v>4.4333333333333336</v>
      </c>
      <c r="N811">
        <v>5.1333333333333337</v>
      </c>
      <c r="P811">
        <v>88.22</v>
      </c>
      <c r="Q811">
        <v>85.54</v>
      </c>
      <c r="R811">
        <v>90.4</v>
      </c>
      <c r="S811" t="b">
        <v>1</v>
      </c>
      <c r="AJ811" s="1">
        <f>N811-M811</f>
        <v>0.70000000000000018</v>
      </c>
    </row>
    <row r="812" spans="1:36" x14ac:dyDescent="0.2">
      <c r="A812" t="str">
        <f>A811</f>
        <v>DECAY92</v>
      </c>
      <c r="B812" t="str">
        <f>B811</f>
        <v>Fabiani</v>
      </c>
      <c r="C812" t="str">
        <f>C811</f>
        <v>mRNA</v>
      </c>
      <c r="D812" t="str">
        <f>D811</f>
        <v>None</v>
      </c>
      <c r="E812" t="s">
        <v>48</v>
      </c>
      <c r="F812" t="s">
        <v>295</v>
      </c>
      <c r="G812" t="s">
        <v>43</v>
      </c>
      <c r="H812" t="s">
        <v>43</v>
      </c>
      <c r="I812" t="s">
        <v>119</v>
      </c>
      <c r="J812" t="s">
        <v>119</v>
      </c>
      <c r="K812" t="s">
        <v>299</v>
      </c>
      <c r="L812">
        <f>AVERAGE(M812:N812)</f>
        <v>5.7166666666666668</v>
      </c>
      <c r="M812">
        <v>5.3666666666666663</v>
      </c>
      <c r="N812">
        <v>6.0666666666666664</v>
      </c>
      <c r="P812">
        <v>87.57</v>
      </c>
      <c r="Q812">
        <v>80.06</v>
      </c>
      <c r="R812">
        <v>92.25</v>
      </c>
      <c r="S812" t="b">
        <v>1</v>
      </c>
      <c r="AJ812" s="1">
        <f>N812-M812</f>
        <v>0.70000000000000018</v>
      </c>
    </row>
    <row r="813" spans="1:36" x14ac:dyDescent="0.2">
      <c r="A813" t="str">
        <f>A812</f>
        <v>DECAY92</v>
      </c>
      <c r="B813" t="str">
        <f>B812</f>
        <v>Fabiani</v>
      </c>
      <c r="C813" t="str">
        <f>C812</f>
        <v>mRNA</v>
      </c>
      <c r="D813" t="str">
        <f>D812</f>
        <v>None</v>
      </c>
      <c r="E813" t="s">
        <v>48</v>
      </c>
      <c r="F813" t="s">
        <v>295</v>
      </c>
      <c r="G813" t="s">
        <v>43</v>
      </c>
      <c r="H813" t="s">
        <v>43</v>
      </c>
      <c r="I813" t="s">
        <v>119</v>
      </c>
      <c r="J813" t="s">
        <v>119</v>
      </c>
      <c r="K813" t="s">
        <v>299</v>
      </c>
      <c r="L813">
        <f>AVERAGE(M813:N813)</f>
        <v>6.65</v>
      </c>
      <c r="M813">
        <v>6.3</v>
      </c>
      <c r="N813">
        <v>7</v>
      </c>
      <c r="P813">
        <v>84.92</v>
      </c>
      <c r="Q813">
        <v>78.64</v>
      </c>
      <c r="R813">
        <v>89.36</v>
      </c>
      <c r="S813" t="b">
        <v>1</v>
      </c>
      <c r="AJ813" s="1">
        <f>N813-M813</f>
        <v>0.70000000000000018</v>
      </c>
    </row>
    <row r="814" spans="1:36" x14ac:dyDescent="0.2">
      <c r="A814" t="str">
        <f>A813</f>
        <v>DECAY92</v>
      </c>
      <c r="B814" t="str">
        <f>B813</f>
        <v>Fabiani</v>
      </c>
      <c r="C814" t="str">
        <f>C813</f>
        <v>mRNA</v>
      </c>
      <c r="D814" t="str">
        <f>D813</f>
        <v>None</v>
      </c>
      <c r="E814" t="s">
        <v>48</v>
      </c>
      <c r="F814" t="s">
        <v>295</v>
      </c>
      <c r="G814" t="s">
        <v>43</v>
      </c>
      <c r="H814" t="s">
        <v>43</v>
      </c>
      <c r="I814" t="s">
        <v>119</v>
      </c>
      <c r="J814" t="s">
        <v>119</v>
      </c>
      <c r="K814" t="s">
        <v>299</v>
      </c>
      <c r="L814">
        <f>AVERAGE(M814:N814)</f>
        <v>8.0500000000000007</v>
      </c>
      <c r="M814">
        <v>7.2333333333333334</v>
      </c>
      <c r="N814">
        <v>8.8666666666666671</v>
      </c>
      <c r="P814">
        <v>84.98</v>
      </c>
      <c r="Q814">
        <v>81</v>
      </c>
      <c r="R814">
        <v>88.13</v>
      </c>
      <c r="S814" t="b">
        <v>1</v>
      </c>
      <c r="AJ814" s="1">
        <f>N814-M814</f>
        <v>1.6333333333333337</v>
      </c>
    </row>
    <row r="815" spans="1:36" x14ac:dyDescent="0.2">
      <c r="A815" t="str">
        <f>A814</f>
        <v>DECAY92</v>
      </c>
      <c r="B815" t="str">
        <f>B814</f>
        <v>Fabiani</v>
      </c>
      <c r="C815" t="str">
        <f>C814</f>
        <v>mRNA</v>
      </c>
      <c r="D815" t="str">
        <f>D814</f>
        <v>None</v>
      </c>
      <c r="E815" t="s">
        <v>45</v>
      </c>
      <c r="F815" t="s">
        <v>296</v>
      </c>
      <c r="G815" t="s">
        <v>43</v>
      </c>
      <c r="H815" t="s">
        <v>43</v>
      </c>
      <c r="I815" t="s">
        <v>119</v>
      </c>
      <c r="J815" t="s">
        <v>119</v>
      </c>
      <c r="K815" t="s">
        <v>299</v>
      </c>
      <c r="L815">
        <f>AVERAGE(M815:N815)</f>
        <v>0.81666666666666665</v>
      </c>
      <c r="M815">
        <v>0.7</v>
      </c>
      <c r="N815">
        <v>0.93333333333333335</v>
      </c>
      <c r="P815">
        <v>95.21</v>
      </c>
      <c r="Q815">
        <v>92.26</v>
      </c>
      <c r="R815">
        <v>97.04</v>
      </c>
      <c r="S815" t="b">
        <v>1</v>
      </c>
      <c r="AJ815" s="1">
        <f>N815-M815</f>
        <v>0.23333333333333339</v>
      </c>
    </row>
    <row r="816" spans="1:36" x14ac:dyDescent="0.2">
      <c r="A816" t="str">
        <f>A815</f>
        <v>DECAY92</v>
      </c>
      <c r="B816" t="str">
        <f>B815</f>
        <v>Fabiani</v>
      </c>
      <c r="C816" t="str">
        <f>C815</f>
        <v>mRNA</v>
      </c>
      <c r="D816" t="str">
        <f>D815</f>
        <v>None</v>
      </c>
      <c r="E816" t="s">
        <v>45</v>
      </c>
      <c r="F816" t="s">
        <v>296</v>
      </c>
      <c r="G816" t="s">
        <v>43</v>
      </c>
      <c r="H816" t="s">
        <v>43</v>
      </c>
      <c r="I816" t="s">
        <v>119</v>
      </c>
      <c r="J816" t="s">
        <v>119</v>
      </c>
      <c r="K816" t="s">
        <v>299</v>
      </c>
      <c r="L816">
        <f>AVERAGE(M816:N816)</f>
        <v>1.2833333333333332</v>
      </c>
      <c r="M816">
        <v>1.1666666666666667</v>
      </c>
      <c r="N816">
        <v>1.4</v>
      </c>
      <c r="P816">
        <v>93.95</v>
      </c>
      <c r="Q816">
        <v>87.27</v>
      </c>
      <c r="R816">
        <v>97.12</v>
      </c>
      <c r="S816" t="b">
        <v>1</v>
      </c>
      <c r="AJ816" s="1">
        <f>N816-M816</f>
        <v>0.23333333333333317</v>
      </c>
    </row>
    <row r="817" spans="1:36" x14ac:dyDescent="0.2">
      <c r="A817" t="str">
        <f>A816</f>
        <v>DECAY92</v>
      </c>
      <c r="B817" t="str">
        <f>B816</f>
        <v>Fabiani</v>
      </c>
      <c r="C817" t="str">
        <f>C816</f>
        <v>mRNA</v>
      </c>
      <c r="D817" t="str">
        <f>D816</f>
        <v>None</v>
      </c>
      <c r="E817" t="s">
        <v>45</v>
      </c>
      <c r="F817" t="s">
        <v>296</v>
      </c>
      <c r="G817" t="s">
        <v>43</v>
      </c>
      <c r="H817" t="s">
        <v>43</v>
      </c>
      <c r="I817" t="s">
        <v>119</v>
      </c>
      <c r="J817" t="s">
        <v>119</v>
      </c>
      <c r="K817" t="s">
        <v>299</v>
      </c>
      <c r="L817">
        <f>AVERAGE(M817:N817)</f>
        <v>1.9833333333333334</v>
      </c>
      <c r="M817">
        <v>1.6333333333333333</v>
      </c>
      <c r="N817">
        <v>2.3333333333333335</v>
      </c>
      <c r="P817">
        <v>92.54</v>
      </c>
      <c r="Q817">
        <v>89.59</v>
      </c>
      <c r="R817">
        <v>94.65</v>
      </c>
      <c r="S817" t="b">
        <v>1</v>
      </c>
      <c r="AJ817" s="1">
        <f>N817-M817</f>
        <v>0.70000000000000018</v>
      </c>
    </row>
    <row r="818" spans="1:36" x14ac:dyDescent="0.2">
      <c r="A818" t="str">
        <f>A817</f>
        <v>DECAY92</v>
      </c>
      <c r="B818" t="str">
        <f>B817</f>
        <v>Fabiani</v>
      </c>
      <c r="C818" t="str">
        <f>C817</f>
        <v>mRNA</v>
      </c>
      <c r="D818" t="str">
        <f>D817</f>
        <v>None</v>
      </c>
      <c r="E818" t="s">
        <v>45</v>
      </c>
      <c r="F818" t="s">
        <v>296</v>
      </c>
      <c r="G818" t="s">
        <v>43</v>
      </c>
      <c r="H818" t="s">
        <v>43</v>
      </c>
      <c r="I818" t="s">
        <v>119</v>
      </c>
      <c r="J818" t="s">
        <v>119</v>
      </c>
      <c r="K818" t="s">
        <v>299</v>
      </c>
      <c r="L818">
        <f>AVERAGE(M818:N818)</f>
        <v>2.916666666666667</v>
      </c>
      <c r="M818">
        <v>2.5666666666666669</v>
      </c>
      <c r="N818">
        <v>3.2666666666666666</v>
      </c>
      <c r="P818">
        <v>92.35</v>
      </c>
      <c r="Q818">
        <v>89.21</v>
      </c>
      <c r="R818">
        <v>94.57</v>
      </c>
      <c r="S818" t="b">
        <v>1</v>
      </c>
      <c r="AJ818" s="1">
        <f>N818-M818</f>
        <v>0.69999999999999973</v>
      </c>
    </row>
    <row r="819" spans="1:36" x14ac:dyDescent="0.2">
      <c r="A819" t="str">
        <f>A818</f>
        <v>DECAY92</v>
      </c>
      <c r="B819" t="str">
        <f>B818</f>
        <v>Fabiani</v>
      </c>
      <c r="C819" t="str">
        <f>C818</f>
        <v>mRNA</v>
      </c>
      <c r="D819" t="str">
        <f>D818</f>
        <v>None</v>
      </c>
      <c r="E819" t="s">
        <v>45</v>
      </c>
      <c r="F819" t="s">
        <v>296</v>
      </c>
      <c r="G819" t="s">
        <v>43</v>
      </c>
      <c r="H819" t="s">
        <v>43</v>
      </c>
      <c r="I819" t="s">
        <v>119</v>
      </c>
      <c r="J819" t="s">
        <v>119</v>
      </c>
      <c r="K819" t="s">
        <v>299</v>
      </c>
      <c r="L819">
        <f>AVERAGE(M819:N819)</f>
        <v>3.85</v>
      </c>
      <c r="M819">
        <v>3.5</v>
      </c>
      <c r="N819">
        <v>4.2</v>
      </c>
      <c r="P819">
        <v>88.81</v>
      </c>
      <c r="Q819">
        <v>73.69</v>
      </c>
      <c r="R819">
        <v>95.24</v>
      </c>
      <c r="S819" t="b">
        <v>1</v>
      </c>
      <c r="AJ819" s="1">
        <f>N819-M819</f>
        <v>0.70000000000000018</v>
      </c>
    </row>
    <row r="820" spans="1:36" x14ac:dyDescent="0.2">
      <c r="A820" t="str">
        <f>A819</f>
        <v>DECAY92</v>
      </c>
      <c r="B820" t="str">
        <f>B819</f>
        <v>Fabiani</v>
      </c>
      <c r="C820" t="str">
        <f>C819</f>
        <v>mRNA</v>
      </c>
      <c r="D820" t="str">
        <f>D819</f>
        <v>None</v>
      </c>
      <c r="E820" t="s">
        <v>45</v>
      </c>
      <c r="F820" t="s">
        <v>296</v>
      </c>
      <c r="G820" t="s">
        <v>43</v>
      </c>
      <c r="H820" t="s">
        <v>43</v>
      </c>
      <c r="I820" t="s">
        <v>119</v>
      </c>
      <c r="J820" t="s">
        <v>119</v>
      </c>
      <c r="K820" t="s">
        <v>299</v>
      </c>
      <c r="L820">
        <f>AVERAGE(M820:N820)</f>
        <v>4.7833333333333332</v>
      </c>
      <c r="M820">
        <v>4.4333333333333336</v>
      </c>
      <c r="N820">
        <v>5.1333333333333337</v>
      </c>
      <c r="P820">
        <v>75.53</v>
      </c>
      <c r="Q820">
        <v>32.43</v>
      </c>
      <c r="R820">
        <v>91.14</v>
      </c>
      <c r="S820" t="b">
        <v>1</v>
      </c>
      <c r="AJ820" s="1">
        <f>N820-M820</f>
        <v>0.70000000000000018</v>
      </c>
    </row>
    <row r="821" spans="1:36" x14ac:dyDescent="0.2">
      <c r="A821" t="str">
        <f>A820</f>
        <v>DECAY92</v>
      </c>
      <c r="B821" t="str">
        <f>B820</f>
        <v>Fabiani</v>
      </c>
      <c r="C821" t="str">
        <f>C820</f>
        <v>mRNA</v>
      </c>
      <c r="D821" t="str">
        <f>D820</f>
        <v>None</v>
      </c>
      <c r="E821" t="s">
        <v>45</v>
      </c>
      <c r="F821" t="s">
        <v>296</v>
      </c>
      <c r="G821" t="s">
        <v>43</v>
      </c>
      <c r="H821" t="s">
        <v>43</v>
      </c>
      <c r="I821" t="s">
        <v>119</v>
      </c>
      <c r="J821" t="s">
        <v>119</v>
      </c>
      <c r="K821" t="s">
        <v>299</v>
      </c>
      <c r="L821">
        <f>AVERAGE(M821:N821)</f>
        <v>5.7166666666666668</v>
      </c>
      <c r="M821">
        <v>5.3666666666666663</v>
      </c>
      <c r="N821">
        <v>6.0666666666666664</v>
      </c>
      <c r="P821">
        <v>75.099999999999994</v>
      </c>
      <c r="Q821">
        <v>55.13</v>
      </c>
      <c r="R821">
        <v>86.18</v>
      </c>
      <c r="S821" t="b">
        <v>1</v>
      </c>
      <c r="AJ821" s="1">
        <f>N821-M821</f>
        <v>0.70000000000000018</v>
      </c>
    </row>
    <row r="822" spans="1:36" x14ac:dyDescent="0.2">
      <c r="A822" t="str">
        <f>A821</f>
        <v>DECAY92</v>
      </c>
      <c r="B822" t="str">
        <f>B821</f>
        <v>Fabiani</v>
      </c>
      <c r="C822" t="str">
        <f>C821</f>
        <v>mRNA</v>
      </c>
      <c r="D822" t="str">
        <f>D821</f>
        <v>None</v>
      </c>
      <c r="E822" t="s">
        <v>45</v>
      </c>
      <c r="F822" t="s">
        <v>296</v>
      </c>
      <c r="G822" t="s">
        <v>43</v>
      </c>
      <c r="H822" t="s">
        <v>43</v>
      </c>
      <c r="I822" t="s">
        <v>119</v>
      </c>
      <c r="J822" t="s">
        <v>119</v>
      </c>
      <c r="K822" t="s">
        <v>299</v>
      </c>
      <c r="L822">
        <f>AVERAGE(M822:N822)</f>
        <v>6.65</v>
      </c>
      <c r="M822">
        <v>6.3</v>
      </c>
      <c r="N822">
        <v>7</v>
      </c>
      <c r="P822">
        <v>70.95</v>
      </c>
      <c r="Q822">
        <v>49.3</v>
      </c>
      <c r="R822">
        <v>83.35</v>
      </c>
      <c r="S822" t="b">
        <v>1</v>
      </c>
      <c r="AJ822" s="1">
        <f>N822-M822</f>
        <v>0.70000000000000018</v>
      </c>
    </row>
    <row r="823" spans="1:36" x14ac:dyDescent="0.2">
      <c r="A823" t="str">
        <f>A822</f>
        <v>DECAY92</v>
      </c>
      <c r="B823" t="str">
        <f>B822</f>
        <v>Fabiani</v>
      </c>
      <c r="C823" t="str">
        <f>C822</f>
        <v>mRNA</v>
      </c>
      <c r="D823" t="str">
        <f>D822</f>
        <v>None</v>
      </c>
      <c r="E823" t="s">
        <v>45</v>
      </c>
      <c r="F823" t="s">
        <v>296</v>
      </c>
      <c r="G823" t="s">
        <v>43</v>
      </c>
      <c r="H823" t="s">
        <v>43</v>
      </c>
      <c r="I823" t="s">
        <v>119</v>
      </c>
      <c r="J823" t="s">
        <v>119</v>
      </c>
      <c r="K823" t="s">
        <v>299</v>
      </c>
      <c r="L823">
        <f>AVERAGE(M823:N823)</f>
        <v>8.0500000000000007</v>
      </c>
      <c r="M823">
        <v>7.2333333333333334</v>
      </c>
      <c r="N823">
        <v>8.8666666666666671</v>
      </c>
      <c r="P823">
        <v>68.569999999999993</v>
      </c>
      <c r="Q823">
        <v>40.11</v>
      </c>
      <c r="R823">
        <v>83.5</v>
      </c>
      <c r="S823" t="b">
        <v>1</v>
      </c>
      <c r="AJ823" s="1">
        <f>N823-M823</f>
        <v>1.6333333333333337</v>
      </c>
    </row>
    <row r="824" spans="1:36" x14ac:dyDescent="0.2">
      <c r="A824" t="str">
        <f>A823</f>
        <v>DECAY92</v>
      </c>
      <c r="B824" t="str">
        <f>B823</f>
        <v>Fabiani</v>
      </c>
      <c r="C824" t="str">
        <f>C823</f>
        <v>mRNA</v>
      </c>
      <c r="D824" t="str">
        <f>D823</f>
        <v>None</v>
      </c>
      <c r="E824" t="s">
        <v>298</v>
      </c>
      <c r="F824" t="s">
        <v>289</v>
      </c>
      <c r="G824" t="s">
        <v>43</v>
      </c>
      <c r="H824" t="s">
        <v>43</v>
      </c>
      <c r="I824" t="s">
        <v>119</v>
      </c>
      <c r="J824" t="s">
        <v>119</v>
      </c>
      <c r="K824" t="s">
        <v>299</v>
      </c>
      <c r="L824">
        <f>AVERAGE(M824:N824)</f>
        <v>0.81666666666666665</v>
      </c>
      <c r="M824">
        <v>0.7</v>
      </c>
      <c r="N824">
        <v>0.93333333333333335</v>
      </c>
      <c r="P824">
        <v>91.39</v>
      </c>
      <c r="Q824">
        <v>83.31</v>
      </c>
      <c r="R824">
        <v>95.56</v>
      </c>
      <c r="S824" t="b">
        <v>0</v>
      </c>
      <c r="AJ824" s="1">
        <f>N824-M824</f>
        <v>0.23333333333333339</v>
      </c>
    </row>
    <row r="825" spans="1:36" x14ac:dyDescent="0.2">
      <c r="A825" t="str">
        <f>A824</f>
        <v>DECAY92</v>
      </c>
      <c r="B825" t="str">
        <f>B824</f>
        <v>Fabiani</v>
      </c>
      <c r="C825" t="str">
        <f>C824</f>
        <v>mRNA</v>
      </c>
      <c r="D825" t="str">
        <f>D824</f>
        <v>None</v>
      </c>
      <c r="E825" t="s">
        <v>298</v>
      </c>
      <c r="F825" t="s">
        <v>289</v>
      </c>
      <c r="G825" t="s">
        <v>43</v>
      </c>
      <c r="H825" t="s">
        <v>43</v>
      </c>
      <c r="I825" t="s">
        <v>119</v>
      </c>
      <c r="J825" t="s">
        <v>119</v>
      </c>
      <c r="K825" t="s">
        <v>299</v>
      </c>
      <c r="L825">
        <f>AVERAGE(M825:N825)</f>
        <v>1.2833333333333332</v>
      </c>
      <c r="M825">
        <v>1.1666666666666667</v>
      </c>
      <c r="N825">
        <v>1.4</v>
      </c>
      <c r="P825">
        <v>90.79</v>
      </c>
      <c r="Q825">
        <v>84.53</v>
      </c>
      <c r="R825">
        <v>94.51</v>
      </c>
      <c r="S825" t="b">
        <v>0</v>
      </c>
      <c r="AJ825" s="1">
        <f>N825-M825</f>
        <v>0.23333333333333317</v>
      </c>
    </row>
    <row r="826" spans="1:36" x14ac:dyDescent="0.2">
      <c r="A826" t="str">
        <f>A825</f>
        <v>DECAY92</v>
      </c>
      <c r="B826" t="str">
        <f>B825</f>
        <v>Fabiani</v>
      </c>
      <c r="C826" t="str">
        <f>C825</f>
        <v>mRNA</v>
      </c>
      <c r="D826" t="str">
        <f>D825</f>
        <v>None</v>
      </c>
      <c r="E826" t="s">
        <v>298</v>
      </c>
      <c r="F826" t="s">
        <v>289</v>
      </c>
      <c r="G826" t="s">
        <v>43</v>
      </c>
      <c r="H826" t="s">
        <v>43</v>
      </c>
      <c r="I826" t="s">
        <v>119</v>
      </c>
      <c r="J826" t="s">
        <v>119</v>
      </c>
      <c r="K826" t="s">
        <v>299</v>
      </c>
      <c r="L826">
        <f>AVERAGE(M826:N826)</f>
        <v>1.9833333333333334</v>
      </c>
      <c r="M826">
        <v>1.6333333333333333</v>
      </c>
      <c r="N826">
        <v>2.3333333333333335</v>
      </c>
      <c r="P826">
        <v>89.19</v>
      </c>
      <c r="Q826">
        <v>84.39</v>
      </c>
      <c r="R826">
        <v>92.51</v>
      </c>
      <c r="S826" t="b">
        <v>0</v>
      </c>
      <c r="AJ826" s="1">
        <f>N826-M826</f>
        <v>0.70000000000000018</v>
      </c>
    </row>
    <row r="827" spans="1:36" x14ac:dyDescent="0.2">
      <c r="A827" t="str">
        <f>A826</f>
        <v>DECAY92</v>
      </c>
      <c r="B827" t="str">
        <f>B826</f>
        <v>Fabiani</v>
      </c>
      <c r="C827" t="str">
        <f>C826</f>
        <v>mRNA</v>
      </c>
      <c r="D827" t="str">
        <f>D826</f>
        <v>None</v>
      </c>
      <c r="E827" t="s">
        <v>298</v>
      </c>
      <c r="F827" t="s">
        <v>289</v>
      </c>
      <c r="G827" t="s">
        <v>43</v>
      </c>
      <c r="H827" t="s">
        <v>43</v>
      </c>
      <c r="I827" t="s">
        <v>119</v>
      </c>
      <c r="J827" t="s">
        <v>119</v>
      </c>
      <c r="K827" t="s">
        <v>299</v>
      </c>
      <c r="L827">
        <f>AVERAGE(M827:N827)</f>
        <v>2.916666666666667</v>
      </c>
      <c r="M827">
        <v>2.5666666666666669</v>
      </c>
      <c r="N827">
        <v>3.2666666666666666</v>
      </c>
      <c r="P827">
        <v>84.19</v>
      </c>
      <c r="Q827">
        <v>77.09</v>
      </c>
      <c r="R827">
        <v>89.09</v>
      </c>
      <c r="S827" t="b">
        <v>0</v>
      </c>
      <c r="AJ827" s="1">
        <f>N827-M827</f>
        <v>0.69999999999999973</v>
      </c>
    </row>
    <row r="828" spans="1:36" x14ac:dyDescent="0.2">
      <c r="A828" t="str">
        <f>A827</f>
        <v>DECAY92</v>
      </c>
      <c r="B828" t="str">
        <f>B827</f>
        <v>Fabiani</v>
      </c>
      <c r="C828" t="str">
        <f>C827</f>
        <v>mRNA</v>
      </c>
      <c r="D828" t="str">
        <f>D827</f>
        <v>None</v>
      </c>
      <c r="E828" t="s">
        <v>298</v>
      </c>
      <c r="F828" t="s">
        <v>289</v>
      </c>
      <c r="G828" t="s">
        <v>43</v>
      </c>
      <c r="H828" t="s">
        <v>43</v>
      </c>
      <c r="I828" t="s">
        <v>119</v>
      </c>
      <c r="J828" t="s">
        <v>119</v>
      </c>
      <c r="K828" t="s">
        <v>299</v>
      </c>
      <c r="L828">
        <f>AVERAGE(M828:N828)</f>
        <v>3.85</v>
      </c>
      <c r="M828">
        <v>3.5</v>
      </c>
      <c r="N828">
        <v>4.2</v>
      </c>
      <c r="P828">
        <v>74.67</v>
      </c>
      <c r="Q828">
        <v>66.7</v>
      </c>
      <c r="R828">
        <v>80.73</v>
      </c>
      <c r="S828" t="b">
        <v>0</v>
      </c>
      <c r="AJ828" s="1">
        <f>N828-M828</f>
        <v>0.70000000000000018</v>
      </c>
    </row>
    <row r="829" spans="1:36" x14ac:dyDescent="0.2">
      <c r="A829" t="str">
        <f>A828</f>
        <v>DECAY92</v>
      </c>
      <c r="B829" t="str">
        <f>B828</f>
        <v>Fabiani</v>
      </c>
      <c r="C829" t="str">
        <f>C828</f>
        <v>mRNA</v>
      </c>
      <c r="D829" t="str">
        <f>D828</f>
        <v>None</v>
      </c>
      <c r="E829" t="s">
        <v>298</v>
      </c>
      <c r="F829" t="s">
        <v>289</v>
      </c>
      <c r="G829" t="s">
        <v>43</v>
      </c>
      <c r="H829" t="s">
        <v>43</v>
      </c>
      <c r="I829" t="s">
        <v>119</v>
      </c>
      <c r="J829" t="s">
        <v>119</v>
      </c>
      <c r="K829" t="s">
        <v>299</v>
      </c>
      <c r="L829">
        <f>AVERAGE(M829:N829)</f>
        <v>4.7833333333333332</v>
      </c>
      <c r="M829">
        <v>4.4333333333333336</v>
      </c>
      <c r="N829">
        <v>5.1333333333333337</v>
      </c>
      <c r="P829">
        <v>66.7</v>
      </c>
      <c r="Q829">
        <v>56.43</v>
      </c>
      <c r="R829">
        <v>74.56</v>
      </c>
      <c r="S829" t="b">
        <v>0</v>
      </c>
      <c r="AJ829" s="1">
        <f>N829-M829</f>
        <v>0.70000000000000018</v>
      </c>
    </row>
    <row r="830" spans="1:36" x14ac:dyDescent="0.2">
      <c r="A830" t="str">
        <f>A829</f>
        <v>DECAY92</v>
      </c>
      <c r="B830" t="str">
        <f>B829</f>
        <v>Fabiani</v>
      </c>
      <c r="C830" t="str">
        <f>C829</f>
        <v>mRNA</v>
      </c>
      <c r="D830" t="str">
        <f>D829</f>
        <v>None</v>
      </c>
      <c r="E830" t="s">
        <v>298</v>
      </c>
      <c r="F830" t="s">
        <v>289</v>
      </c>
      <c r="G830" t="s">
        <v>43</v>
      </c>
      <c r="H830" t="s">
        <v>43</v>
      </c>
      <c r="I830" t="s">
        <v>119</v>
      </c>
      <c r="J830" t="s">
        <v>119</v>
      </c>
      <c r="K830" t="s">
        <v>299</v>
      </c>
      <c r="L830">
        <f>AVERAGE(M830:N830)</f>
        <v>5.7166666666666668</v>
      </c>
      <c r="M830">
        <v>5.3666666666666663</v>
      </c>
      <c r="N830">
        <v>6.0666666666666664</v>
      </c>
      <c r="P830">
        <v>70.45</v>
      </c>
      <c r="Q830">
        <v>58.37</v>
      </c>
      <c r="R830">
        <v>79.03</v>
      </c>
      <c r="S830" t="b">
        <v>0</v>
      </c>
      <c r="AJ830" s="1">
        <f>N830-M830</f>
        <v>0.70000000000000018</v>
      </c>
    </row>
    <row r="831" spans="1:36" x14ac:dyDescent="0.2">
      <c r="A831" t="str">
        <f>A830</f>
        <v>DECAY92</v>
      </c>
      <c r="B831" t="str">
        <f>B830</f>
        <v>Fabiani</v>
      </c>
      <c r="C831" t="str">
        <f>C830</f>
        <v>mRNA</v>
      </c>
      <c r="D831" t="str">
        <f>D830</f>
        <v>None</v>
      </c>
      <c r="E831" t="s">
        <v>298</v>
      </c>
      <c r="F831" t="s">
        <v>289</v>
      </c>
      <c r="G831" t="s">
        <v>43</v>
      </c>
      <c r="H831" t="s">
        <v>43</v>
      </c>
      <c r="I831" t="s">
        <v>119</v>
      </c>
      <c r="J831" t="s">
        <v>119</v>
      </c>
      <c r="K831" t="s">
        <v>299</v>
      </c>
      <c r="L831">
        <f>AVERAGE(M831:N831)</f>
        <v>6.65</v>
      </c>
      <c r="M831">
        <v>6.3</v>
      </c>
      <c r="N831">
        <v>7</v>
      </c>
      <c r="P831">
        <v>43.14</v>
      </c>
      <c r="Q831">
        <v>2.58</v>
      </c>
      <c r="R831">
        <v>66.81</v>
      </c>
      <c r="S831" t="b">
        <v>0</v>
      </c>
      <c r="AJ831" s="1">
        <f>N831-M831</f>
        <v>0.70000000000000018</v>
      </c>
    </row>
    <row r="832" spans="1:36" x14ac:dyDescent="0.2">
      <c r="A832" t="str">
        <f>A831</f>
        <v>DECAY92</v>
      </c>
      <c r="B832" t="str">
        <f>B831</f>
        <v>Fabiani</v>
      </c>
      <c r="C832" t="str">
        <f>C831</f>
        <v>mRNA</v>
      </c>
      <c r="D832" t="str">
        <f>D831</f>
        <v>None</v>
      </c>
      <c r="E832" t="s">
        <v>298</v>
      </c>
      <c r="F832" t="s">
        <v>289</v>
      </c>
      <c r="G832" t="s">
        <v>43</v>
      </c>
      <c r="H832" t="s">
        <v>43</v>
      </c>
      <c r="I832" t="s">
        <v>119</v>
      </c>
      <c r="J832" t="s">
        <v>119</v>
      </c>
      <c r="K832" t="s">
        <v>299</v>
      </c>
      <c r="L832">
        <f>AVERAGE(M832:N832)</f>
        <v>8.0500000000000007</v>
      </c>
      <c r="M832">
        <v>7.2333333333333334</v>
      </c>
      <c r="N832">
        <v>8.8666666666666671</v>
      </c>
      <c r="P832">
        <v>38.65</v>
      </c>
      <c r="Q832">
        <v>-20.18</v>
      </c>
      <c r="R832">
        <v>68.680000000000007</v>
      </c>
      <c r="S832" t="b">
        <v>0</v>
      </c>
      <c r="AJ832" s="1">
        <f>N832-M832</f>
        <v>1.6333333333333337</v>
      </c>
    </row>
    <row r="833" spans="1:36" x14ac:dyDescent="0.2">
      <c r="A833" t="s">
        <v>300</v>
      </c>
      <c r="B833" s="43" t="s">
        <v>301</v>
      </c>
      <c r="C833" t="s">
        <v>89</v>
      </c>
      <c r="D833" t="s">
        <v>135</v>
      </c>
      <c r="E833" t="s">
        <v>289</v>
      </c>
      <c r="F833" t="s">
        <v>289</v>
      </c>
      <c r="G833" t="s">
        <v>43</v>
      </c>
      <c r="H833" t="s">
        <v>43</v>
      </c>
      <c r="I833" t="s">
        <v>119</v>
      </c>
      <c r="J833" t="s">
        <v>119</v>
      </c>
      <c r="K833" t="s">
        <v>302</v>
      </c>
      <c r="L833">
        <v>0.58333333333333326</v>
      </c>
      <c r="M833">
        <v>0.46666666666666667</v>
      </c>
      <c r="N833">
        <v>0.7</v>
      </c>
      <c r="P833">
        <v>83.7</v>
      </c>
      <c r="Q833">
        <v>79.7</v>
      </c>
      <c r="R833">
        <v>87</v>
      </c>
      <c r="S833" t="b">
        <v>1</v>
      </c>
      <c r="AJ833" s="1">
        <f>N833-M833</f>
        <v>0.23333333333333328</v>
      </c>
    </row>
    <row r="834" spans="1:36" x14ac:dyDescent="0.2">
      <c r="A834" t="s">
        <v>300</v>
      </c>
      <c r="B834" s="43" t="s">
        <v>301</v>
      </c>
      <c r="C834" t="s">
        <v>89</v>
      </c>
      <c r="D834" t="s">
        <v>135</v>
      </c>
      <c r="E834" t="s">
        <v>289</v>
      </c>
      <c r="F834" t="s">
        <v>289</v>
      </c>
      <c r="G834" t="s">
        <v>43</v>
      </c>
      <c r="H834" t="s">
        <v>43</v>
      </c>
      <c r="I834" t="s">
        <v>119</v>
      </c>
      <c r="J834" t="s">
        <v>119</v>
      </c>
      <c r="K834" t="s">
        <v>302</v>
      </c>
      <c r="L834">
        <v>1.05</v>
      </c>
      <c r="M834">
        <v>0.93333333333333335</v>
      </c>
      <c r="N834">
        <v>1.1666666666666667</v>
      </c>
      <c r="P834">
        <v>86.6</v>
      </c>
      <c r="Q834">
        <v>83.6</v>
      </c>
      <c r="R834">
        <v>89</v>
      </c>
      <c r="S834" t="b">
        <v>1</v>
      </c>
      <c r="AJ834" s="1">
        <f>N834-M834</f>
        <v>0.23333333333333339</v>
      </c>
    </row>
    <row r="835" spans="1:36" x14ac:dyDescent="0.2">
      <c r="A835" t="s">
        <v>300</v>
      </c>
      <c r="B835" s="43" t="s">
        <v>301</v>
      </c>
      <c r="C835" t="s">
        <v>89</v>
      </c>
      <c r="D835" t="s">
        <v>135</v>
      </c>
      <c r="E835" t="s">
        <v>289</v>
      </c>
      <c r="F835" t="s">
        <v>289</v>
      </c>
      <c r="G835" t="s">
        <v>43</v>
      </c>
      <c r="H835" t="s">
        <v>43</v>
      </c>
      <c r="I835" t="s">
        <v>119</v>
      </c>
      <c r="J835" t="s">
        <v>119</v>
      </c>
      <c r="K835" t="s">
        <v>302</v>
      </c>
      <c r="L835">
        <v>1.5166666666666666</v>
      </c>
      <c r="M835">
        <v>1.4</v>
      </c>
      <c r="N835">
        <v>1.6333333333333333</v>
      </c>
      <c r="P835">
        <v>86.8</v>
      </c>
      <c r="Q835">
        <v>84.2</v>
      </c>
      <c r="R835">
        <v>88.9</v>
      </c>
      <c r="S835" t="b">
        <v>1</v>
      </c>
      <c r="AJ835" s="1">
        <f>N835-M835</f>
        <v>0.23333333333333339</v>
      </c>
    </row>
    <row r="836" spans="1:36" x14ac:dyDescent="0.2">
      <c r="A836" t="s">
        <v>300</v>
      </c>
      <c r="B836" s="43" t="s">
        <v>301</v>
      </c>
      <c r="C836" t="s">
        <v>89</v>
      </c>
      <c r="D836" t="s">
        <v>135</v>
      </c>
      <c r="E836" t="s">
        <v>289</v>
      </c>
      <c r="F836" t="s">
        <v>289</v>
      </c>
      <c r="G836" t="s">
        <v>43</v>
      </c>
      <c r="H836" t="s">
        <v>43</v>
      </c>
      <c r="I836" t="s">
        <v>119</v>
      </c>
      <c r="J836" t="s">
        <v>119</v>
      </c>
      <c r="K836" t="s">
        <v>302</v>
      </c>
      <c r="L836">
        <v>1.9833333333333334</v>
      </c>
      <c r="M836">
        <v>1.8666666666666667</v>
      </c>
      <c r="N836">
        <v>2.1</v>
      </c>
      <c r="P836">
        <v>79</v>
      </c>
      <c r="Q836">
        <v>75.900000000000006</v>
      </c>
      <c r="R836">
        <v>81.7</v>
      </c>
      <c r="S836" t="b">
        <v>1</v>
      </c>
      <c r="AJ836" s="1">
        <f>N836-M836</f>
        <v>0.23333333333333339</v>
      </c>
    </row>
    <row r="837" spans="1:36" x14ac:dyDescent="0.2">
      <c r="A837" t="s">
        <v>300</v>
      </c>
      <c r="B837" s="43" t="s">
        <v>301</v>
      </c>
      <c r="C837" t="s">
        <v>89</v>
      </c>
      <c r="D837" t="s">
        <v>135</v>
      </c>
      <c r="E837" t="s">
        <v>289</v>
      </c>
      <c r="F837" t="s">
        <v>289</v>
      </c>
      <c r="G837" t="s">
        <v>43</v>
      </c>
      <c r="H837" t="s">
        <v>43</v>
      </c>
      <c r="I837" t="s">
        <v>119</v>
      </c>
      <c r="J837" t="s">
        <v>119</v>
      </c>
      <c r="K837" t="s">
        <v>302</v>
      </c>
      <c r="L837">
        <v>2.4500000000000002</v>
      </c>
      <c r="M837">
        <v>2.3333333333333335</v>
      </c>
      <c r="N837">
        <v>2.5666666666666669</v>
      </c>
      <c r="P837">
        <v>79.599999999999994</v>
      </c>
      <c r="Q837">
        <v>76.8</v>
      </c>
      <c r="R837">
        <v>82.1</v>
      </c>
      <c r="S837" t="b">
        <v>1</v>
      </c>
      <c r="AJ837" s="1">
        <f>N837-M837</f>
        <v>0.23333333333333339</v>
      </c>
    </row>
    <row r="838" spans="1:36" x14ac:dyDescent="0.2">
      <c r="A838" t="s">
        <v>300</v>
      </c>
      <c r="B838" s="43" t="s">
        <v>301</v>
      </c>
      <c r="C838" t="s">
        <v>89</v>
      </c>
      <c r="D838" t="s">
        <v>135</v>
      </c>
      <c r="E838" t="s">
        <v>289</v>
      </c>
      <c r="F838" t="s">
        <v>289</v>
      </c>
      <c r="G838" t="s">
        <v>43</v>
      </c>
      <c r="H838" t="s">
        <v>43</v>
      </c>
      <c r="I838" t="s">
        <v>119</v>
      </c>
      <c r="J838" t="s">
        <v>119</v>
      </c>
      <c r="K838" t="s">
        <v>302</v>
      </c>
      <c r="L838">
        <v>2.9166666666666665</v>
      </c>
      <c r="M838">
        <v>2.8</v>
      </c>
      <c r="N838">
        <v>3.0333333333333332</v>
      </c>
      <c r="P838">
        <v>77.400000000000006</v>
      </c>
      <c r="Q838">
        <v>74.599999999999994</v>
      </c>
      <c r="R838">
        <v>80</v>
      </c>
      <c r="S838" t="b">
        <v>1</v>
      </c>
      <c r="AJ838" s="1">
        <f>N838-M838</f>
        <v>0.23333333333333339</v>
      </c>
    </row>
    <row r="839" spans="1:36" x14ac:dyDescent="0.2">
      <c r="A839" t="s">
        <v>300</v>
      </c>
      <c r="B839" s="43" t="s">
        <v>301</v>
      </c>
      <c r="C839" t="s">
        <v>89</v>
      </c>
      <c r="D839" t="s">
        <v>135</v>
      </c>
      <c r="E839" t="s">
        <v>289</v>
      </c>
      <c r="F839" t="s">
        <v>289</v>
      </c>
      <c r="G839" t="s">
        <v>43</v>
      </c>
      <c r="H839" t="s">
        <v>43</v>
      </c>
      <c r="I839" t="s">
        <v>119</v>
      </c>
      <c r="J839" t="s">
        <v>119</v>
      </c>
      <c r="K839" t="s">
        <v>302</v>
      </c>
      <c r="L839">
        <v>3.3833333333333333</v>
      </c>
      <c r="M839">
        <v>3.2666666666666666</v>
      </c>
      <c r="N839">
        <v>3.5</v>
      </c>
      <c r="P839">
        <v>75.900000000000006</v>
      </c>
      <c r="Q839">
        <v>72.900000000000006</v>
      </c>
      <c r="R839">
        <v>78.599999999999994</v>
      </c>
      <c r="S839" t="b">
        <v>1</v>
      </c>
      <c r="AJ839" s="1">
        <f>N839-M839</f>
        <v>0.23333333333333339</v>
      </c>
    </row>
    <row r="840" spans="1:36" x14ac:dyDescent="0.2">
      <c r="A840" t="s">
        <v>300</v>
      </c>
      <c r="B840" s="43" t="s">
        <v>301</v>
      </c>
      <c r="C840" t="s">
        <v>89</v>
      </c>
      <c r="D840" t="s">
        <v>135</v>
      </c>
      <c r="E840" t="s">
        <v>289</v>
      </c>
      <c r="F840" t="s">
        <v>289</v>
      </c>
      <c r="G840" t="s">
        <v>43</v>
      </c>
      <c r="H840" t="s">
        <v>43</v>
      </c>
      <c r="I840" t="s">
        <v>119</v>
      </c>
      <c r="J840" t="s">
        <v>119</v>
      </c>
      <c r="K840" t="s">
        <v>302</v>
      </c>
      <c r="L840">
        <v>3.85</v>
      </c>
      <c r="M840">
        <v>3.7333333333333334</v>
      </c>
      <c r="N840">
        <v>3.9666666666666668</v>
      </c>
      <c r="P840">
        <v>70.5</v>
      </c>
      <c r="Q840">
        <v>67</v>
      </c>
      <c r="R840">
        <v>73.7</v>
      </c>
      <c r="S840" t="b">
        <v>1</v>
      </c>
      <c r="AJ840" s="1">
        <f>N840-M840</f>
        <v>0.23333333333333339</v>
      </c>
    </row>
    <row r="841" spans="1:36" x14ac:dyDescent="0.2">
      <c r="A841" t="s">
        <v>300</v>
      </c>
      <c r="B841" s="43" t="s">
        <v>301</v>
      </c>
      <c r="C841" t="s">
        <v>89</v>
      </c>
      <c r="D841" t="s">
        <v>135</v>
      </c>
      <c r="E841" t="s">
        <v>289</v>
      </c>
      <c r="F841" t="s">
        <v>289</v>
      </c>
      <c r="G841" t="s">
        <v>43</v>
      </c>
      <c r="H841" t="s">
        <v>43</v>
      </c>
      <c r="I841" t="s">
        <v>119</v>
      </c>
      <c r="J841" t="s">
        <v>119</v>
      </c>
      <c r="K841" t="s">
        <v>302</v>
      </c>
      <c r="L841">
        <v>4.3166666666666664</v>
      </c>
      <c r="M841">
        <v>4.2</v>
      </c>
      <c r="N841">
        <v>4.4333333333333336</v>
      </c>
      <c r="P841">
        <v>63.7</v>
      </c>
      <c r="Q841">
        <v>59.6</v>
      </c>
      <c r="R841">
        <v>67.400000000000006</v>
      </c>
      <c r="S841" t="b">
        <v>1</v>
      </c>
      <c r="AJ841" s="1">
        <f>N841-M841</f>
        <v>0.23333333333333339</v>
      </c>
    </row>
    <row r="842" spans="1:36" x14ac:dyDescent="0.2">
      <c r="A842" t="s">
        <v>300</v>
      </c>
      <c r="B842" s="43" t="s">
        <v>301</v>
      </c>
      <c r="C842" t="s">
        <v>89</v>
      </c>
      <c r="D842" t="s">
        <v>135</v>
      </c>
      <c r="E842" t="s">
        <v>289</v>
      </c>
      <c r="F842" t="s">
        <v>289</v>
      </c>
      <c r="G842" t="s">
        <v>43</v>
      </c>
      <c r="H842" t="s">
        <v>43</v>
      </c>
      <c r="I842" t="s">
        <v>119</v>
      </c>
      <c r="J842" t="s">
        <v>119</v>
      </c>
      <c r="K842" t="s">
        <v>302</v>
      </c>
      <c r="L842">
        <v>4.7833333333333332</v>
      </c>
      <c r="M842">
        <v>4.666666666666667</v>
      </c>
      <c r="N842">
        <v>4.9000000000000004</v>
      </c>
      <c r="P842">
        <v>53.6</v>
      </c>
      <c r="Q842">
        <v>48.4</v>
      </c>
      <c r="R842">
        <v>58.3</v>
      </c>
      <c r="S842" t="b">
        <v>1</v>
      </c>
      <c r="AJ842" s="1">
        <f>N842-M842</f>
        <v>0.23333333333333339</v>
      </c>
    </row>
    <row r="843" spans="1:36" x14ac:dyDescent="0.2">
      <c r="A843" t="s">
        <v>300</v>
      </c>
      <c r="B843" s="43" t="s">
        <v>301</v>
      </c>
      <c r="C843" t="s">
        <v>89</v>
      </c>
      <c r="D843" t="s">
        <v>135</v>
      </c>
      <c r="E843" t="s">
        <v>303</v>
      </c>
      <c r="F843" t="s">
        <v>303</v>
      </c>
      <c r="G843" t="s">
        <v>43</v>
      </c>
      <c r="H843" t="s">
        <v>43</v>
      </c>
      <c r="I843" t="s">
        <v>119</v>
      </c>
      <c r="J843" t="s">
        <v>119</v>
      </c>
      <c r="K843" t="s">
        <v>302</v>
      </c>
      <c r="L843">
        <v>0.58333333333333326</v>
      </c>
      <c r="M843">
        <v>0.46666666666666667</v>
      </c>
      <c r="N843">
        <v>0.7</v>
      </c>
      <c r="P843">
        <v>87</v>
      </c>
      <c r="Q843">
        <v>83.4</v>
      </c>
      <c r="R843">
        <v>89.9</v>
      </c>
      <c r="S843" t="b">
        <v>1</v>
      </c>
      <c r="AJ843" s="1">
        <f>N843-M843</f>
        <v>0.23333333333333328</v>
      </c>
    </row>
    <row r="844" spans="1:36" x14ac:dyDescent="0.2">
      <c r="A844" t="s">
        <v>300</v>
      </c>
      <c r="B844" s="43" t="s">
        <v>301</v>
      </c>
      <c r="C844" t="s">
        <v>89</v>
      </c>
      <c r="D844" t="s">
        <v>135</v>
      </c>
      <c r="E844" t="s">
        <v>303</v>
      </c>
      <c r="F844" t="s">
        <v>303</v>
      </c>
      <c r="G844" t="s">
        <v>43</v>
      </c>
      <c r="H844" t="s">
        <v>43</v>
      </c>
      <c r="I844" t="s">
        <v>119</v>
      </c>
      <c r="J844" t="s">
        <v>119</v>
      </c>
      <c r="K844" t="s">
        <v>302</v>
      </c>
      <c r="L844">
        <v>1.05</v>
      </c>
      <c r="M844">
        <v>0.93333333333333335</v>
      </c>
      <c r="N844">
        <v>1.1666666666666667</v>
      </c>
      <c r="P844">
        <v>89.5</v>
      </c>
      <c r="Q844">
        <v>86.8</v>
      </c>
      <c r="R844">
        <v>91.7</v>
      </c>
      <c r="S844" t="b">
        <v>1</v>
      </c>
      <c r="AJ844" s="1">
        <f>N844-M844</f>
        <v>0.23333333333333339</v>
      </c>
    </row>
    <row r="845" spans="1:36" x14ac:dyDescent="0.2">
      <c r="A845" t="s">
        <v>300</v>
      </c>
      <c r="B845" s="43" t="s">
        <v>301</v>
      </c>
      <c r="C845" t="s">
        <v>89</v>
      </c>
      <c r="D845" t="s">
        <v>135</v>
      </c>
      <c r="E845" t="s">
        <v>303</v>
      </c>
      <c r="F845" t="s">
        <v>303</v>
      </c>
      <c r="G845" t="s">
        <v>43</v>
      </c>
      <c r="H845" t="s">
        <v>43</v>
      </c>
      <c r="I845" t="s">
        <v>119</v>
      </c>
      <c r="J845" t="s">
        <v>119</v>
      </c>
      <c r="K845" t="s">
        <v>302</v>
      </c>
      <c r="L845">
        <v>1.5166666666666666</v>
      </c>
      <c r="M845">
        <v>1.4</v>
      </c>
      <c r="N845">
        <v>1.6333333333333333</v>
      </c>
      <c r="P845">
        <v>90.5</v>
      </c>
      <c r="Q845">
        <v>88</v>
      </c>
      <c r="R845">
        <v>92.4</v>
      </c>
      <c r="S845" t="b">
        <v>1</v>
      </c>
      <c r="AJ845" s="1">
        <f>N845-M845</f>
        <v>0.23333333333333339</v>
      </c>
    </row>
    <row r="846" spans="1:36" x14ac:dyDescent="0.2">
      <c r="A846" t="s">
        <v>300</v>
      </c>
      <c r="B846" s="43" t="s">
        <v>301</v>
      </c>
      <c r="C846" t="s">
        <v>89</v>
      </c>
      <c r="D846" t="s">
        <v>135</v>
      </c>
      <c r="E846" t="s">
        <v>303</v>
      </c>
      <c r="F846" t="s">
        <v>303</v>
      </c>
      <c r="G846" t="s">
        <v>43</v>
      </c>
      <c r="H846" t="s">
        <v>43</v>
      </c>
      <c r="I846" t="s">
        <v>119</v>
      </c>
      <c r="J846" t="s">
        <v>119</v>
      </c>
      <c r="K846" t="s">
        <v>302</v>
      </c>
      <c r="L846">
        <v>1.9833333333333334</v>
      </c>
      <c r="M846">
        <v>1.8666666666666667</v>
      </c>
      <c r="N846">
        <v>2.1</v>
      </c>
      <c r="P846">
        <v>84.6</v>
      </c>
      <c r="Q846">
        <v>81.400000000000006</v>
      </c>
      <c r="R846">
        <v>87.2</v>
      </c>
      <c r="S846" t="b">
        <v>1</v>
      </c>
      <c r="AJ846" s="1">
        <f>N846-M846</f>
        <v>0.23333333333333339</v>
      </c>
    </row>
    <row r="847" spans="1:36" x14ac:dyDescent="0.2">
      <c r="A847" t="s">
        <v>300</v>
      </c>
      <c r="B847" s="43" t="s">
        <v>301</v>
      </c>
      <c r="C847" t="s">
        <v>89</v>
      </c>
      <c r="D847" t="s">
        <v>135</v>
      </c>
      <c r="E847" t="s">
        <v>303</v>
      </c>
      <c r="F847" t="s">
        <v>303</v>
      </c>
      <c r="G847" t="s">
        <v>43</v>
      </c>
      <c r="H847" t="s">
        <v>43</v>
      </c>
      <c r="I847" t="s">
        <v>119</v>
      </c>
      <c r="J847" t="s">
        <v>119</v>
      </c>
      <c r="K847" t="s">
        <v>302</v>
      </c>
      <c r="L847">
        <v>2.4500000000000002</v>
      </c>
      <c r="M847">
        <v>2.3333333333333335</v>
      </c>
      <c r="N847">
        <v>2.5666666666666669</v>
      </c>
      <c r="P847">
        <v>83.3</v>
      </c>
      <c r="Q847">
        <v>80</v>
      </c>
      <c r="R847">
        <v>86.1</v>
      </c>
      <c r="S847" t="b">
        <v>1</v>
      </c>
      <c r="AJ847" s="1">
        <f>N847-M847</f>
        <v>0.23333333333333339</v>
      </c>
    </row>
    <row r="848" spans="1:36" x14ac:dyDescent="0.2">
      <c r="A848" t="s">
        <v>300</v>
      </c>
      <c r="B848" s="43" t="s">
        <v>301</v>
      </c>
      <c r="C848" t="s">
        <v>89</v>
      </c>
      <c r="D848" t="s">
        <v>135</v>
      </c>
      <c r="E848" t="s">
        <v>303</v>
      </c>
      <c r="F848" t="s">
        <v>303</v>
      </c>
      <c r="G848" t="s">
        <v>43</v>
      </c>
      <c r="H848" t="s">
        <v>43</v>
      </c>
      <c r="I848" t="s">
        <v>119</v>
      </c>
      <c r="J848" t="s">
        <v>119</v>
      </c>
      <c r="K848" t="s">
        <v>302</v>
      </c>
      <c r="L848">
        <v>2.9166666666666665</v>
      </c>
      <c r="M848">
        <v>2.8</v>
      </c>
      <c r="N848">
        <v>3.0333333333333332</v>
      </c>
      <c r="P848">
        <v>83.2</v>
      </c>
      <c r="Q848">
        <v>80</v>
      </c>
      <c r="R848">
        <v>85.9</v>
      </c>
      <c r="S848" t="b">
        <v>1</v>
      </c>
      <c r="AJ848" s="1">
        <f>N848-M848</f>
        <v>0.23333333333333339</v>
      </c>
    </row>
    <row r="849" spans="1:36" x14ac:dyDescent="0.2">
      <c r="A849" t="s">
        <v>300</v>
      </c>
      <c r="B849" s="43" t="s">
        <v>301</v>
      </c>
      <c r="C849" t="s">
        <v>89</v>
      </c>
      <c r="D849" t="s">
        <v>135</v>
      </c>
      <c r="E849" t="s">
        <v>303</v>
      </c>
      <c r="F849" t="s">
        <v>303</v>
      </c>
      <c r="G849" t="s">
        <v>43</v>
      </c>
      <c r="H849" t="s">
        <v>43</v>
      </c>
      <c r="I849" t="s">
        <v>119</v>
      </c>
      <c r="J849" t="s">
        <v>119</v>
      </c>
      <c r="K849" t="s">
        <v>302</v>
      </c>
      <c r="L849">
        <v>3.3833333333333333</v>
      </c>
      <c r="M849">
        <v>3.2666666666666666</v>
      </c>
      <c r="N849">
        <v>3.5</v>
      </c>
      <c r="P849">
        <v>79.400000000000006</v>
      </c>
      <c r="Q849">
        <v>75.900000000000006</v>
      </c>
      <c r="R849">
        <v>82.4</v>
      </c>
      <c r="S849" t="b">
        <v>1</v>
      </c>
      <c r="AJ849" s="1">
        <f>N849-M849</f>
        <v>0.23333333333333339</v>
      </c>
    </row>
    <row r="850" spans="1:36" x14ac:dyDescent="0.2">
      <c r="A850" t="s">
        <v>300</v>
      </c>
      <c r="B850" s="43" t="s">
        <v>301</v>
      </c>
      <c r="C850" t="s">
        <v>89</v>
      </c>
      <c r="D850" t="s">
        <v>135</v>
      </c>
      <c r="E850" t="s">
        <v>303</v>
      </c>
      <c r="F850" t="s">
        <v>303</v>
      </c>
      <c r="G850" t="s">
        <v>43</v>
      </c>
      <c r="H850" t="s">
        <v>43</v>
      </c>
      <c r="I850" t="s">
        <v>119</v>
      </c>
      <c r="J850" t="s">
        <v>119</v>
      </c>
      <c r="K850" t="s">
        <v>302</v>
      </c>
      <c r="L850">
        <v>3.85</v>
      </c>
      <c r="M850">
        <v>3.7333333333333334</v>
      </c>
      <c r="N850">
        <v>3.9666666666666668</v>
      </c>
      <c r="P850">
        <v>74.599999999999994</v>
      </c>
      <c r="Q850">
        <v>70.400000000000006</v>
      </c>
      <c r="R850">
        <v>78.3</v>
      </c>
      <c r="S850" t="b">
        <v>1</v>
      </c>
      <c r="AJ850" s="1">
        <f>N850-M850</f>
        <v>0.23333333333333339</v>
      </c>
    </row>
    <row r="851" spans="1:36" x14ac:dyDescent="0.2">
      <c r="A851" t="s">
        <v>300</v>
      </c>
      <c r="B851" s="43" t="s">
        <v>301</v>
      </c>
      <c r="C851" t="s">
        <v>89</v>
      </c>
      <c r="D851" t="s">
        <v>135</v>
      </c>
      <c r="E851" t="s">
        <v>303</v>
      </c>
      <c r="F851" t="s">
        <v>303</v>
      </c>
      <c r="G851" t="s">
        <v>43</v>
      </c>
      <c r="H851" t="s">
        <v>43</v>
      </c>
      <c r="I851" t="s">
        <v>119</v>
      </c>
      <c r="J851" t="s">
        <v>119</v>
      </c>
      <c r="K851" t="s">
        <v>302</v>
      </c>
      <c r="L851">
        <v>4.3166666666666664</v>
      </c>
      <c r="M851">
        <v>4.2</v>
      </c>
      <c r="N851">
        <v>4.4333333333333336</v>
      </c>
      <c r="P851">
        <v>65.900000000000006</v>
      </c>
      <c r="Q851">
        <v>60</v>
      </c>
      <c r="R851">
        <v>70.900000000000006</v>
      </c>
      <c r="S851" t="b">
        <v>1</v>
      </c>
      <c r="AJ851" s="1">
        <f>N851-M851</f>
        <v>0.23333333333333339</v>
      </c>
    </row>
    <row r="852" spans="1:36" x14ac:dyDescent="0.2">
      <c r="A852" t="s">
        <v>300</v>
      </c>
      <c r="B852" s="43" t="s">
        <v>301</v>
      </c>
      <c r="C852" t="s">
        <v>89</v>
      </c>
      <c r="D852" t="s">
        <v>135</v>
      </c>
      <c r="E852" t="s">
        <v>303</v>
      </c>
      <c r="F852" t="s">
        <v>303</v>
      </c>
      <c r="G852" t="s">
        <v>43</v>
      </c>
      <c r="H852" t="s">
        <v>43</v>
      </c>
      <c r="I852" t="s">
        <v>119</v>
      </c>
      <c r="J852" t="s">
        <v>119</v>
      </c>
      <c r="K852" t="s">
        <v>302</v>
      </c>
      <c r="L852">
        <v>4.7833333333333332</v>
      </c>
      <c r="M852">
        <v>4.666666666666667</v>
      </c>
      <c r="N852">
        <v>4.9000000000000004</v>
      </c>
      <c r="P852">
        <v>51.1</v>
      </c>
      <c r="Q852">
        <v>41.9</v>
      </c>
      <c r="R852">
        <v>58.9</v>
      </c>
      <c r="S852" t="b">
        <v>1</v>
      </c>
      <c r="AJ852" s="1">
        <f>N852-M852</f>
        <v>0.23333333333333339</v>
      </c>
    </row>
    <row r="853" spans="1:36" x14ac:dyDescent="0.2">
      <c r="A853" t="s">
        <v>300</v>
      </c>
      <c r="B853" s="43" t="s">
        <v>301</v>
      </c>
      <c r="C853" t="s">
        <v>89</v>
      </c>
      <c r="D853" t="s">
        <v>135</v>
      </c>
      <c r="E853" t="s">
        <v>304</v>
      </c>
      <c r="F853" t="s">
        <v>51</v>
      </c>
      <c r="G853" t="s">
        <v>43</v>
      </c>
      <c r="H853" t="s">
        <v>43</v>
      </c>
      <c r="I853" t="s">
        <v>119</v>
      </c>
      <c r="J853" t="s">
        <v>119</v>
      </c>
      <c r="K853" t="s">
        <v>302</v>
      </c>
      <c r="L853">
        <v>0.58333333333333326</v>
      </c>
      <c r="M853">
        <v>0.46666666666666667</v>
      </c>
      <c r="N853">
        <v>0.7</v>
      </c>
      <c r="P853">
        <v>58.8</v>
      </c>
      <c r="Q853">
        <v>24.7</v>
      </c>
      <c r="R853">
        <v>77.5</v>
      </c>
      <c r="S853" t="b">
        <v>1</v>
      </c>
      <c r="AJ853" s="1">
        <f>N853-M853</f>
        <v>0.23333333333333328</v>
      </c>
    </row>
    <row r="854" spans="1:36" x14ac:dyDescent="0.2">
      <c r="A854" t="s">
        <v>300</v>
      </c>
      <c r="B854" s="43" t="s">
        <v>301</v>
      </c>
      <c r="C854" t="s">
        <v>89</v>
      </c>
      <c r="D854" t="s">
        <v>135</v>
      </c>
      <c r="E854" t="s">
        <v>304</v>
      </c>
      <c r="F854" t="s">
        <v>51</v>
      </c>
      <c r="G854" t="s">
        <v>43</v>
      </c>
      <c r="H854" t="s">
        <v>43</v>
      </c>
      <c r="I854" t="s">
        <v>119</v>
      </c>
      <c r="J854" t="s">
        <v>119</v>
      </c>
      <c r="K854" t="s">
        <v>302</v>
      </c>
      <c r="L854">
        <v>1.05</v>
      </c>
      <c r="M854">
        <v>0.93333333333333335</v>
      </c>
      <c r="N854">
        <v>1.1666666666666667</v>
      </c>
      <c r="P854">
        <v>81.8</v>
      </c>
      <c r="Q854">
        <v>68</v>
      </c>
      <c r="R854">
        <v>89.6</v>
      </c>
      <c r="S854" t="b">
        <v>1</v>
      </c>
      <c r="AJ854" s="1">
        <f>N854-M854</f>
        <v>0.23333333333333339</v>
      </c>
    </row>
    <row r="855" spans="1:36" x14ac:dyDescent="0.2">
      <c r="A855" t="s">
        <v>300</v>
      </c>
      <c r="B855" s="43" t="s">
        <v>301</v>
      </c>
      <c r="C855" t="s">
        <v>89</v>
      </c>
      <c r="D855" t="s">
        <v>135</v>
      </c>
      <c r="E855" t="s">
        <v>304</v>
      </c>
      <c r="F855" t="s">
        <v>51</v>
      </c>
      <c r="G855" t="s">
        <v>43</v>
      </c>
      <c r="H855" t="s">
        <v>43</v>
      </c>
      <c r="I855" t="s">
        <v>119</v>
      </c>
      <c r="J855" t="s">
        <v>119</v>
      </c>
      <c r="K855" t="s">
        <v>302</v>
      </c>
      <c r="L855">
        <v>1.5166666666666666</v>
      </c>
      <c r="M855">
        <v>1.4</v>
      </c>
      <c r="N855">
        <v>1.6333333333333333</v>
      </c>
      <c r="P855">
        <v>78.099999999999994</v>
      </c>
      <c r="Q855">
        <v>66.7</v>
      </c>
      <c r="R855">
        <v>85.6</v>
      </c>
      <c r="S855" t="b">
        <v>1</v>
      </c>
      <c r="AJ855" s="1">
        <f>N855-M855</f>
        <v>0.23333333333333339</v>
      </c>
    </row>
    <row r="856" spans="1:36" x14ac:dyDescent="0.2">
      <c r="A856" t="s">
        <v>300</v>
      </c>
      <c r="B856" s="43" t="s">
        <v>301</v>
      </c>
      <c r="C856" t="s">
        <v>89</v>
      </c>
      <c r="D856" t="s">
        <v>135</v>
      </c>
      <c r="E856" t="s">
        <v>304</v>
      </c>
      <c r="F856" t="s">
        <v>51</v>
      </c>
      <c r="G856" t="s">
        <v>43</v>
      </c>
      <c r="H856" t="s">
        <v>43</v>
      </c>
      <c r="I856" t="s">
        <v>119</v>
      </c>
      <c r="J856" t="s">
        <v>119</v>
      </c>
      <c r="K856" t="s">
        <v>302</v>
      </c>
      <c r="L856">
        <v>1.9833333333333334</v>
      </c>
      <c r="M856">
        <v>1.8666666666666667</v>
      </c>
      <c r="N856">
        <v>2.1</v>
      </c>
      <c r="P856">
        <v>64.900000000000006</v>
      </c>
      <c r="Q856">
        <v>52.4</v>
      </c>
      <c r="R856">
        <v>74.099999999999994</v>
      </c>
      <c r="S856" t="b">
        <v>1</v>
      </c>
      <c r="AJ856" s="1">
        <f>N856-M856</f>
        <v>0.23333333333333339</v>
      </c>
    </row>
    <row r="857" spans="1:36" x14ac:dyDescent="0.2">
      <c r="A857" t="s">
        <v>300</v>
      </c>
      <c r="B857" s="43" t="s">
        <v>301</v>
      </c>
      <c r="C857" t="s">
        <v>89</v>
      </c>
      <c r="D857" t="s">
        <v>135</v>
      </c>
      <c r="E857" t="s">
        <v>304</v>
      </c>
      <c r="F857" t="s">
        <v>51</v>
      </c>
      <c r="G857" t="s">
        <v>43</v>
      </c>
      <c r="H857" t="s">
        <v>43</v>
      </c>
      <c r="I857" t="s">
        <v>119</v>
      </c>
      <c r="J857" t="s">
        <v>119</v>
      </c>
      <c r="K857" t="s">
        <v>302</v>
      </c>
      <c r="L857">
        <v>2.4500000000000002</v>
      </c>
      <c r="M857">
        <v>2.3333333333333335</v>
      </c>
      <c r="N857">
        <v>2.5666666666666669</v>
      </c>
      <c r="P857">
        <v>71.599999999999994</v>
      </c>
      <c r="Q857">
        <v>62</v>
      </c>
      <c r="R857">
        <v>78.8</v>
      </c>
      <c r="S857" t="b">
        <v>1</v>
      </c>
      <c r="AJ857" s="1">
        <f>N857-M857</f>
        <v>0.23333333333333339</v>
      </c>
    </row>
    <row r="858" spans="1:36" x14ac:dyDescent="0.2">
      <c r="A858" t="s">
        <v>300</v>
      </c>
      <c r="B858" s="43" t="s">
        <v>301</v>
      </c>
      <c r="C858" t="s">
        <v>89</v>
      </c>
      <c r="D858" t="s">
        <v>135</v>
      </c>
      <c r="E858" t="s">
        <v>304</v>
      </c>
      <c r="F858" t="s">
        <v>51</v>
      </c>
      <c r="G858" t="s">
        <v>43</v>
      </c>
      <c r="H858" t="s">
        <v>43</v>
      </c>
      <c r="I858" t="s">
        <v>119</v>
      </c>
      <c r="J858" t="s">
        <v>119</v>
      </c>
      <c r="K858" t="s">
        <v>302</v>
      </c>
      <c r="L858">
        <v>2.9166666666666665</v>
      </c>
      <c r="M858">
        <v>2.8</v>
      </c>
      <c r="N858">
        <v>3.0333333333333332</v>
      </c>
      <c r="P858">
        <v>64.3</v>
      </c>
      <c r="Q858">
        <v>53</v>
      </c>
      <c r="R858">
        <v>72.8</v>
      </c>
      <c r="S858" t="b">
        <v>1</v>
      </c>
      <c r="AJ858" s="1">
        <f>N858-M858</f>
        <v>0.23333333333333339</v>
      </c>
    </row>
    <row r="859" spans="1:36" x14ac:dyDescent="0.2">
      <c r="A859" t="s">
        <v>300</v>
      </c>
      <c r="B859" s="43" t="s">
        <v>301</v>
      </c>
      <c r="C859" t="s">
        <v>89</v>
      </c>
      <c r="D859" t="s">
        <v>135</v>
      </c>
      <c r="E859" t="s">
        <v>304</v>
      </c>
      <c r="F859" t="s">
        <v>51</v>
      </c>
      <c r="G859" t="s">
        <v>43</v>
      </c>
      <c r="H859" t="s">
        <v>43</v>
      </c>
      <c r="I859" t="s">
        <v>119</v>
      </c>
      <c r="J859" t="s">
        <v>119</v>
      </c>
      <c r="K859" t="s">
        <v>302</v>
      </c>
      <c r="L859">
        <v>3.3833333333333333</v>
      </c>
      <c r="M859">
        <v>3.2666666666666666</v>
      </c>
      <c r="N859">
        <v>3.5</v>
      </c>
      <c r="P859">
        <v>64.099999999999994</v>
      </c>
      <c r="Q859">
        <v>52.8</v>
      </c>
      <c r="R859">
        <v>72.7</v>
      </c>
      <c r="S859" t="b">
        <v>1</v>
      </c>
      <c r="AJ859" s="1">
        <f>N859-M859</f>
        <v>0.23333333333333339</v>
      </c>
    </row>
    <row r="860" spans="1:36" x14ac:dyDescent="0.2">
      <c r="A860" t="s">
        <v>300</v>
      </c>
      <c r="B860" s="43" t="s">
        <v>301</v>
      </c>
      <c r="C860" t="s">
        <v>89</v>
      </c>
      <c r="D860" t="s">
        <v>135</v>
      </c>
      <c r="E860" t="s">
        <v>304</v>
      </c>
      <c r="F860" t="s">
        <v>51</v>
      </c>
      <c r="G860" t="s">
        <v>43</v>
      </c>
      <c r="H860" t="s">
        <v>43</v>
      </c>
      <c r="I860" t="s">
        <v>119</v>
      </c>
      <c r="J860" t="s">
        <v>119</v>
      </c>
      <c r="K860" t="s">
        <v>302</v>
      </c>
      <c r="L860">
        <v>3.85</v>
      </c>
      <c r="M860">
        <v>3.7333333333333334</v>
      </c>
      <c r="N860">
        <v>3.9666666666666668</v>
      </c>
      <c r="P860">
        <v>67.5</v>
      </c>
      <c r="Q860">
        <v>58.4</v>
      </c>
      <c r="R860">
        <v>74.599999999999994</v>
      </c>
      <c r="S860" t="b">
        <v>1</v>
      </c>
      <c r="AJ860" s="1">
        <f>N860-M860</f>
        <v>0.23333333333333339</v>
      </c>
    </row>
    <row r="861" spans="1:36" x14ac:dyDescent="0.2">
      <c r="A861" t="s">
        <v>300</v>
      </c>
      <c r="B861" s="43" t="s">
        <v>301</v>
      </c>
      <c r="C861" t="s">
        <v>89</v>
      </c>
      <c r="D861" t="s">
        <v>135</v>
      </c>
      <c r="E861" t="s">
        <v>304</v>
      </c>
      <c r="F861" t="s">
        <v>51</v>
      </c>
      <c r="G861" t="s">
        <v>43</v>
      </c>
      <c r="H861" t="s">
        <v>43</v>
      </c>
      <c r="I861" t="s">
        <v>119</v>
      </c>
      <c r="J861" t="s">
        <v>119</v>
      </c>
      <c r="K861" t="s">
        <v>302</v>
      </c>
      <c r="L861">
        <v>4.3166666666666664</v>
      </c>
      <c r="M861">
        <v>4.2</v>
      </c>
      <c r="N861">
        <v>4.4333333333333336</v>
      </c>
      <c r="P861">
        <v>64.900000000000006</v>
      </c>
      <c r="Q861">
        <v>56.8</v>
      </c>
      <c r="R861">
        <v>71.400000000000006</v>
      </c>
      <c r="S861" t="b">
        <v>1</v>
      </c>
      <c r="AJ861" s="1">
        <f>N861-M861</f>
        <v>0.23333333333333339</v>
      </c>
    </row>
    <row r="862" spans="1:36" x14ac:dyDescent="0.2">
      <c r="A862" t="s">
        <v>300</v>
      </c>
      <c r="B862" s="43" t="s">
        <v>301</v>
      </c>
      <c r="C862" t="s">
        <v>89</v>
      </c>
      <c r="D862" t="s">
        <v>135</v>
      </c>
      <c r="E862" t="s">
        <v>304</v>
      </c>
      <c r="F862" t="s">
        <v>51</v>
      </c>
      <c r="G862" t="s">
        <v>43</v>
      </c>
      <c r="H862" t="s">
        <v>43</v>
      </c>
      <c r="I862" t="s">
        <v>119</v>
      </c>
      <c r="J862" t="s">
        <v>119</v>
      </c>
      <c r="K862" t="s">
        <v>302</v>
      </c>
      <c r="L862">
        <v>4.7833333333333332</v>
      </c>
      <c r="M862">
        <v>4.666666666666667</v>
      </c>
      <c r="N862">
        <v>4.9000000000000004</v>
      </c>
      <c r="P862">
        <v>65.5</v>
      </c>
      <c r="Q862">
        <v>57.9</v>
      </c>
      <c r="R862">
        <v>71.8</v>
      </c>
      <c r="S862" t="b">
        <v>1</v>
      </c>
      <c r="AJ862" s="1">
        <f>N862-M862</f>
        <v>0.23333333333333339</v>
      </c>
    </row>
    <row r="863" spans="1:36" x14ac:dyDescent="0.2">
      <c r="A863" t="s">
        <v>300</v>
      </c>
      <c r="B863" s="43" t="s">
        <v>301</v>
      </c>
      <c r="C863" t="s">
        <v>89</v>
      </c>
      <c r="D863" t="s">
        <v>135</v>
      </c>
      <c r="E863" t="s">
        <v>305</v>
      </c>
      <c r="F863" t="s">
        <v>292</v>
      </c>
      <c r="G863" t="s">
        <v>43</v>
      </c>
      <c r="H863" t="s">
        <v>43</v>
      </c>
      <c r="I863" t="s">
        <v>119</v>
      </c>
      <c r="J863" t="s">
        <v>119</v>
      </c>
      <c r="K863" t="s">
        <v>302</v>
      </c>
      <c r="L863">
        <v>0.58333333333333326</v>
      </c>
      <c r="M863">
        <v>0.46666666666666667</v>
      </c>
      <c r="N863">
        <v>0.7</v>
      </c>
      <c r="P863">
        <v>33.299999999999997</v>
      </c>
      <c r="Q863">
        <v>-179.7</v>
      </c>
      <c r="R863">
        <v>84.1</v>
      </c>
      <c r="S863" t="b">
        <v>0</v>
      </c>
      <c r="AJ863" s="1">
        <f>N863-M863</f>
        <v>0.23333333333333328</v>
      </c>
    </row>
    <row r="864" spans="1:36" x14ac:dyDescent="0.2">
      <c r="A864" t="s">
        <v>300</v>
      </c>
      <c r="B864" s="43" t="s">
        <v>301</v>
      </c>
      <c r="C864" t="s">
        <v>89</v>
      </c>
      <c r="D864" t="s">
        <v>135</v>
      </c>
      <c r="E864" t="s">
        <v>305</v>
      </c>
      <c r="F864" t="s">
        <v>292</v>
      </c>
      <c r="G864" t="s">
        <v>43</v>
      </c>
      <c r="H864" t="s">
        <v>43</v>
      </c>
      <c r="I864" t="s">
        <v>119</v>
      </c>
      <c r="J864" t="s">
        <v>119</v>
      </c>
      <c r="K864" t="s">
        <v>302</v>
      </c>
      <c r="L864">
        <v>1.05</v>
      </c>
      <c r="M864">
        <v>0.93333333333333335</v>
      </c>
      <c r="N864">
        <v>1.1666666666666667</v>
      </c>
      <c r="P864">
        <v>-7.6</v>
      </c>
      <c r="Q864">
        <v>-123.8</v>
      </c>
      <c r="R864">
        <v>48.3</v>
      </c>
      <c r="S864" t="b">
        <v>0</v>
      </c>
      <c r="AJ864" s="1">
        <f>N864-M864</f>
        <v>0.23333333333333339</v>
      </c>
    </row>
    <row r="865" spans="1:36" x14ac:dyDescent="0.2">
      <c r="A865" t="s">
        <v>300</v>
      </c>
      <c r="B865" s="43" t="s">
        <v>301</v>
      </c>
      <c r="C865" t="s">
        <v>89</v>
      </c>
      <c r="D865" t="s">
        <v>135</v>
      </c>
      <c r="E865" t="s">
        <v>305</v>
      </c>
      <c r="F865" t="s">
        <v>292</v>
      </c>
      <c r="G865" t="s">
        <v>43</v>
      </c>
      <c r="H865" t="s">
        <v>43</v>
      </c>
      <c r="I865" t="s">
        <v>119</v>
      </c>
      <c r="J865" t="s">
        <v>119</v>
      </c>
      <c r="K865" t="s">
        <v>302</v>
      </c>
      <c r="L865">
        <v>1.5166666666666666</v>
      </c>
      <c r="M865">
        <v>1.4</v>
      </c>
      <c r="N865">
        <v>1.6333333333333333</v>
      </c>
      <c r="P865">
        <v>33.5</v>
      </c>
      <c r="Q865">
        <v>-22.5</v>
      </c>
      <c r="R865">
        <v>-64</v>
      </c>
      <c r="S865" t="b">
        <v>0</v>
      </c>
      <c r="AJ865" s="1">
        <f>N865-M865</f>
        <v>0.23333333333333339</v>
      </c>
    </row>
    <row r="866" spans="1:36" x14ac:dyDescent="0.2">
      <c r="A866" t="s">
        <v>300</v>
      </c>
      <c r="B866" s="43" t="s">
        <v>301</v>
      </c>
      <c r="C866" t="s">
        <v>89</v>
      </c>
      <c r="D866" t="s">
        <v>135</v>
      </c>
      <c r="E866" t="s">
        <v>305</v>
      </c>
      <c r="F866" t="s">
        <v>292</v>
      </c>
      <c r="G866" t="s">
        <v>43</v>
      </c>
      <c r="H866" t="s">
        <v>43</v>
      </c>
      <c r="I866" t="s">
        <v>119</v>
      </c>
      <c r="J866" t="s">
        <v>119</v>
      </c>
      <c r="K866" t="s">
        <v>302</v>
      </c>
      <c r="L866">
        <v>1.9833333333333334</v>
      </c>
      <c r="M866">
        <v>1.8666666666666667</v>
      </c>
      <c r="N866">
        <v>2.1</v>
      </c>
      <c r="P866">
        <v>30.2</v>
      </c>
      <c r="Q866">
        <v>-11.2</v>
      </c>
      <c r="R866">
        <v>56.2</v>
      </c>
      <c r="S866" t="b">
        <v>0</v>
      </c>
      <c r="AJ866" s="1">
        <f>N866-M866</f>
        <v>0.23333333333333339</v>
      </c>
    </row>
    <row r="867" spans="1:36" x14ac:dyDescent="0.2">
      <c r="A867" t="s">
        <v>300</v>
      </c>
      <c r="B867" s="43" t="s">
        <v>301</v>
      </c>
      <c r="C867" t="s">
        <v>89</v>
      </c>
      <c r="D867" t="s">
        <v>135</v>
      </c>
      <c r="E867" t="s">
        <v>305</v>
      </c>
      <c r="F867" t="s">
        <v>292</v>
      </c>
      <c r="G867" t="s">
        <v>43</v>
      </c>
      <c r="H867" t="s">
        <v>43</v>
      </c>
      <c r="I867" t="s">
        <v>119</v>
      </c>
      <c r="J867" t="s">
        <v>119</v>
      </c>
      <c r="K867" t="s">
        <v>302</v>
      </c>
      <c r="L867">
        <v>2.4500000000000002</v>
      </c>
      <c r="M867">
        <v>2.3333333333333335</v>
      </c>
      <c r="N867">
        <v>2.5666666666666669</v>
      </c>
      <c r="P867">
        <v>35</v>
      </c>
      <c r="Q867">
        <v>4.0999999999999996</v>
      </c>
      <c r="R867">
        <v>55.9</v>
      </c>
      <c r="S867" t="b">
        <v>0</v>
      </c>
      <c r="AJ867" s="1">
        <f>N867-M867</f>
        <v>0.23333333333333339</v>
      </c>
    </row>
    <row r="868" spans="1:36" x14ac:dyDescent="0.2">
      <c r="A868" t="s">
        <v>300</v>
      </c>
      <c r="B868" s="43" t="s">
        <v>301</v>
      </c>
      <c r="C868" t="s">
        <v>89</v>
      </c>
      <c r="D868" t="s">
        <v>135</v>
      </c>
      <c r="E868" t="s">
        <v>305</v>
      </c>
      <c r="F868" t="s">
        <v>292</v>
      </c>
      <c r="G868" t="s">
        <v>43</v>
      </c>
      <c r="H868" t="s">
        <v>43</v>
      </c>
      <c r="I868" t="s">
        <v>119</v>
      </c>
      <c r="J868" t="s">
        <v>119</v>
      </c>
      <c r="K868" t="s">
        <v>302</v>
      </c>
      <c r="L868">
        <v>2.9166666666666665</v>
      </c>
      <c r="M868">
        <v>2.8</v>
      </c>
      <c r="N868">
        <v>3.0333333333333332</v>
      </c>
      <c r="P868">
        <v>30.9</v>
      </c>
      <c r="Q868">
        <v>1.9</v>
      </c>
      <c r="R868">
        <v>51.3</v>
      </c>
      <c r="S868" t="b">
        <v>0</v>
      </c>
      <c r="AJ868" s="1">
        <f>N868-M868</f>
        <v>0.23333333333333339</v>
      </c>
    </row>
    <row r="869" spans="1:36" x14ac:dyDescent="0.2">
      <c r="A869" t="s">
        <v>300</v>
      </c>
      <c r="B869" s="43" t="s">
        <v>301</v>
      </c>
      <c r="C869" t="s">
        <v>89</v>
      </c>
      <c r="D869" t="s">
        <v>135</v>
      </c>
      <c r="E869" t="s">
        <v>305</v>
      </c>
      <c r="F869" t="s">
        <v>292</v>
      </c>
      <c r="G869" t="s">
        <v>43</v>
      </c>
      <c r="H869" t="s">
        <v>43</v>
      </c>
      <c r="I869" t="s">
        <v>119</v>
      </c>
      <c r="J869" t="s">
        <v>119</v>
      </c>
      <c r="K869" t="s">
        <v>302</v>
      </c>
      <c r="L869">
        <v>3.3833333333333333</v>
      </c>
      <c r="M869">
        <v>3.2666666666666666</v>
      </c>
      <c r="N869">
        <v>3.5</v>
      </c>
      <c r="P869">
        <v>47.2</v>
      </c>
      <c r="Q869">
        <v>24.7</v>
      </c>
      <c r="R869">
        <v>62.9</v>
      </c>
      <c r="S869" t="b">
        <v>0</v>
      </c>
      <c r="AJ869" s="1">
        <f>N869-M869</f>
        <v>0.23333333333333339</v>
      </c>
    </row>
    <row r="870" spans="1:36" x14ac:dyDescent="0.2">
      <c r="A870" t="s">
        <v>300</v>
      </c>
      <c r="B870" s="43" t="s">
        <v>301</v>
      </c>
      <c r="C870" t="s">
        <v>89</v>
      </c>
      <c r="D870" t="s">
        <v>135</v>
      </c>
      <c r="E870" t="s">
        <v>305</v>
      </c>
      <c r="F870" t="s">
        <v>292</v>
      </c>
      <c r="G870" t="s">
        <v>43</v>
      </c>
      <c r="H870" t="s">
        <v>43</v>
      </c>
      <c r="I870" t="s">
        <v>119</v>
      </c>
      <c r="J870" t="s">
        <v>119</v>
      </c>
      <c r="K870" t="s">
        <v>302</v>
      </c>
      <c r="L870">
        <v>3.85</v>
      </c>
      <c r="M870">
        <v>3.7333333333333334</v>
      </c>
      <c r="N870">
        <v>3.9666666666666668</v>
      </c>
      <c r="P870">
        <v>32.1</v>
      </c>
      <c r="Q870">
        <v>5.3</v>
      </c>
      <c r="R870">
        <v>51.3</v>
      </c>
      <c r="S870" t="b">
        <v>0</v>
      </c>
      <c r="AJ870" s="1">
        <f>N870-M870</f>
        <v>0.23333333333333339</v>
      </c>
    </row>
    <row r="871" spans="1:36" x14ac:dyDescent="0.2">
      <c r="A871" t="s">
        <v>300</v>
      </c>
      <c r="B871" s="43" t="s">
        <v>301</v>
      </c>
      <c r="C871" t="s">
        <v>89</v>
      </c>
      <c r="D871" t="s">
        <v>135</v>
      </c>
      <c r="E871" t="s">
        <v>305</v>
      </c>
      <c r="F871" t="s">
        <v>292</v>
      </c>
      <c r="G871" t="s">
        <v>43</v>
      </c>
      <c r="H871" t="s">
        <v>43</v>
      </c>
      <c r="I871" t="s">
        <v>119</v>
      </c>
      <c r="J871" t="s">
        <v>119</v>
      </c>
      <c r="K871" t="s">
        <v>302</v>
      </c>
      <c r="L871">
        <v>4.3166666666666664</v>
      </c>
      <c r="M871">
        <v>4.2</v>
      </c>
      <c r="N871">
        <v>4.4333333333333336</v>
      </c>
      <c r="P871">
        <v>36.9</v>
      </c>
      <c r="Q871">
        <v>14.5</v>
      </c>
      <c r="R871">
        <v>53.4</v>
      </c>
      <c r="S871" t="b">
        <v>0</v>
      </c>
      <c r="AJ871" s="1">
        <f>N871-M871</f>
        <v>0.23333333333333339</v>
      </c>
    </row>
    <row r="872" spans="1:36" x14ac:dyDescent="0.2">
      <c r="A872" t="s">
        <v>300</v>
      </c>
      <c r="B872" s="43" t="s">
        <v>301</v>
      </c>
      <c r="C872" t="s">
        <v>89</v>
      </c>
      <c r="D872" t="s">
        <v>135</v>
      </c>
      <c r="E872" t="s">
        <v>305</v>
      </c>
      <c r="F872" t="s">
        <v>292</v>
      </c>
      <c r="G872" t="s">
        <v>43</v>
      </c>
      <c r="H872" t="s">
        <v>43</v>
      </c>
      <c r="I872" t="s">
        <v>119</v>
      </c>
      <c r="J872" t="s">
        <v>119</v>
      </c>
      <c r="K872" t="s">
        <v>302</v>
      </c>
      <c r="L872">
        <v>4.7833333333333332</v>
      </c>
      <c r="M872">
        <v>4.666666666666667</v>
      </c>
      <c r="N872">
        <v>4.9000000000000004</v>
      </c>
      <c r="P872">
        <v>20.6</v>
      </c>
      <c r="Q872">
        <v>-3.8</v>
      </c>
      <c r="R872">
        <v>39.200000000000003</v>
      </c>
      <c r="S872" t="b">
        <v>0</v>
      </c>
      <c r="AJ872" s="1">
        <f>N872-M872</f>
        <v>0.23333333333333339</v>
      </c>
    </row>
    <row r="873" spans="1:36" x14ac:dyDescent="0.2">
      <c r="A873" t="s">
        <v>300</v>
      </c>
      <c r="B873" s="43" t="s">
        <v>301</v>
      </c>
      <c r="C873" t="s">
        <v>89</v>
      </c>
      <c r="D873" t="s">
        <v>135</v>
      </c>
      <c r="E873" t="s">
        <v>289</v>
      </c>
      <c r="F873" t="s">
        <v>289</v>
      </c>
      <c r="G873" t="s">
        <v>43</v>
      </c>
      <c r="H873" t="s">
        <v>43</v>
      </c>
      <c r="I873" t="s">
        <v>85</v>
      </c>
      <c r="J873" t="s">
        <v>85</v>
      </c>
      <c r="K873" t="s">
        <v>286</v>
      </c>
      <c r="L873">
        <v>0.58333333333333326</v>
      </c>
      <c r="M873">
        <v>0.46666666666666667</v>
      </c>
      <c r="N873">
        <v>0.7</v>
      </c>
      <c r="P873">
        <v>67.900000000000006</v>
      </c>
      <c r="Q873">
        <v>65.900000000000006</v>
      </c>
      <c r="R873">
        <v>69.8</v>
      </c>
      <c r="S873" t="b">
        <v>1</v>
      </c>
      <c r="AJ873" s="1">
        <f>N873-M873</f>
        <v>0.23333333333333328</v>
      </c>
    </row>
    <row r="874" spans="1:36" x14ac:dyDescent="0.2">
      <c r="A874" t="s">
        <v>300</v>
      </c>
      <c r="B874" s="43" t="s">
        <v>301</v>
      </c>
      <c r="C874" t="s">
        <v>89</v>
      </c>
      <c r="D874" t="s">
        <v>135</v>
      </c>
      <c r="E874" t="s">
        <v>289</v>
      </c>
      <c r="F874" t="s">
        <v>289</v>
      </c>
      <c r="G874" t="s">
        <v>43</v>
      </c>
      <c r="H874" t="s">
        <v>43</v>
      </c>
      <c r="I874" t="s">
        <v>85</v>
      </c>
      <c r="J874" t="s">
        <v>85</v>
      </c>
      <c r="K874" t="s">
        <v>286</v>
      </c>
      <c r="L874">
        <v>1.05</v>
      </c>
      <c r="M874">
        <v>0.93333333333333335</v>
      </c>
      <c r="N874">
        <v>1.1666666666666667</v>
      </c>
      <c r="P874">
        <v>67.3</v>
      </c>
      <c r="Q874">
        <v>65.3</v>
      </c>
      <c r="R874">
        <v>69.099999999999994</v>
      </c>
      <c r="S874" t="b">
        <v>1</v>
      </c>
      <c r="AJ874" s="1">
        <f>N874-M874</f>
        <v>0.23333333333333339</v>
      </c>
    </row>
    <row r="875" spans="1:36" x14ac:dyDescent="0.2">
      <c r="A875" t="s">
        <v>300</v>
      </c>
      <c r="B875" s="43" t="s">
        <v>301</v>
      </c>
      <c r="C875" t="s">
        <v>89</v>
      </c>
      <c r="D875" t="s">
        <v>135</v>
      </c>
      <c r="E875" t="s">
        <v>289</v>
      </c>
      <c r="F875" t="s">
        <v>289</v>
      </c>
      <c r="G875" t="s">
        <v>43</v>
      </c>
      <c r="H875" t="s">
        <v>43</v>
      </c>
      <c r="I875" t="s">
        <v>85</v>
      </c>
      <c r="J875" t="s">
        <v>85</v>
      </c>
      <c r="K875" t="s">
        <v>286</v>
      </c>
      <c r="L875">
        <v>1.5166666666666666</v>
      </c>
      <c r="M875">
        <v>1.4</v>
      </c>
      <c r="N875">
        <v>1.6333333333333333</v>
      </c>
      <c r="P875">
        <v>63.8</v>
      </c>
      <c r="Q875">
        <v>61.7</v>
      </c>
      <c r="R875">
        <v>65.7</v>
      </c>
      <c r="S875" t="b">
        <v>1</v>
      </c>
      <c r="AJ875" s="1">
        <f>N875-M875</f>
        <v>0.23333333333333339</v>
      </c>
    </row>
    <row r="876" spans="1:36" x14ac:dyDescent="0.2">
      <c r="A876" t="s">
        <v>300</v>
      </c>
      <c r="B876" s="43" t="s">
        <v>301</v>
      </c>
      <c r="C876" t="s">
        <v>89</v>
      </c>
      <c r="D876" t="s">
        <v>135</v>
      </c>
      <c r="E876" t="s">
        <v>289</v>
      </c>
      <c r="F876" t="s">
        <v>289</v>
      </c>
      <c r="G876" t="s">
        <v>43</v>
      </c>
      <c r="H876" t="s">
        <v>43</v>
      </c>
      <c r="I876" t="s">
        <v>85</v>
      </c>
      <c r="J876" t="s">
        <v>85</v>
      </c>
      <c r="K876" t="s">
        <v>286</v>
      </c>
      <c r="L876">
        <v>1.9833333333333334</v>
      </c>
      <c r="M876">
        <v>1.8666666666666667</v>
      </c>
      <c r="N876">
        <v>2.1</v>
      </c>
      <c r="P876">
        <v>63.3</v>
      </c>
      <c r="Q876">
        <v>61.3</v>
      </c>
      <c r="R876">
        <v>65.3</v>
      </c>
      <c r="S876" t="b">
        <v>1</v>
      </c>
      <c r="AJ876" s="1">
        <f>N876-M876</f>
        <v>0.23333333333333339</v>
      </c>
    </row>
    <row r="877" spans="1:36" x14ac:dyDescent="0.2">
      <c r="A877" t="s">
        <v>300</v>
      </c>
      <c r="B877" s="43" t="s">
        <v>301</v>
      </c>
      <c r="C877" t="s">
        <v>89</v>
      </c>
      <c r="D877" t="s">
        <v>135</v>
      </c>
      <c r="E877" t="s">
        <v>289</v>
      </c>
      <c r="F877" t="s">
        <v>289</v>
      </c>
      <c r="G877" t="s">
        <v>43</v>
      </c>
      <c r="H877" t="s">
        <v>43</v>
      </c>
      <c r="I877" t="s">
        <v>85</v>
      </c>
      <c r="J877" t="s">
        <v>85</v>
      </c>
      <c r="K877" t="s">
        <v>286</v>
      </c>
      <c r="L877">
        <v>2.4500000000000002</v>
      </c>
      <c r="M877">
        <v>2.3333333333333335</v>
      </c>
      <c r="N877">
        <v>2.5666666666666669</v>
      </c>
      <c r="P877">
        <v>59.3</v>
      </c>
      <c r="Q877">
        <v>57.2</v>
      </c>
      <c r="R877">
        <v>61.4</v>
      </c>
      <c r="S877" t="b">
        <v>1</v>
      </c>
      <c r="AJ877" s="1">
        <f>N877-M877</f>
        <v>0.23333333333333339</v>
      </c>
    </row>
    <row r="878" spans="1:36" x14ac:dyDescent="0.2">
      <c r="A878" t="s">
        <v>300</v>
      </c>
      <c r="B878" s="43" t="s">
        <v>301</v>
      </c>
      <c r="C878" t="s">
        <v>89</v>
      </c>
      <c r="D878" t="s">
        <v>135</v>
      </c>
      <c r="E878" t="s">
        <v>289</v>
      </c>
      <c r="F878" t="s">
        <v>289</v>
      </c>
      <c r="G878" t="s">
        <v>43</v>
      </c>
      <c r="H878" t="s">
        <v>43</v>
      </c>
      <c r="I878" t="s">
        <v>85</v>
      </c>
      <c r="J878" t="s">
        <v>85</v>
      </c>
      <c r="K878" t="s">
        <v>286</v>
      </c>
      <c r="L878">
        <v>2.9166666666666665</v>
      </c>
      <c r="M878">
        <v>2.8</v>
      </c>
      <c r="N878">
        <v>3.0333333333333332</v>
      </c>
      <c r="P878">
        <v>55.3</v>
      </c>
      <c r="Q878">
        <v>53</v>
      </c>
      <c r="R878">
        <v>57.5</v>
      </c>
      <c r="S878" t="b">
        <v>1</v>
      </c>
      <c r="AJ878" s="1">
        <f>N878-M878</f>
        <v>0.23333333333333339</v>
      </c>
    </row>
    <row r="879" spans="1:36" x14ac:dyDescent="0.2">
      <c r="A879" t="s">
        <v>300</v>
      </c>
      <c r="B879" s="43" t="s">
        <v>301</v>
      </c>
      <c r="C879" t="s">
        <v>89</v>
      </c>
      <c r="D879" t="s">
        <v>135</v>
      </c>
      <c r="E879" t="s">
        <v>289</v>
      </c>
      <c r="F879" t="s">
        <v>289</v>
      </c>
      <c r="G879" t="s">
        <v>43</v>
      </c>
      <c r="H879" t="s">
        <v>43</v>
      </c>
      <c r="I879" t="s">
        <v>85</v>
      </c>
      <c r="J879" t="s">
        <v>85</v>
      </c>
      <c r="K879" t="s">
        <v>286</v>
      </c>
      <c r="L879">
        <v>3.3833333333333333</v>
      </c>
      <c r="M879">
        <v>3.2666666666666666</v>
      </c>
      <c r="N879">
        <v>3.5</v>
      </c>
      <c r="P879">
        <v>52.9</v>
      </c>
      <c r="Q879">
        <v>50.4</v>
      </c>
      <c r="R879">
        <v>55.2</v>
      </c>
      <c r="S879" t="b">
        <v>1</v>
      </c>
      <c r="AJ879" s="1">
        <f>N879-M879</f>
        <v>0.23333333333333339</v>
      </c>
    </row>
    <row r="880" spans="1:36" x14ac:dyDescent="0.2">
      <c r="A880" t="s">
        <v>300</v>
      </c>
      <c r="B880" s="43" t="s">
        <v>301</v>
      </c>
      <c r="C880" t="s">
        <v>89</v>
      </c>
      <c r="D880" t="s">
        <v>135</v>
      </c>
      <c r="E880" t="s">
        <v>289</v>
      </c>
      <c r="F880" t="s">
        <v>289</v>
      </c>
      <c r="G880" t="s">
        <v>43</v>
      </c>
      <c r="H880" t="s">
        <v>43</v>
      </c>
      <c r="I880" t="s">
        <v>85</v>
      </c>
      <c r="J880" t="s">
        <v>85</v>
      </c>
      <c r="K880" t="s">
        <v>286</v>
      </c>
      <c r="L880">
        <v>3.85</v>
      </c>
      <c r="M880">
        <v>3.7333333333333334</v>
      </c>
      <c r="N880">
        <v>3.9666666666666668</v>
      </c>
      <c r="P880">
        <v>48.7</v>
      </c>
      <c r="Q880">
        <v>45.9</v>
      </c>
      <c r="R880">
        <v>51.4</v>
      </c>
      <c r="S880" t="b">
        <v>1</v>
      </c>
      <c r="AJ880" s="1">
        <f>N880-M880</f>
        <v>0.23333333333333339</v>
      </c>
    </row>
    <row r="881" spans="1:36" x14ac:dyDescent="0.2">
      <c r="A881" t="s">
        <v>300</v>
      </c>
      <c r="B881" s="43" t="s">
        <v>301</v>
      </c>
      <c r="C881" t="s">
        <v>89</v>
      </c>
      <c r="D881" t="s">
        <v>135</v>
      </c>
      <c r="E881" t="s">
        <v>289</v>
      </c>
      <c r="F881" t="s">
        <v>289</v>
      </c>
      <c r="G881" t="s">
        <v>43</v>
      </c>
      <c r="H881" t="s">
        <v>43</v>
      </c>
      <c r="I881" t="s">
        <v>85</v>
      </c>
      <c r="J881" t="s">
        <v>85</v>
      </c>
      <c r="K881" t="s">
        <v>286</v>
      </c>
      <c r="L881">
        <v>4.3166666666666664</v>
      </c>
      <c r="M881">
        <v>4.2</v>
      </c>
      <c r="N881">
        <v>4.4333333333333336</v>
      </c>
      <c r="P881">
        <v>44.6</v>
      </c>
      <c r="Q881">
        <v>41.5</v>
      </c>
      <c r="R881">
        <v>47.6</v>
      </c>
      <c r="S881" t="b">
        <v>1</v>
      </c>
      <c r="AJ881" s="1">
        <f>N881-M881</f>
        <v>0.23333333333333339</v>
      </c>
    </row>
    <row r="882" spans="1:36" x14ac:dyDescent="0.2">
      <c r="A882" t="s">
        <v>300</v>
      </c>
      <c r="B882" s="43" t="s">
        <v>301</v>
      </c>
      <c r="C882" t="s">
        <v>89</v>
      </c>
      <c r="D882" t="s">
        <v>135</v>
      </c>
      <c r="E882" t="s">
        <v>289</v>
      </c>
      <c r="F882" t="s">
        <v>289</v>
      </c>
      <c r="G882" t="s">
        <v>43</v>
      </c>
      <c r="H882" t="s">
        <v>43</v>
      </c>
      <c r="I882" t="s">
        <v>85</v>
      </c>
      <c r="J882" t="s">
        <v>85</v>
      </c>
      <c r="K882" t="s">
        <v>286</v>
      </c>
      <c r="L882">
        <v>4.7833333333333332</v>
      </c>
      <c r="M882">
        <v>4.666666666666667</v>
      </c>
      <c r="N882">
        <v>4.9000000000000004</v>
      </c>
      <c r="P882">
        <v>39.1</v>
      </c>
      <c r="Q882">
        <v>35.4</v>
      </c>
      <c r="R882">
        <v>42.6</v>
      </c>
      <c r="S882" t="b">
        <v>1</v>
      </c>
      <c r="AJ882" s="1">
        <f>N882-M882</f>
        <v>0.23333333333333339</v>
      </c>
    </row>
  </sheetData>
  <autoFilter ref="A1:AQ882" xr:uid="{8FD95E1B-F1EB-6941-8648-E0E95585785B}"/>
  <mergeCells count="9">
    <mergeCell ref="T37:T39"/>
    <mergeCell ref="T40:T41"/>
    <mergeCell ref="T514:T528"/>
    <mergeCell ref="T61:T62"/>
    <mergeCell ref="T12:T32"/>
    <mergeCell ref="T63:T66"/>
    <mergeCell ref="T33:T36"/>
    <mergeCell ref="T211:T225"/>
    <mergeCell ref="T395:T39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5" ma:contentTypeDescription="Create a new document." ma:contentTypeScope="" ma:versionID="57e02b367fe4f57f000a5cca1c76e2cf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360dbf26587a2d5394f98253bb60ced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Props1.xml><?xml version="1.0" encoding="utf-8"?>
<ds:datastoreItem xmlns:ds="http://schemas.openxmlformats.org/officeDocument/2006/customXml" ds:itemID="{4C04B75D-87C3-4AC3-B2A0-3473FAEC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A1E3E7-24E1-409A-8BA6-805725E74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D83F7-1D00-496E-82AF-B1BF4621B37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4f2fb40f-cad9-42b1-8429-6e3e59365347"/>
    <ds:schemaRef ds:uri="http://schemas.openxmlformats.org/package/2006/metadata/core-properties"/>
    <ds:schemaRef ds:uri="http://www.w3.org/XML/1998/namespace"/>
    <ds:schemaRef ds:uri="940c4600-7d1a-49e1-aa15-219fdccaff2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EfficacyDataCombined</vt:lpstr>
      <vt:lpstr>EfficacyDataCombined_added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Deborah Cromer</cp:lastModifiedBy>
  <dcterms:created xsi:type="dcterms:W3CDTF">2022-09-23T04:13:01Z</dcterms:created>
  <dcterms:modified xsi:type="dcterms:W3CDTF">2022-11-01T05:17:20Z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