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2211982_ad_unsw_edu_au/Documents/Documents_OneDrive/UNSW/github/Predicting-Efficacy-Variant-Modified-Boosters/"/>
    </mc:Choice>
  </mc:AlternateContent>
  <xr:revisionPtr revIDLastSave="652" documentId="8_{A2944A61-6EB4-6A43-B9D9-369D5331B3A8}" xr6:coauthVersionLast="47" xr6:coauthVersionMax="47" xr10:uidLastSave="{C7D8E094-C1FA-BA47-A88A-929AA71D78B8}"/>
  <bookViews>
    <workbookView xWindow="14740" yWindow="6380" windowWidth="22700" windowHeight="14860" xr2:uid="{8820AAEC-9DA4-7347-B689-B1E4A5204E2C}"/>
  </bookViews>
  <sheets>
    <sheet name="Sheet1" sheetId="1" r:id="rId1"/>
    <sheet name="13 Kurhade data" sheetId="2" r:id="rId2"/>
  </sheets>
  <definedNames>
    <definedName name="_xlnm._FilterDatabase" localSheetId="0" hidden="1">Sheet1!$A$1:$AC$1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2" i="2" l="1"/>
  <c r="AG52" i="2"/>
  <c r="AF52" i="2"/>
  <c r="AE52" i="2"/>
  <c r="AD52" i="2"/>
  <c r="AC52" i="2"/>
  <c r="AB52" i="2"/>
  <c r="AH51" i="2"/>
  <c r="AG51" i="2"/>
  <c r="AF51" i="2"/>
  <c r="AE51" i="2"/>
  <c r="AD51" i="2"/>
  <c r="AC51" i="2"/>
  <c r="AB51" i="2"/>
  <c r="AH50" i="2"/>
  <c r="AG50" i="2"/>
  <c r="AF50" i="2"/>
  <c r="AE50" i="2"/>
  <c r="AD50" i="2"/>
  <c r="AC50" i="2"/>
  <c r="AH49" i="2"/>
  <c r="AG49" i="2"/>
  <c r="AF49" i="2"/>
  <c r="AE49" i="2"/>
  <c r="AD49" i="2"/>
  <c r="AC49" i="2"/>
  <c r="AB50" i="2"/>
  <c r="AB49" i="2"/>
  <c r="AH47" i="2" l="1"/>
  <c r="AG47" i="2"/>
  <c r="AF47" i="2"/>
  <c r="AE47" i="2"/>
  <c r="AD47" i="2"/>
  <c r="AC47" i="2"/>
  <c r="AB47" i="2"/>
  <c r="AA47" i="2"/>
  <c r="AH44" i="2"/>
  <c r="AG44" i="2"/>
  <c r="AF44" i="2"/>
  <c r="AE44" i="2"/>
  <c r="AD44" i="2"/>
  <c r="AC44" i="2"/>
  <c r="AB44" i="2"/>
  <c r="AH46" i="2"/>
  <c r="AG46" i="2"/>
  <c r="AF46" i="2"/>
  <c r="AE46" i="2"/>
  <c r="AD46" i="2"/>
  <c r="AC46" i="2"/>
  <c r="AH45" i="2"/>
  <c r="AG45" i="2"/>
  <c r="AF45" i="2"/>
  <c r="AE45" i="2"/>
  <c r="AD45" i="2"/>
  <c r="AC45" i="2"/>
  <c r="AB46" i="2"/>
  <c r="AA46" i="2"/>
  <c r="AA45" i="2"/>
  <c r="AB45" i="2"/>
  <c r="AH41" i="2"/>
  <c r="AG41" i="2"/>
  <c r="AF41" i="2"/>
  <c r="AE41" i="2"/>
  <c r="AD41" i="2"/>
  <c r="AC41" i="2"/>
  <c r="AA43" i="2"/>
  <c r="AA42" i="2"/>
  <c r="AB41" i="2"/>
  <c r="AH43" i="2"/>
  <c r="AG43" i="2"/>
  <c r="AF43" i="2"/>
  <c r="AE43" i="2"/>
  <c r="AD43" i="2"/>
  <c r="AC43" i="2"/>
  <c r="AB43" i="2"/>
  <c r="AH42" i="2"/>
  <c r="AG42" i="2"/>
  <c r="AF42" i="2"/>
  <c r="AE42" i="2"/>
  <c r="AD42" i="2"/>
  <c r="AC42" i="2"/>
  <c r="AB42" i="2"/>
  <c r="AH32" i="2"/>
  <c r="AG32" i="2"/>
  <c r="AF32" i="2"/>
  <c r="AE32" i="2"/>
  <c r="AD32" i="2"/>
  <c r="AC32" i="2"/>
  <c r="AH31" i="2"/>
  <c r="AG31" i="2"/>
  <c r="AF31" i="2"/>
  <c r="AE31" i="2"/>
  <c r="AD31" i="2"/>
  <c r="AC31" i="2"/>
  <c r="AH30" i="2"/>
  <c r="AG30" i="2"/>
  <c r="AF30" i="2"/>
  <c r="AE30" i="2"/>
  <c r="AD30" i="2"/>
  <c r="AC30" i="2"/>
  <c r="AH29" i="2"/>
  <c r="AG29" i="2"/>
  <c r="AF29" i="2"/>
  <c r="AE29" i="2"/>
  <c r="AD29" i="2"/>
  <c r="AC29" i="2"/>
  <c r="AH28" i="2"/>
  <c r="AG28" i="2"/>
  <c r="AF28" i="2"/>
  <c r="AE28" i="2"/>
  <c r="AD28" i="2"/>
  <c r="AC28" i="2"/>
  <c r="AH27" i="2"/>
  <c r="AG27" i="2"/>
  <c r="AF27" i="2"/>
  <c r="AE27" i="2"/>
  <c r="AD27" i="2"/>
  <c r="AC27" i="2"/>
  <c r="AH26" i="2"/>
  <c r="AG26" i="2"/>
  <c r="AF26" i="2"/>
  <c r="AE26" i="2"/>
  <c r="AD26" i="2"/>
  <c r="AC26" i="2"/>
  <c r="AH25" i="2"/>
  <c r="AG25" i="2"/>
  <c r="AF25" i="2"/>
  <c r="AE25" i="2"/>
  <c r="AD25" i="2"/>
  <c r="AC25" i="2"/>
  <c r="AH24" i="2"/>
  <c r="AG24" i="2"/>
  <c r="AF24" i="2"/>
  <c r="AE24" i="2"/>
  <c r="AD24" i="2"/>
  <c r="AC24" i="2"/>
  <c r="AH23" i="2"/>
  <c r="AG23" i="2"/>
  <c r="AF23" i="2"/>
  <c r="AE23" i="2"/>
  <c r="AD23" i="2"/>
  <c r="AC23" i="2"/>
  <c r="AH22" i="2"/>
  <c r="AG22" i="2"/>
  <c r="AF22" i="2"/>
  <c r="AE22" i="2"/>
  <c r="AD22" i="2"/>
  <c r="AC22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H7" i="2"/>
  <c r="AG7" i="2"/>
  <c r="AF7" i="2"/>
  <c r="AE7" i="2"/>
  <c r="AD7" i="2"/>
  <c r="AC7" i="2"/>
  <c r="AH6" i="2"/>
  <c r="AG6" i="2"/>
  <c r="AF6" i="2"/>
  <c r="AE6" i="2"/>
  <c r="AD6" i="2"/>
  <c r="AC6" i="2"/>
  <c r="AH5" i="2"/>
  <c r="AG5" i="2"/>
  <c r="AF5" i="2"/>
  <c r="AE5" i="2"/>
  <c r="AD5" i="2"/>
  <c r="AC5" i="2"/>
  <c r="AH4" i="2"/>
  <c r="AG4" i="2"/>
  <c r="AF4" i="2"/>
  <c r="AE4" i="2"/>
  <c r="AD4" i="2"/>
  <c r="AC4" i="2"/>
  <c r="AH3" i="2"/>
  <c r="AG3" i="2"/>
  <c r="AF3" i="2"/>
  <c r="AE3" i="2"/>
  <c r="AD3" i="2"/>
  <c r="AC3" i="2"/>
  <c r="AH2" i="2"/>
  <c r="AG2" i="2"/>
  <c r="AF2" i="2"/>
  <c r="AE2" i="2"/>
  <c r="AD2" i="2"/>
  <c r="AC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" i="2"/>
  <c r="AB2" i="2"/>
  <c r="U43" i="2"/>
  <c r="U42" i="2"/>
  <c r="S43" i="2"/>
  <c r="S42" i="2"/>
  <c r="P43" i="2"/>
  <c r="P42" i="2"/>
  <c r="G221" i="1"/>
  <c r="G2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" i="1"/>
  <c r="N3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41" i="2"/>
  <c r="P40" i="2"/>
  <c r="P39" i="2"/>
  <c r="P38" i="2"/>
  <c r="B41" i="2"/>
  <c r="B40" i="2"/>
  <c r="B39" i="2"/>
  <c r="B38" i="2"/>
</calcChain>
</file>

<file path=xl/sharedStrings.xml><?xml version="1.0" encoding="utf-8"?>
<sst xmlns="http://schemas.openxmlformats.org/spreadsheetml/2006/main" count="4568" uniqueCount="321">
  <si>
    <t>Study</t>
  </si>
  <si>
    <t>FirstAuthor</t>
  </si>
  <si>
    <t>Journal</t>
  </si>
  <si>
    <t>StudyType</t>
  </si>
  <si>
    <t>PreviousVaccine</t>
  </si>
  <si>
    <t>ComparisonGroup</t>
  </si>
  <si>
    <t>Long Comparison</t>
  </si>
  <si>
    <t>TimeSinceLastVaccine</t>
  </si>
  <si>
    <t>Infection Status</t>
  </si>
  <si>
    <t>PriorStatusGroup</t>
  </si>
  <si>
    <t>nPriorDoses</t>
  </si>
  <si>
    <t>Age</t>
  </si>
  <si>
    <t>AgeGroup</t>
  </si>
  <si>
    <t>Booster</t>
  </si>
  <si>
    <t>BoosterTechnicalName</t>
  </si>
  <si>
    <t>BoosterManufacturer</t>
  </si>
  <si>
    <t>BoosterDose</t>
  </si>
  <si>
    <t>BoosterType</t>
  </si>
  <si>
    <t>Variant</t>
  </si>
  <si>
    <t>DaysAfterBoost</t>
  </si>
  <si>
    <t>TimeSinceBoostGp</t>
  </si>
  <si>
    <t>NeutsBeforeBoost</t>
  </si>
  <si>
    <t>NeutsAfterBoost</t>
  </si>
  <si>
    <t>mean or median?</t>
  </si>
  <si>
    <t>Assay</t>
  </si>
  <si>
    <t>Number</t>
  </si>
  <si>
    <t>Source</t>
  </si>
  <si>
    <t>LOD</t>
  </si>
  <si>
    <t>Ances vs Variant Vax matched for:</t>
  </si>
  <si>
    <t>Launay</t>
  </si>
  <si>
    <t>NEJM</t>
  </si>
  <si>
    <t>RCT</t>
  </si>
  <si>
    <t>Pfizer (2dose)</t>
  </si>
  <si>
    <t>3-7 months</t>
  </si>
  <si>
    <t>Uninfected</t>
  </si>
  <si>
    <t>mean of 40.6 y.o.</t>
  </si>
  <si>
    <t>all</t>
  </si>
  <si>
    <t>GSKAncestral</t>
  </si>
  <si>
    <t>MV D614</t>
  </si>
  <si>
    <r>
      <rPr>
        <sz val="12"/>
        <color rgb="FF7030A0"/>
        <rFont val="Calibri (Body)"/>
      </rPr>
      <t>Sanofi/</t>
    </r>
    <r>
      <rPr>
        <sz val="12"/>
        <rFont val="Calibri (Body)"/>
      </rPr>
      <t>GSK</t>
    </r>
  </si>
  <si>
    <t>NotReported</t>
  </si>
  <si>
    <t>Ancestral</t>
  </si>
  <si>
    <t>2w</t>
  </si>
  <si>
    <t>GMT</t>
  </si>
  <si>
    <t>microneutralization</t>
  </si>
  <si>
    <t>Figure 1</t>
  </si>
  <si>
    <t>GSKB.1.351</t>
  </si>
  <si>
    <t>MV B.1.351</t>
  </si>
  <si>
    <r>
      <rPr>
        <sz val="12"/>
        <color rgb="FF7030A0"/>
        <rFont val="Calibri (Body)"/>
      </rPr>
      <t>Sanofi/</t>
    </r>
    <r>
      <rPr>
        <sz val="12"/>
        <color theme="1"/>
        <rFont val="Calibri"/>
        <family val="2"/>
        <scheme val="minor"/>
      </rPr>
      <t>GSK</t>
    </r>
  </si>
  <si>
    <t>Beta</t>
  </si>
  <si>
    <t>Pfizer</t>
  </si>
  <si>
    <t>BNT162b2</t>
  </si>
  <si>
    <t>Delta</t>
  </si>
  <si>
    <t>OmicronBA.1</t>
  </si>
  <si>
    <t>Branche</t>
  </si>
  <si>
    <t>MedRxiv</t>
  </si>
  <si>
    <t>mRNA (2 dose + boost) (95%)</t>
  </si>
  <si>
    <r>
      <rPr>
        <sz val="12"/>
        <rFont val="Calibri (Body)"/>
      </rPr>
      <t>112-</t>
    </r>
    <r>
      <rPr>
        <sz val="12"/>
        <color rgb="FF7030A0"/>
        <rFont val="Calibri (Body)"/>
      </rPr>
      <t>333</t>
    </r>
    <r>
      <rPr>
        <sz val="12"/>
        <rFont val="Calibri (Body)"/>
      </rPr>
      <t xml:space="preserve"> days</t>
    </r>
  </si>
  <si>
    <t>median of 55 y.o.</t>
  </si>
  <si>
    <t>Moderna(50)</t>
  </si>
  <si>
    <t>Prototype (mRNA-1273)</t>
  </si>
  <si>
    <t>Moderna</t>
  </si>
  <si>
    <t>Table S4</t>
  </si>
  <si>
    <t>median of 54 y.o.</t>
  </si>
  <si>
    <t>Beta + Omicron BA.1</t>
  </si>
  <si>
    <t>Beta_BA1</t>
  </si>
  <si>
    <t>median of 53 y.o.</t>
  </si>
  <si>
    <t>Delta + Omicron BA.1</t>
  </si>
  <si>
    <t>Delta_BA1</t>
  </si>
  <si>
    <t>median of 51 y.o.</t>
  </si>
  <si>
    <t>Omicron BA.1 Vaccine</t>
  </si>
  <si>
    <t>BA1</t>
  </si>
  <si>
    <t>Omicron BA.1 + Prototype</t>
  </si>
  <si>
    <t>Ancestral_BA1</t>
  </si>
  <si>
    <t>Infected &gt;=110 days prior</t>
  </si>
  <si>
    <t>Infected</t>
  </si>
  <si>
    <t>Chalkias</t>
  </si>
  <si>
    <t>Research Square </t>
  </si>
  <si>
    <t>NotRCT</t>
  </si>
  <si>
    <r>
      <t xml:space="preserve">Moderna (2 dose) </t>
    </r>
    <r>
      <rPr>
        <sz val="12"/>
        <color rgb="FF7030A0"/>
        <rFont val="Calibri (Body)"/>
      </rPr>
      <t>(mRNA-1273)</t>
    </r>
  </si>
  <si>
    <t>&gt;6 months</t>
  </si>
  <si>
    <t>mean of 50.7 y.o.</t>
  </si>
  <si>
    <t>mRNA-1273.211(50)</t>
  </si>
  <si>
    <t>mRNA-1273.211</t>
  </si>
  <si>
    <t>Ancestral_Beta</t>
  </si>
  <si>
    <t>1m</t>
  </si>
  <si>
    <t>SARS-CoV-2 Spike (S)-Pseudotyped Virus Neutralization Assay (PsVNA)</t>
  </si>
  <si>
    <t>mean of 52 y.o.</t>
  </si>
  <si>
    <t>mRNA-1273</t>
  </si>
  <si>
    <t>mean of 53 y.o.</t>
  </si>
  <si>
    <t>mRNA-1273.211(100)</t>
  </si>
  <si>
    <t>Chalkias </t>
  </si>
  <si>
    <r>
      <t xml:space="preserve">Moderna (2 dose </t>
    </r>
    <r>
      <rPr>
        <sz val="12"/>
        <color rgb="FF7030A0"/>
        <rFont val="Calibri (Body)"/>
      </rPr>
      <t>+ boost</t>
    </r>
    <r>
      <rPr>
        <sz val="12"/>
        <color rgb="FF000000"/>
        <rFont val="Calibri"/>
        <family val="2"/>
        <scheme val="minor"/>
      </rPr>
      <t xml:space="preserve">) </t>
    </r>
    <r>
      <rPr>
        <sz val="12"/>
        <color rgb="FF7030A0"/>
        <rFont val="Calibri (Body)"/>
      </rPr>
      <t>(mRNA-1273)</t>
    </r>
  </si>
  <si>
    <t>&gt;3 months</t>
  </si>
  <si>
    <t>mean of 57.3</t>
  </si>
  <si>
    <t>mRNA-1273.214(50)</t>
  </si>
  <si>
    <t>mRNA-1273.214</t>
  </si>
  <si>
    <t>SARS-CoV-2 spike-pseudotyped lentivirus neutralization assay</t>
  </si>
  <si>
    <t>Table S7</t>
  </si>
  <si>
    <r>
      <t>20</t>
    </r>
    <r>
      <rPr>
        <sz val="12"/>
        <color rgb="FF7030A0"/>
        <rFont val="Calibri (Body)"/>
      </rPr>
      <t xml:space="preserve"> (18.5)</t>
    </r>
  </si>
  <si>
    <t>mean of 57.5</t>
  </si>
  <si>
    <r>
      <t>21</t>
    </r>
    <r>
      <rPr>
        <sz val="12"/>
        <color rgb="FF7030A0"/>
        <rFont val="Calibri (Body)"/>
      </rPr>
      <t xml:space="preserve"> (18.5)</t>
    </r>
  </si>
  <si>
    <r>
      <t xml:space="preserve">20 </t>
    </r>
    <r>
      <rPr>
        <sz val="12"/>
        <color rgb="FF7030A0"/>
        <rFont val="Calibri (Body)"/>
      </rPr>
      <t>(19.9)</t>
    </r>
  </si>
  <si>
    <r>
      <t xml:space="preserve">21 </t>
    </r>
    <r>
      <rPr>
        <sz val="12"/>
        <color rgb="FF7030A0"/>
        <rFont val="Calibri (Body)"/>
      </rPr>
      <t>(19.9)</t>
    </r>
  </si>
  <si>
    <t>Infected &gt;3 months prior</t>
  </si>
  <si>
    <t>OmicronBA.4</t>
  </si>
  <si>
    <r>
      <t xml:space="preserve">334 </t>
    </r>
    <r>
      <rPr>
        <sz val="12"/>
        <color rgb="FF7030A0"/>
        <rFont val="Calibri (Body)"/>
      </rPr>
      <t>(333 day 28)</t>
    </r>
  </si>
  <si>
    <t>Table S8</t>
  </si>
  <si>
    <t>PressRelease</t>
  </si>
  <si>
    <t>1 month</t>
  </si>
  <si>
    <t>Press Release 11/7/2022</t>
  </si>
  <si>
    <t>FDA Powerpoint</t>
  </si>
  <si>
    <t>BNT162b2 (2 dose + boost)</t>
  </si>
  <si>
    <t>&gt;4.7 months</t>
  </si>
  <si>
    <r>
      <t>&gt;5</t>
    </r>
    <r>
      <rPr>
        <sz val="12"/>
        <color rgb="FF7030A0"/>
        <rFont val="Calibri (Body)"/>
      </rPr>
      <t>5</t>
    </r>
    <r>
      <rPr>
        <sz val="12"/>
        <color theme="1"/>
        <rFont val="Calibri"/>
        <family val="2"/>
        <scheme val="minor"/>
      </rPr>
      <t xml:space="preserve"> y.o.</t>
    </r>
  </si>
  <si>
    <t>old</t>
  </si>
  <si>
    <t>Pfizer Monovalent(30)</t>
  </si>
  <si>
    <t>BNT162b2 Omi</t>
  </si>
  <si>
    <t>NT50</t>
  </si>
  <si>
    <t>Meeting 29/6/2022 (S16)</t>
  </si>
  <si>
    <t>Pfizer Monovalent(60)</t>
  </si>
  <si>
    <t>Pfizer Bivalent(30)</t>
  </si>
  <si>
    <t>BNT162b2 + BNT162b2 Omi</t>
  </si>
  <si>
    <t>Pfizer Bivalent(60)</t>
  </si>
  <si>
    <t>Meeting 29/6/2022 (S13/14)</t>
  </si>
  <si>
    <t>&gt;3.9 months</t>
  </si>
  <si>
    <t>18-55 y.o.</t>
  </si>
  <si>
    <t>young</t>
  </si>
  <si>
    <t>Meeting 29/6/2022 (S9)</t>
  </si>
  <si>
    <t>Meeting 29/6/2022 (S10)</t>
  </si>
  <si>
    <r>
      <t>&gt;5</t>
    </r>
    <r>
      <rPr>
        <sz val="12"/>
        <color rgb="FF7030A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y.o.</t>
    </r>
  </si>
  <si>
    <t>FFRNT50</t>
  </si>
  <si>
    <r>
      <t xml:space="preserve">Meeting 29/6/2022 </t>
    </r>
    <r>
      <rPr>
        <sz val="12"/>
        <color rgb="FF7030A0"/>
        <rFont val="Calibri (Body)"/>
      </rPr>
      <t>(S17)</t>
    </r>
  </si>
  <si>
    <r>
      <t>Meeting 29/6/2022</t>
    </r>
    <r>
      <rPr>
        <sz val="12"/>
        <color rgb="FF7030A0"/>
        <rFont val="Calibri (Body)"/>
      </rPr>
      <t xml:space="preserve"> (S20)</t>
    </r>
  </si>
  <si>
    <t>Choi</t>
  </si>
  <si>
    <t>NatMed</t>
  </si>
  <si>
    <t>participants enrolled into arms sequentially</t>
  </si>
  <si>
    <t>mRNA-1273 (2 dose)</t>
  </si>
  <si>
    <t>mean 6.7 months (&gt;5.9)</t>
  </si>
  <si>
    <t>mean of 63.8 y.o.</t>
  </si>
  <si>
    <t xml:space="preserve">lentiviral-based PsVN </t>
  </si>
  <si>
    <t>Fig3A</t>
  </si>
  <si>
    <t>mean 6.2 months (&gt;5.6)</t>
  </si>
  <si>
    <t>mean of 53.9 y.o.</t>
  </si>
  <si>
    <t>mRNA-1273.351</t>
  </si>
  <si>
    <t>mean 6.2 months (&gt;5.4)</t>
  </si>
  <si>
    <t>mean of 55.6 y.o.</t>
  </si>
  <si>
    <t>mean 6.2 months (&gt;5.5)</t>
  </si>
  <si>
    <t>mean of 47.5 y.o.</t>
  </si>
  <si>
    <t>Fig3B</t>
  </si>
  <si>
    <t>VSV-based PsVN</t>
  </si>
  <si>
    <t>Fig4B</t>
  </si>
  <si>
    <t>Gamma</t>
  </si>
  <si>
    <t>Fig4A</t>
  </si>
  <si>
    <t>Fig4C</t>
  </si>
  <si>
    <t>FigS1</t>
  </si>
  <si>
    <t>Pajon</t>
  </si>
  <si>
    <t>RCT (COVE)</t>
  </si>
  <si>
    <t>median 325 days</t>
  </si>
  <si>
    <t>mean of 61.2 y.o.</t>
  </si>
  <si>
    <t>mRNA-1273 (100)</t>
  </si>
  <si>
    <t>Pseudovirus Neutralization Assay (Duke)</t>
  </si>
  <si>
    <t>FigS6</t>
  </si>
  <si>
    <t>median 272.5 days</t>
  </si>
  <si>
    <t>mean of 55.8 y.o.</t>
  </si>
  <si>
    <t>mRNA-1273.211 (50)</t>
  </si>
  <si>
    <t>median 300.5 days</t>
  </si>
  <si>
    <t>mean of 62.3 y.o.</t>
  </si>
  <si>
    <t>mRNA-1273.211 (100)</t>
  </si>
  <si>
    <t>median 403 days</t>
  </si>
  <si>
    <t>mean of 57.5 y.o.</t>
  </si>
  <si>
    <t>mRNA-1273.213 (100)</t>
  </si>
  <si>
    <t>mRNA-1273.213</t>
  </si>
  <si>
    <t>Beta_Delta</t>
  </si>
  <si>
    <t>Wang</t>
  </si>
  <si>
    <t>bioRxiv</t>
  </si>
  <si>
    <t>unspecified</t>
  </si>
  <si>
    <t>mRNA (2 dose)</t>
  </si>
  <si>
    <t>mixed</t>
  </si>
  <si>
    <t>Mixed</t>
  </si>
  <si>
    <t>mean of 52.1 y.o.</t>
  </si>
  <si>
    <t>BNT162b2 or mRNA-1273</t>
  </si>
  <si>
    <t>mRNA</t>
  </si>
  <si>
    <t>30 or 50</t>
  </si>
  <si>
    <t>Pseudovirus Neutralization Assay</t>
  </si>
  <si>
    <t>Note: for 3 shots WT, I put nPriorDoses as 2</t>
  </si>
  <si>
    <t>Note: Days after boost is the mean</t>
  </si>
  <si>
    <t>OmicronBA.2</t>
  </si>
  <si>
    <t>Note: It is not indicated if individuals had previous infection, therefore I listed "Infection Status" and "PriorStatusGroup" as "mixed"</t>
  </si>
  <si>
    <t>OmicronBA.4/5</t>
  </si>
  <si>
    <t>Note: 50% of breakthrough infection individuals had had 3 prior doses and 50% had had 4, so I listed nPriorDoses as 3.5</t>
  </si>
  <si>
    <t>OmicronBA.4.6</t>
  </si>
  <si>
    <t>Note: technical name and dose left empty for bivalent vaccine because I can't technical name or dose for Pfizer bivalent vaccine</t>
  </si>
  <si>
    <t>OmicronBA.2.75</t>
  </si>
  <si>
    <t>OmicronBA.2.75.2</t>
  </si>
  <si>
    <t>mRNA (3-4 dose)</t>
  </si>
  <si>
    <t>mean of 44.4 y.o.</t>
  </si>
  <si>
    <t>infection</t>
  </si>
  <si>
    <t>OmicronBA.4/5 infection</t>
  </si>
  <si>
    <t>NA</t>
  </si>
  <si>
    <t>infectionBA4/5</t>
  </si>
  <si>
    <t>mRNA (3 dose)</t>
  </si>
  <si>
    <t>mean of 55.3 y.o.</t>
  </si>
  <si>
    <t>mean of 36.4 y.o.</t>
  </si>
  <si>
    <t>mRNA Ancestral + Omicron BA.5</t>
  </si>
  <si>
    <t>Ancestral_BA5</t>
  </si>
  <si>
    <t>Collier</t>
  </si>
  <si>
    <t>2-4 doses</t>
  </si>
  <si>
    <t>median of 42 y.o.</t>
  </si>
  <si>
    <t>Pfizer Ancestral + Omicron BA.5</t>
  </si>
  <si>
    <t>Median</t>
  </si>
  <si>
    <t>luciferase-based pseudovirus neutralization assay</t>
  </si>
  <si>
    <t>Figure S1</t>
  </si>
  <si>
    <t>Note: 2-4 prior vaccines (median 3)</t>
  </si>
  <si>
    <t>Note: 33% diagnosed with SARS-CoV-2 during omicron wave</t>
  </si>
  <si>
    <t>Note: monovalent and bivalent cohort samples collected at different parts of the year</t>
  </si>
  <si>
    <t>OmicronBA.5</t>
  </si>
  <si>
    <t>Note: Days after boost is median (range: 16-64)</t>
  </si>
  <si>
    <t>Moderna Ancestral + Omicron BA.5</t>
  </si>
  <si>
    <t>Note: meta data only broken down by monovalent or bivalent</t>
  </si>
  <si>
    <t>Note: could not find the technical name and dose for Pfizer bivalent vaccine</t>
  </si>
  <si>
    <t>median of 50 y.o.</t>
  </si>
  <si>
    <t>Figure 1A</t>
  </si>
  <si>
    <t>Figure 1B</t>
  </si>
  <si>
    <t>Miller</t>
  </si>
  <si>
    <t>OmicronBF.7</t>
  </si>
  <si>
    <t>Figure 1C</t>
  </si>
  <si>
    <t>Note: same notes as for 11 Collier</t>
  </si>
  <si>
    <t>Note: some pre-boost samples had a median neutralization of &lt;20 (below LOD), so they are reported as 20 (LOD)</t>
  </si>
  <si>
    <t>OmicronBQ.1.1</t>
  </si>
  <si>
    <t>Figure 1D</t>
  </si>
  <si>
    <t>median of 34 y.o.</t>
  </si>
  <si>
    <t>Kurhade</t>
  </si>
  <si>
    <t>3 doses</t>
  </si>
  <si>
    <t>mean of 78.9 y.o.</t>
  </si>
  <si>
    <t>1-3m</t>
  </si>
  <si>
    <t>Note: 22 out of 25 from the 4 dose WT booster uninfected group had only Pfizer vaccination</t>
  </si>
  <si>
    <t>Note: They define a variant isolated in January 2020 (USA-WA1/2020 SARS-CoV-2) as WT</t>
  </si>
  <si>
    <t>Note: samples taken from 4 dose WT booster uninfected group ranged from 23 to 94 days after boost (mean is listed)</t>
  </si>
  <si>
    <t>Note: for the bivalent cohorts, nPriorDoses is the mean value (rounded to the nearest .5)</t>
  </si>
  <si>
    <t>OmicronXBB.1</t>
  </si>
  <si>
    <t>mean of 64.4 y.o.</t>
  </si>
  <si>
    <t>mean of 58.8 y.o.</t>
  </si>
  <si>
    <t>Davis_Gardiner</t>
  </si>
  <si>
    <t>2-3 doses</t>
  </si>
  <si>
    <t>standard</t>
  </si>
  <si>
    <t>FRNT50</t>
  </si>
  <si>
    <t>Figure 1AandB</t>
  </si>
  <si>
    <t>Note that this group is the GMT of the one and two monovalent booster groups (so from 24 subjects)</t>
  </si>
  <si>
    <t>BA.2.75.2</t>
  </si>
  <si>
    <t>BQ.1.1</t>
  </si>
  <si>
    <t>Pfizer_BA5_PressRelease</t>
  </si>
  <si>
    <t>3 doses Pfizer</t>
  </si>
  <si>
    <t>18-55</t>
  </si>
  <si>
    <t>not specified</t>
  </si>
  <si>
    <t>Text</t>
  </si>
  <si>
    <t>over 55</t>
  </si>
  <si>
    <t>mRNA-1273 (50)</t>
  </si>
  <si>
    <t>Fig1A and 1B</t>
  </si>
  <si>
    <t>Serum ID</t>
  </si>
  <si>
    <t>Age (year)</t>
  </si>
  <si>
    <t>Gender (F/M)</t>
  </si>
  <si>
    <t>Ethnicity</t>
  </si>
  <si>
    <t>Serum collection time (days post-dose 4 vaccination)</t>
  </si>
  <si>
    <r>
      <t>*FFRNT</t>
    </r>
    <r>
      <rPr>
        <vertAlign val="subscript"/>
        <sz val="8"/>
        <color rgb="FF000000"/>
        <rFont val="Calibri"/>
        <family val="2"/>
        <scheme val="minor"/>
      </rPr>
      <t>50</t>
    </r>
  </si>
  <si>
    <t>Serum collection time (days post-BA.5-bivalent booster)</t>
  </si>
  <si>
    <t>Last dose of mRNA vaccine before BA.5-bivalent booster</t>
  </si>
  <si>
    <t>mRNA Vaccine type</t>
  </si>
  <si>
    <t>USA-WA1/2020</t>
  </si>
  <si>
    <t>BA.4/5-spike</t>
  </si>
  <si>
    <t>BF.7-spike</t>
  </si>
  <si>
    <t>BA.4.6-spike</t>
  </si>
  <si>
    <t>BA.2.75.2-spike</t>
  </si>
  <si>
    <t>BQ.1.1-spike</t>
  </si>
  <si>
    <t>XBB.1-spike</t>
  </si>
  <si>
    <t>F</t>
  </si>
  <si>
    <t>White</t>
  </si>
  <si>
    <t>^10</t>
  </si>
  <si>
    <t xml:space="preserve">Black </t>
  </si>
  <si>
    <t>Dose 3</t>
  </si>
  <si>
    <t>M</t>
  </si>
  <si>
    <t>Hispanic</t>
  </si>
  <si>
    <t>Dose 4</t>
  </si>
  <si>
    <t>Asian</t>
  </si>
  <si>
    <t>Dose 2</t>
  </si>
  <si>
    <t>Moderna (dose 1-3), Pfizer (dose 4)</t>
  </si>
  <si>
    <t>Black</t>
  </si>
  <si>
    <t>Pfizer (dose 1-3), Moderna (dose 4)</t>
  </si>
  <si>
    <t xml:space="preserve">Hispanic </t>
  </si>
  <si>
    <t>unknown</t>
  </si>
  <si>
    <r>
      <t>#</t>
    </r>
    <r>
      <rPr>
        <sz val="8"/>
        <color rgb="FF000000"/>
        <rFont val="Calibri"/>
        <family val="2"/>
        <scheme val="minor"/>
      </rPr>
      <t>GMT</t>
    </r>
  </si>
  <si>
    <t>-</t>
  </si>
  <si>
    <r>
      <t>†</t>
    </r>
    <r>
      <rPr>
        <sz val="8"/>
        <color rgb="FF000000"/>
        <rFont val="Calibri"/>
        <family val="2"/>
        <scheme val="minor"/>
      </rPr>
      <t>95% CI</t>
    </r>
  </si>
  <si>
    <t>1036-2268</t>
  </si>
  <si>
    <t>56-160</t>
  </si>
  <si>
    <t>41-115</t>
  </si>
  <si>
    <t>38-103</t>
  </si>
  <si>
    <t>17-38</t>
  </si>
  <si>
    <t>16-31</t>
  </si>
  <si>
    <t>2668-4912</t>
  </si>
  <si>
    <t>181-490</t>
  </si>
  <si>
    <t>185-503</t>
  </si>
  <si>
    <t>111-299</t>
  </si>
  <si>
    <t>66-146</t>
  </si>
  <si>
    <t>47-112</t>
  </si>
  <si>
    <t>24-50</t>
  </si>
  <si>
    <t>avg</t>
  </si>
  <si>
    <t>min</t>
  </si>
  <si>
    <t>max</t>
  </si>
  <si>
    <t>std</t>
  </si>
  <si>
    <t>old avg</t>
  </si>
  <si>
    <t>young avg</t>
  </si>
  <si>
    <t>all avg</t>
  </si>
  <si>
    <t>fold old</t>
  </si>
  <si>
    <t>fold all</t>
  </si>
  <si>
    <t>log</t>
  </si>
  <si>
    <t>Updated_Clinical_Trial_Designation_221117</t>
  </si>
  <si>
    <t>Yes</t>
  </si>
  <si>
    <t>No</t>
  </si>
  <si>
    <t>Updated_RCT_designation_221117</t>
  </si>
  <si>
    <t>notRCT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</si>
</sst>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0"/>
      <color theme="1"/>
      <name val="Helvetica"/>
      <family val="2"/>
    </font>
    <font>
      <sz val="10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"/>
      <family val="2"/>
    </font>
    <font>
      <sz val="10"/>
      <color rgb="FFFF0000"/>
      <name val="Helvetica"/>
      <family val="2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 (Body)"/>
    </font>
    <font>
      <sz val="12"/>
      <color rgb="FF7030A0"/>
      <name val="Calibri (Body)"/>
    </font>
    <font>
      <sz val="12"/>
      <color rgb="FF7030A0"/>
      <name val="Helvetica"/>
      <family val="2"/>
    </font>
    <font>
      <sz val="10"/>
      <color rgb="FF7030A0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bscript"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vertAlign val="superscript"/>
      <sz val="8"/>
      <color rgb="FF000000"/>
      <name val="Calibri"/>
      <family val="2"/>
      <scheme val="minor"/>
    </font>
    <font>
      <b/>
      <i/>
      <sz val="12"/>
      <color theme="0" tint="-0.34998626667073579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0" borderId="0" xfId="0" applyNumberFormat="1"/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7" fontId="20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2" fillId="4" borderId="0" xfId="0" applyFont="1" applyFill="1"/>
    <xf numFmtId="0" fontId="0" fillId="4" borderId="0" xfId="0" applyFill="1"/>
    <xf numFmtId="0" fontId="24" fillId="4" borderId="0" xfId="0" applyFont="1" applyFill="1"/>
    <xf numFmtId="0" fontId="7" fillId="4" borderId="0" xfId="0" applyFont="1" applyFill="1"/>
    <xf numFmtId="2" fontId="0" fillId="4" borderId="0" xfId="0" applyNumberFormat="1" applyFill="1"/>
    <xf numFmtId="1" fontId="0" fillId="0" borderId="0" xfId="0" applyNumberFormat="1"/>
    <xf numFmtId="0" fontId="17" fillId="0" borderId="0" xfId="0" applyFont="1"/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87ED-EE9E-D241-B4A4-ACCA87F00949}">
  <dimension ref="A1:AE221"/>
  <sheetViews>
    <sheetView tabSelected="1" zoomScaleNormal="100" workbookViewId="0">
      <pane xSplit="1" ySplit="1" topLeftCell="Y186" activePane="bottomRight" state="frozen"/>
      <selection pane="topRight" activeCell="B1" sqref="B1"/>
      <selection pane="bottomLeft" activeCell="A2" sqref="A2"/>
      <selection pane="bottomRight" activeCell="AK195" sqref="AK195"/>
    </sheetView>
  </sheetViews>
  <sheetFormatPr baseColWidth="10" defaultColWidth="11" defaultRowHeight="16" x14ac:dyDescent="0.2"/>
  <cols>
    <col min="2" max="2" width="22.33203125" bestFit="1" customWidth="1"/>
    <col min="4" max="4" width="37.5" bestFit="1" customWidth="1"/>
    <col min="5" max="5" width="28.1640625" bestFit="1" customWidth="1"/>
    <col min="6" max="6" width="26.5" customWidth="1"/>
    <col min="7" max="7" width="15.5" style="31" customWidth="1"/>
    <col min="8" max="8" width="22.83203125" bestFit="1" customWidth="1"/>
    <col min="9" max="9" width="23.1640625" bestFit="1" customWidth="1"/>
    <col min="10" max="11" width="23.1640625" customWidth="1"/>
    <col min="12" max="13" width="17.33203125" customWidth="1"/>
    <col min="14" max="14" width="38.1640625" bestFit="1" customWidth="1"/>
    <col min="15" max="15" width="27.6640625" bestFit="1" customWidth="1"/>
    <col min="16" max="17" width="21.6640625" customWidth="1"/>
    <col min="18" max="18" width="14" bestFit="1" customWidth="1"/>
    <col min="19" max="19" width="16" bestFit="1" customWidth="1"/>
    <col min="22" max="22" width="14.83203125" bestFit="1" customWidth="1"/>
    <col min="23" max="23" width="16.33203125" bestFit="1" customWidth="1"/>
    <col min="24" max="24" width="16.33203125" customWidth="1"/>
    <col min="27" max="27" width="11" customWidth="1"/>
    <col min="29" max="29" width="35.6640625" customWidth="1"/>
  </cols>
  <sheetData>
    <row r="1" spans="1:31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0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316</v>
      </c>
      <c r="AE1" s="7" t="s">
        <v>319</v>
      </c>
    </row>
    <row r="2" spans="1:31" x14ac:dyDescent="0.2">
      <c r="A2">
        <v>1</v>
      </c>
      <c r="B2" s="1" t="s">
        <v>29</v>
      </c>
      <c r="C2" s="1" t="s">
        <v>30</v>
      </c>
      <c r="D2" t="s">
        <v>31</v>
      </c>
      <c r="E2" t="s">
        <v>32</v>
      </c>
      <c r="F2">
        <v>1</v>
      </c>
      <c r="G2" s="31" t="str">
        <f>A2&amp;B2&amp;C2&amp;D2&amp;Y2&amp;E2&amp;J2&amp;K2&amp;M2&amp;U2&amp;P2&amp;Q2</f>
        <v>1LaunayNEJMRCTmicroneutralizationPfizer (2dose)Uninfected2all2wSanofi/GSKNotReported</v>
      </c>
      <c r="H2" t="s">
        <v>33</v>
      </c>
      <c r="I2" t="s">
        <v>34</v>
      </c>
      <c r="J2" t="s">
        <v>34</v>
      </c>
      <c r="K2">
        <v>2</v>
      </c>
      <c r="L2" s="15" t="s">
        <v>35</v>
      </c>
      <c r="M2" t="s">
        <v>36</v>
      </c>
      <c r="N2" t="s">
        <v>37</v>
      </c>
      <c r="O2" s="16" t="s">
        <v>38</v>
      </c>
      <c r="P2" s="16" t="s">
        <v>39</v>
      </c>
      <c r="Q2" s="14" t="s">
        <v>40</v>
      </c>
      <c r="R2" t="s">
        <v>41</v>
      </c>
      <c r="S2" t="s">
        <v>41</v>
      </c>
      <c r="T2">
        <v>15</v>
      </c>
      <c r="U2" t="s">
        <v>42</v>
      </c>
      <c r="V2">
        <v>86.6</v>
      </c>
      <c r="W2">
        <v>1168.4000000000001</v>
      </c>
      <c r="X2" s="15" t="s">
        <v>43</v>
      </c>
      <c r="Y2" s="15" t="s">
        <v>44</v>
      </c>
      <c r="Z2" s="15">
        <v>76</v>
      </c>
      <c r="AA2" t="s">
        <v>45</v>
      </c>
      <c r="AB2">
        <v>20</v>
      </c>
      <c r="AD2" t="s">
        <v>317</v>
      </c>
      <c r="AE2" t="s">
        <v>31</v>
      </c>
    </row>
    <row r="3" spans="1:31" x14ac:dyDescent="0.2">
      <c r="A3">
        <v>1</v>
      </c>
      <c r="B3" s="1" t="s">
        <v>29</v>
      </c>
      <c r="C3" s="1" t="s">
        <v>30</v>
      </c>
      <c r="D3" t="s">
        <v>31</v>
      </c>
      <c r="E3" t="s">
        <v>32</v>
      </c>
      <c r="F3">
        <v>1</v>
      </c>
      <c r="G3" s="31" t="str">
        <f t="shared" ref="G3:G66" si="0">A3&amp;B3&amp;C3&amp;D3&amp;Y3&amp;E3&amp;J3&amp;K3&amp;M3&amp;U3&amp;P3&amp;Q3</f>
        <v>1LaunayNEJMRCTmicroneutralizationPfizer (2dose)Uninfected2all2wSanofi/GSKNotReported</v>
      </c>
      <c r="H3" t="s">
        <v>33</v>
      </c>
      <c r="I3" t="s">
        <v>34</v>
      </c>
      <c r="J3" t="s">
        <v>34</v>
      </c>
      <c r="K3">
        <v>2</v>
      </c>
      <c r="L3" s="15" t="s">
        <v>35</v>
      </c>
      <c r="M3" t="s">
        <v>36</v>
      </c>
      <c r="N3" t="s">
        <v>46</v>
      </c>
      <c r="O3" s="15" t="s">
        <v>47</v>
      </c>
      <c r="P3" t="s">
        <v>48</v>
      </c>
      <c r="Q3" s="14" t="s">
        <v>40</v>
      </c>
      <c r="R3" t="s">
        <v>49</v>
      </c>
      <c r="S3" t="s">
        <v>41</v>
      </c>
      <c r="T3">
        <v>15</v>
      </c>
      <c r="U3" t="s">
        <v>42</v>
      </c>
      <c r="V3">
        <v>84</v>
      </c>
      <c r="W3">
        <v>1801.4</v>
      </c>
      <c r="X3" s="15" t="s">
        <v>43</v>
      </c>
      <c r="Y3" s="15" t="s">
        <v>44</v>
      </c>
      <c r="Z3" s="15">
        <v>71</v>
      </c>
      <c r="AA3" t="s">
        <v>45</v>
      </c>
      <c r="AB3">
        <v>20</v>
      </c>
      <c r="AD3" t="s">
        <v>317</v>
      </c>
      <c r="AE3" t="s">
        <v>31</v>
      </c>
    </row>
    <row r="4" spans="1:31" x14ac:dyDescent="0.2">
      <c r="A4">
        <v>1</v>
      </c>
      <c r="B4" s="1" t="s">
        <v>29</v>
      </c>
      <c r="C4" s="1" t="s">
        <v>30</v>
      </c>
      <c r="D4" t="s">
        <v>31</v>
      </c>
      <c r="E4" t="s">
        <v>32</v>
      </c>
      <c r="F4">
        <v>2</v>
      </c>
      <c r="G4" s="31" t="str">
        <f t="shared" si="0"/>
        <v>1LaunayNEJMRCTmicroneutralizationPfizer (2dose)Uninfected2all2wPfizerNotReported</v>
      </c>
      <c r="H4" t="s">
        <v>33</v>
      </c>
      <c r="I4" t="s">
        <v>34</v>
      </c>
      <c r="J4" t="s">
        <v>34</v>
      </c>
      <c r="K4">
        <v>2</v>
      </c>
      <c r="L4" s="15" t="s">
        <v>35</v>
      </c>
      <c r="M4" t="s">
        <v>36</v>
      </c>
      <c r="N4" t="s">
        <v>50</v>
      </c>
      <c r="O4" s="15" t="s">
        <v>51</v>
      </c>
      <c r="P4" t="s">
        <v>50</v>
      </c>
      <c r="Q4" s="14" t="s">
        <v>40</v>
      </c>
      <c r="R4" t="s">
        <v>41</v>
      </c>
      <c r="S4" t="s">
        <v>41</v>
      </c>
      <c r="T4">
        <v>15</v>
      </c>
      <c r="U4" t="s">
        <v>42</v>
      </c>
      <c r="V4">
        <v>96</v>
      </c>
      <c r="W4">
        <v>1364.4</v>
      </c>
      <c r="X4" s="15" t="s">
        <v>43</v>
      </c>
      <c r="Y4" s="15" t="s">
        <v>44</v>
      </c>
      <c r="Z4" s="15">
        <v>76</v>
      </c>
      <c r="AA4" t="s">
        <v>45</v>
      </c>
      <c r="AB4">
        <v>20</v>
      </c>
      <c r="AD4" t="s">
        <v>317</v>
      </c>
      <c r="AE4" t="s">
        <v>31</v>
      </c>
    </row>
    <row r="5" spans="1:31" x14ac:dyDescent="0.2">
      <c r="A5">
        <v>1</v>
      </c>
      <c r="B5" s="1" t="s">
        <v>29</v>
      </c>
      <c r="C5" s="1" t="s">
        <v>30</v>
      </c>
      <c r="D5" t="s">
        <v>31</v>
      </c>
      <c r="E5" t="s">
        <v>32</v>
      </c>
      <c r="F5">
        <v>1</v>
      </c>
      <c r="G5" s="31" t="str">
        <f t="shared" si="0"/>
        <v>1LaunayNEJMRCTmicroneutralizationPfizer (2dose)Uninfected2all2wSanofi/GSKNotReported</v>
      </c>
      <c r="H5" t="s">
        <v>33</v>
      </c>
      <c r="I5" t="s">
        <v>34</v>
      </c>
      <c r="J5" t="s">
        <v>34</v>
      </c>
      <c r="K5">
        <v>2</v>
      </c>
      <c r="L5" s="15" t="s">
        <v>35</v>
      </c>
      <c r="M5" t="s">
        <v>36</v>
      </c>
      <c r="N5" t="s">
        <v>37</v>
      </c>
      <c r="O5" s="15" t="s">
        <v>38</v>
      </c>
      <c r="P5" t="s">
        <v>48</v>
      </c>
      <c r="Q5" s="14" t="s">
        <v>40</v>
      </c>
      <c r="R5" t="s">
        <v>41</v>
      </c>
      <c r="S5" t="s">
        <v>49</v>
      </c>
      <c r="T5">
        <v>15</v>
      </c>
      <c r="U5" t="s">
        <v>42</v>
      </c>
      <c r="V5">
        <v>38.6</v>
      </c>
      <c r="W5">
        <v>416.9</v>
      </c>
      <c r="X5" s="15" t="s">
        <v>43</v>
      </c>
      <c r="Y5" s="15" t="s">
        <v>44</v>
      </c>
      <c r="Z5" s="15">
        <v>76</v>
      </c>
      <c r="AA5" t="s">
        <v>45</v>
      </c>
      <c r="AB5">
        <v>20</v>
      </c>
      <c r="AD5" t="s">
        <v>317</v>
      </c>
      <c r="AE5" t="s">
        <v>31</v>
      </c>
    </row>
    <row r="6" spans="1:31" x14ac:dyDescent="0.2">
      <c r="A6">
        <v>1</v>
      </c>
      <c r="B6" s="1" t="s">
        <v>29</v>
      </c>
      <c r="C6" s="1" t="s">
        <v>30</v>
      </c>
      <c r="D6" t="s">
        <v>31</v>
      </c>
      <c r="E6" t="s">
        <v>32</v>
      </c>
      <c r="F6">
        <v>1</v>
      </c>
      <c r="G6" s="31" t="str">
        <f t="shared" si="0"/>
        <v>1LaunayNEJMRCTmicroneutralizationPfizer (2dose)Uninfected2all2wSanofi/GSKNotReported</v>
      </c>
      <c r="H6" t="s">
        <v>33</v>
      </c>
      <c r="I6" t="s">
        <v>34</v>
      </c>
      <c r="J6" t="s">
        <v>34</v>
      </c>
      <c r="K6">
        <v>2</v>
      </c>
      <c r="L6" s="15" t="s">
        <v>35</v>
      </c>
      <c r="M6" t="s">
        <v>36</v>
      </c>
      <c r="N6" t="s">
        <v>46</v>
      </c>
      <c r="O6" s="15" t="s">
        <v>47</v>
      </c>
      <c r="P6" t="s">
        <v>48</v>
      </c>
      <c r="Q6" s="14" t="s">
        <v>40</v>
      </c>
      <c r="R6" t="s">
        <v>49</v>
      </c>
      <c r="S6" t="s">
        <v>49</v>
      </c>
      <c r="T6">
        <v>15</v>
      </c>
      <c r="U6" t="s">
        <v>42</v>
      </c>
      <c r="V6">
        <v>33.200000000000003</v>
      </c>
      <c r="W6">
        <v>1053</v>
      </c>
      <c r="X6" s="15" t="s">
        <v>43</v>
      </c>
      <c r="Y6" s="15" t="s">
        <v>44</v>
      </c>
      <c r="Z6" s="15">
        <v>71</v>
      </c>
      <c r="AA6" t="s">
        <v>45</v>
      </c>
      <c r="AB6">
        <v>20</v>
      </c>
      <c r="AD6" t="s">
        <v>317</v>
      </c>
      <c r="AE6" t="s">
        <v>31</v>
      </c>
    </row>
    <row r="7" spans="1:31" x14ac:dyDescent="0.2">
      <c r="A7">
        <v>1</v>
      </c>
      <c r="B7" s="1" t="s">
        <v>29</v>
      </c>
      <c r="C7" s="1" t="s">
        <v>30</v>
      </c>
      <c r="D7" t="s">
        <v>31</v>
      </c>
      <c r="E7" t="s">
        <v>32</v>
      </c>
      <c r="F7">
        <v>2</v>
      </c>
      <c r="G7" s="31" t="str">
        <f t="shared" si="0"/>
        <v>1LaunayNEJMRCTmicroneutralizationPfizer (2dose)Uninfected2all2wPfizerNotReported</v>
      </c>
      <c r="H7" t="s">
        <v>33</v>
      </c>
      <c r="I7" t="s">
        <v>34</v>
      </c>
      <c r="J7" t="s">
        <v>34</v>
      </c>
      <c r="K7">
        <v>2</v>
      </c>
      <c r="L7" s="15" t="s">
        <v>35</v>
      </c>
      <c r="M7" t="s">
        <v>36</v>
      </c>
      <c r="N7" t="s">
        <v>50</v>
      </c>
      <c r="O7" s="15" t="s">
        <v>51</v>
      </c>
      <c r="P7" t="s">
        <v>50</v>
      </c>
      <c r="Q7" s="14" t="s">
        <v>40</v>
      </c>
      <c r="R7" t="s">
        <v>41</v>
      </c>
      <c r="S7" t="s">
        <v>49</v>
      </c>
      <c r="T7">
        <v>15</v>
      </c>
      <c r="U7" t="s">
        <v>42</v>
      </c>
      <c r="V7">
        <v>38.6</v>
      </c>
      <c r="W7">
        <v>428.4</v>
      </c>
      <c r="X7" s="15" t="s">
        <v>43</v>
      </c>
      <c r="Y7" s="15" t="s">
        <v>44</v>
      </c>
      <c r="Z7" s="15">
        <v>76</v>
      </c>
      <c r="AA7" t="s">
        <v>45</v>
      </c>
      <c r="AB7">
        <v>20</v>
      </c>
      <c r="AD7" t="s">
        <v>317</v>
      </c>
      <c r="AE7" t="s">
        <v>31</v>
      </c>
    </row>
    <row r="8" spans="1:31" x14ac:dyDescent="0.2">
      <c r="A8">
        <v>1</v>
      </c>
      <c r="B8" s="1" t="s">
        <v>29</v>
      </c>
      <c r="C8" s="1" t="s">
        <v>30</v>
      </c>
      <c r="D8" t="s">
        <v>31</v>
      </c>
      <c r="E8" t="s">
        <v>32</v>
      </c>
      <c r="F8">
        <v>1</v>
      </c>
      <c r="G8" s="31" t="str">
        <f t="shared" si="0"/>
        <v>1LaunayNEJMRCTmicroneutralizationPfizer (2dose)Uninfected2all2wSanofi/GSKNotReported</v>
      </c>
      <c r="H8" t="s">
        <v>33</v>
      </c>
      <c r="I8" t="s">
        <v>34</v>
      </c>
      <c r="J8" t="s">
        <v>34</v>
      </c>
      <c r="K8">
        <v>2</v>
      </c>
      <c r="L8" s="15" t="s">
        <v>35</v>
      </c>
      <c r="M8" t="s">
        <v>36</v>
      </c>
      <c r="N8" t="s">
        <v>37</v>
      </c>
      <c r="O8" s="15" t="s">
        <v>38</v>
      </c>
      <c r="P8" t="s">
        <v>48</v>
      </c>
      <c r="Q8" s="14" t="s">
        <v>40</v>
      </c>
      <c r="R8" t="s">
        <v>41</v>
      </c>
      <c r="S8" t="s">
        <v>52</v>
      </c>
      <c r="T8">
        <v>15</v>
      </c>
      <c r="U8" t="s">
        <v>42</v>
      </c>
      <c r="V8">
        <v>45.9</v>
      </c>
      <c r="W8">
        <v>491.3</v>
      </c>
      <c r="X8" s="15" t="s">
        <v>43</v>
      </c>
      <c r="Y8" s="15" t="s">
        <v>44</v>
      </c>
      <c r="Z8" s="15">
        <v>76</v>
      </c>
      <c r="AA8" t="s">
        <v>45</v>
      </c>
      <c r="AB8">
        <v>20</v>
      </c>
      <c r="AD8" t="s">
        <v>317</v>
      </c>
      <c r="AE8" t="s">
        <v>31</v>
      </c>
    </row>
    <row r="9" spans="1:31" x14ac:dyDescent="0.2">
      <c r="A9">
        <v>1</v>
      </c>
      <c r="B9" s="1" t="s">
        <v>29</v>
      </c>
      <c r="C9" s="1" t="s">
        <v>30</v>
      </c>
      <c r="D9" t="s">
        <v>31</v>
      </c>
      <c r="E9" t="s">
        <v>32</v>
      </c>
      <c r="F9">
        <v>1</v>
      </c>
      <c r="G9" s="31" t="str">
        <f t="shared" si="0"/>
        <v>1LaunayNEJMRCTmicroneutralizationPfizer (2dose)Uninfected2all2wSanofi/GSKNotReported</v>
      </c>
      <c r="H9" t="s">
        <v>33</v>
      </c>
      <c r="I9" t="s">
        <v>34</v>
      </c>
      <c r="J9" t="s">
        <v>34</v>
      </c>
      <c r="K9">
        <v>2</v>
      </c>
      <c r="L9" s="15" t="s">
        <v>35</v>
      </c>
      <c r="M9" t="s">
        <v>36</v>
      </c>
      <c r="N9" t="s">
        <v>46</v>
      </c>
      <c r="O9" s="15" t="s">
        <v>47</v>
      </c>
      <c r="P9" t="s">
        <v>48</v>
      </c>
      <c r="Q9" s="14" t="s">
        <v>40</v>
      </c>
      <c r="R9" t="s">
        <v>49</v>
      </c>
      <c r="S9" t="s">
        <v>52</v>
      </c>
      <c r="T9">
        <v>15</v>
      </c>
      <c r="U9" t="s">
        <v>42</v>
      </c>
      <c r="V9">
        <v>39.200000000000003</v>
      </c>
      <c r="W9">
        <v>849.4</v>
      </c>
      <c r="X9" s="15" t="s">
        <v>43</v>
      </c>
      <c r="Y9" s="15" t="s">
        <v>44</v>
      </c>
      <c r="Z9" s="15">
        <v>71</v>
      </c>
      <c r="AA9" t="s">
        <v>45</v>
      </c>
      <c r="AB9">
        <v>20</v>
      </c>
      <c r="AD9" t="s">
        <v>317</v>
      </c>
      <c r="AE9" t="s">
        <v>31</v>
      </c>
    </row>
    <row r="10" spans="1:31" x14ac:dyDescent="0.2">
      <c r="A10">
        <v>1</v>
      </c>
      <c r="B10" s="1" t="s">
        <v>29</v>
      </c>
      <c r="C10" s="1" t="s">
        <v>30</v>
      </c>
      <c r="D10" t="s">
        <v>31</v>
      </c>
      <c r="E10" t="s">
        <v>32</v>
      </c>
      <c r="F10">
        <v>2</v>
      </c>
      <c r="G10" s="31" t="str">
        <f t="shared" si="0"/>
        <v>1LaunayNEJMRCTmicroneutralizationPfizer (2dose)Uninfected2all2wPfizerNotReported</v>
      </c>
      <c r="H10" t="s">
        <v>33</v>
      </c>
      <c r="I10" t="s">
        <v>34</v>
      </c>
      <c r="J10" t="s">
        <v>34</v>
      </c>
      <c r="K10">
        <v>2</v>
      </c>
      <c r="L10" s="15" t="s">
        <v>35</v>
      </c>
      <c r="M10" t="s">
        <v>36</v>
      </c>
      <c r="N10" t="s">
        <v>50</v>
      </c>
      <c r="O10" s="15" t="s">
        <v>51</v>
      </c>
      <c r="P10" t="s">
        <v>50</v>
      </c>
      <c r="Q10" s="14" t="s">
        <v>40</v>
      </c>
      <c r="R10" t="s">
        <v>41</v>
      </c>
      <c r="S10" t="s">
        <v>52</v>
      </c>
      <c r="T10">
        <v>15</v>
      </c>
      <c r="U10" t="s">
        <v>42</v>
      </c>
      <c r="V10">
        <v>41.5</v>
      </c>
      <c r="W10">
        <v>553.1</v>
      </c>
      <c r="X10" s="15" t="s">
        <v>43</v>
      </c>
      <c r="Y10" s="15" t="s">
        <v>44</v>
      </c>
      <c r="Z10" s="15">
        <v>76</v>
      </c>
      <c r="AA10" t="s">
        <v>45</v>
      </c>
      <c r="AB10">
        <v>20</v>
      </c>
      <c r="AD10" t="s">
        <v>317</v>
      </c>
      <c r="AE10" t="s">
        <v>31</v>
      </c>
    </row>
    <row r="11" spans="1:31" x14ac:dyDescent="0.2">
      <c r="A11" s="2">
        <v>1</v>
      </c>
      <c r="B11" s="3" t="s">
        <v>29</v>
      </c>
      <c r="C11" s="1" t="s">
        <v>30</v>
      </c>
      <c r="D11" s="2" t="s">
        <v>31</v>
      </c>
      <c r="E11" s="2" t="s">
        <v>32</v>
      </c>
      <c r="F11">
        <v>1</v>
      </c>
      <c r="G11" s="31" t="str">
        <f t="shared" si="0"/>
        <v>1LaunayNEJMRCTmicroneutralizationPfizer (2dose)Uninfected2all2wSanofi/GSKNotReported</v>
      </c>
      <c r="H11" s="2" t="s">
        <v>33</v>
      </c>
      <c r="I11" t="s">
        <v>34</v>
      </c>
      <c r="J11" t="s">
        <v>34</v>
      </c>
      <c r="K11">
        <v>2</v>
      </c>
      <c r="L11" s="15" t="s">
        <v>35</v>
      </c>
      <c r="M11" t="s">
        <v>36</v>
      </c>
      <c r="N11" t="s">
        <v>37</v>
      </c>
      <c r="O11" s="15" t="s">
        <v>38</v>
      </c>
      <c r="P11" t="s">
        <v>48</v>
      </c>
      <c r="Q11" s="14" t="s">
        <v>40</v>
      </c>
      <c r="R11" t="s">
        <v>41</v>
      </c>
      <c r="S11" s="2" t="s">
        <v>53</v>
      </c>
      <c r="T11">
        <v>15</v>
      </c>
      <c r="U11" t="s">
        <v>42</v>
      </c>
      <c r="V11">
        <v>22.5</v>
      </c>
      <c r="W11">
        <v>123.9</v>
      </c>
      <c r="X11" s="15" t="s">
        <v>43</v>
      </c>
      <c r="Y11" s="15" t="s">
        <v>44</v>
      </c>
      <c r="Z11" s="15">
        <v>76</v>
      </c>
      <c r="AA11" t="s">
        <v>45</v>
      </c>
      <c r="AB11">
        <v>20</v>
      </c>
      <c r="AD11" t="s">
        <v>317</v>
      </c>
      <c r="AE11" t="s">
        <v>31</v>
      </c>
    </row>
    <row r="12" spans="1:31" x14ac:dyDescent="0.2">
      <c r="A12" s="2">
        <v>1</v>
      </c>
      <c r="B12" s="3" t="s">
        <v>29</v>
      </c>
      <c r="C12" s="1" t="s">
        <v>30</v>
      </c>
      <c r="D12" s="2" t="s">
        <v>31</v>
      </c>
      <c r="E12" s="2" t="s">
        <v>32</v>
      </c>
      <c r="F12">
        <v>1</v>
      </c>
      <c r="G12" s="31" t="str">
        <f t="shared" si="0"/>
        <v>1LaunayNEJMRCTmicroneutralizationPfizer (2dose)Uninfected2all2wSanofi/GSKNotReported</v>
      </c>
      <c r="H12" s="2" t="s">
        <v>33</v>
      </c>
      <c r="I12" t="s">
        <v>34</v>
      </c>
      <c r="J12" t="s">
        <v>34</v>
      </c>
      <c r="K12">
        <v>2</v>
      </c>
      <c r="L12" s="15" t="s">
        <v>35</v>
      </c>
      <c r="M12" t="s">
        <v>36</v>
      </c>
      <c r="N12" t="s">
        <v>46</v>
      </c>
      <c r="O12" s="15" t="s">
        <v>47</v>
      </c>
      <c r="P12" t="s">
        <v>48</v>
      </c>
      <c r="Q12" s="14" t="s">
        <v>40</v>
      </c>
      <c r="R12" t="s">
        <v>49</v>
      </c>
      <c r="S12" s="2" t="s">
        <v>53</v>
      </c>
      <c r="T12">
        <v>15</v>
      </c>
      <c r="U12" t="s">
        <v>42</v>
      </c>
      <c r="V12">
        <v>17.399999999999999</v>
      </c>
      <c r="W12">
        <v>253.2</v>
      </c>
      <c r="X12" s="15" t="s">
        <v>43</v>
      </c>
      <c r="Y12" s="15" t="s">
        <v>44</v>
      </c>
      <c r="Z12" s="15">
        <v>71</v>
      </c>
      <c r="AA12" t="s">
        <v>45</v>
      </c>
      <c r="AB12">
        <v>20</v>
      </c>
      <c r="AD12" t="s">
        <v>317</v>
      </c>
      <c r="AE12" t="s">
        <v>31</v>
      </c>
    </row>
    <row r="13" spans="1:31" x14ac:dyDescent="0.2">
      <c r="A13" s="2">
        <v>1</v>
      </c>
      <c r="B13" s="3" t="s">
        <v>29</v>
      </c>
      <c r="C13" s="1" t="s">
        <v>30</v>
      </c>
      <c r="D13" s="2" t="s">
        <v>31</v>
      </c>
      <c r="E13" s="2" t="s">
        <v>32</v>
      </c>
      <c r="F13">
        <v>2</v>
      </c>
      <c r="G13" s="31" t="str">
        <f t="shared" si="0"/>
        <v>1LaunayNEJMRCTmicroneutralizationPfizer (2dose)Uninfected2all2wPfizerNotReported</v>
      </c>
      <c r="H13" s="2" t="s">
        <v>33</v>
      </c>
      <c r="I13" t="s">
        <v>34</v>
      </c>
      <c r="J13" t="s">
        <v>34</v>
      </c>
      <c r="K13">
        <v>2</v>
      </c>
      <c r="L13" s="15" t="s">
        <v>35</v>
      </c>
      <c r="M13" t="s">
        <v>36</v>
      </c>
      <c r="N13" t="s">
        <v>50</v>
      </c>
      <c r="O13" s="15" t="s">
        <v>51</v>
      </c>
      <c r="P13" t="s">
        <v>50</v>
      </c>
      <c r="Q13" s="14" t="s">
        <v>40</v>
      </c>
      <c r="R13" t="s">
        <v>41</v>
      </c>
      <c r="S13" s="2" t="s">
        <v>53</v>
      </c>
      <c r="T13">
        <v>15</v>
      </c>
      <c r="U13" t="s">
        <v>42</v>
      </c>
      <c r="V13">
        <v>19.100000000000001</v>
      </c>
      <c r="W13">
        <v>139.5</v>
      </c>
      <c r="X13" s="15" t="s">
        <v>43</v>
      </c>
      <c r="Y13" s="15" t="s">
        <v>44</v>
      </c>
      <c r="Z13" s="15">
        <v>76</v>
      </c>
      <c r="AA13" t="s">
        <v>45</v>
      </c>
      <c r="AB13">
        <v>20</v>
      </c>
      <c r="AD13" t="s">
        <v>317</v>
      </c>
      <c r="AE13" t="s">
        <v>31</v>
      </c>
    </row>
    <row r="14" spans="1:31" x14ac:dyDescent="0.2">
      <c r="A14" s="2">
        <v>2</v>
      </c>
      <c r="B14" s="1" t="s">
        <v>54</v>
      </c>
      <c r="C14" s="1" t="s">
        <v>55</v>
      </c>
      <c r="D14" s="2" t="s">
        <v>31</v>
      </c>
      <c r="E14" s="15" t="s">
        <v>56</v>
      </c>
      <c r="F14">
        <v>1</v>
      </c>
      <c r="G14" s="31" t="str">
        <f t="shared" si="0"/>
        <v>2BrancheMedRxivRCTmRNA (2 dose + boost) (95%)Uninfected3all2wModerna50</v>
      </c>
      <c r="H14" s="16" t="s">
        <v>57</v>
      </c>
      <c r="I14" t="s">
        <v>34</v>
      </c>
      <c r="J14" t="s">
        <v>34</v>
      </c>
      <c r="K14">
        <v>3</v>
      </c>
      <c r="L14" s="15" t="s">
        <v>58</v>
      </c>
      <c r="M14" t="s">
        <v>36</v>
      </c>
      <c r="N14" s="2" t="s">
        <v>59</v>
      </c>
      <c r="O14" s="15" t="s">
        <v>60</v>
      </c>
      <c r="P14" s="2" t="s">
        <v>61</v>
      </c>
      <c r="Q14" s="2">
        <v>50</v>
      </c>
      <c r="R14" s="2" t="s">
        <v>41</v>
      </c>
      <c r="S14" s="2" t="s">
        <v>41</v>
      </c>
      <c r="T14">
        <v>15</v>
      </c>
      <c r="U14" t="s">
        <v>42</v>
      </c>
      <c r="V14">
        <v>2313</v>
      </c>
      <c r="W14">
        <v>16976</v>
      </c>
      <c r="X14" s="15" t="s">
        <v>43</v>
      </c>
      <c r="Z14">
        <v>76</v>
      </c>
      <c r="AA14" t="s">
        <v>62</v>
      </c>
      <c r="AB14">
        <v>40</v>
      </c>
      <c r="AD14" t="s">
        <v>317</v>
      </c>
      <c r="AE14" t="s">
        <v>31</v>
      </c>
    </row>
    <row r="15" spans="1:31" x14ac:dyDescent="0.2">
      <c r="A15" s="2">
        <v>2</v>
      </c>
      <c r="B15" s="1" t="s">
        <v>54</v>
      </c>
      <c r="C15" s="1" t="s">
        <v>55</v>
      </c>
      <c r="D15" s="2" t="s">
        <v>31</v>
      </c>
      <c r="E15" s="15" t="s">
        <v>56</v>
      </c>
      <c r="F15">
        <v>1</v>
      </c>
      <c r="G15" s="31" t="str">
        <f t="shared" si="0"/>
        <v>2BrancheMedRxivRCTmRNA (2 dose + boost) (95%)Uninfected3all2wModerna50</v>
      </c>
      <c r="H15" s="16" t="s">
        <v>57</v>
      </c>
      <c r="I15" t="s">
        <v>34</v>
      </c>
      <c r="J15" t="s">
        <v>34</v>
      </c>
      <c r="K15">
        <v>3</v>
      </c>
      <c r="L15" s="15" t="s">
        <v>58</v>
      </c>
      <c r="M15" t="s">
        <v>36</v>
      </c>
      <c r="N15" s="2" t="s">
        <v>59</v>
      </c>
      <c r="O15" s="15" t="s">
        <v>60</v>
      </c>
      <c r="P15" s="2" t="s">
        <v>61</v>
      </c>
      <c r="Q15" s="2">
        <v>50</v>
      </c>
      <c r="R15" s="2" t="s">
        <v>41</v>
      </c>
      <c r="S15" s="2" t="s">
        <v>52</v>
      </c>
      <c r="T15">
        <v>15</v>
      </c>
      <c r="U15" t="s">
        <v>42</v>
      </c>
      <c r="V15">
        <v>1138</v>
      </c>
      <c r="W15">
        <v>9327</v>
      </c>
      <c r="X15" s="15" t="s">
        <v>43</v>
      </c>
      <c r="Z15">
        <v>76</v>
      </c>
      <c r="AA15" t="s">
        <v>62</v>
      </c>
      <c r="AB15">
        <v>40</v>
      </c>
      <c r="AD15" t="s">
        <v>317</v>
      </c>
      <c r="AE15" t="s">
        <v>31</v>
      </c>
    </row>
    <row r="16" spans="1:31" x14ac:dyDescent="0.2">
      <c r="A16" s="2">
        <v>2</v>
      </c>
      <c r="B16" s="1" t="s">
        <v>54</v>
      </c>
      <c r="C16" s="1" t="s">
        <v>55</v>
      </c>
      <c r="D16" s="2" t="s">
        <v>31</v>
      </c>
      <c r="E16" s="15" t="s">
        <v>56</v>
      </c>
      <c r="F16">
        <v>1</v>
      </c>
      <c r="G16" s="31" t="str">
        <f t="shared" si="0"/>
        <v>2BrancheMedRxivRCTmRNA (2 dose + boost) (95%)Uninfected3all2wModerna50</v>
      </c>
      <c r="H16" s="16" t="s">
        <v>57</v>
      </c>
      <c r="I16" t="s">
        <v>34</v>
      </c>
      <c r="J16" t="s">
        <v>34</v>
      </c>
      <c r="K16">
        <v>3</v>
      </c>
      <c r="L16" s="15" t="s">
        <v>58</v>
      </c>
      <c r="M16" t="s">
        <v>36</v>
      </c>
      <c r="N16" s="2" t="s">
        <v>59</v>
      </c>
      <c r="O16" s="15" t="s">
        <v>60</v>
      </c>
      <c r="P16" s="2" t="s">
        <v>61</v>
      </c>
      <c r="Q16" s="2">
        <v>50</v>
      </c>
      <c r="R16" s="2" t="s">
        <v>41</v>
      </c>
      <c r="S16" s="2" t="s">
        <v>49</v>
      </c>
      <c r="T16">
        <v>15</v>
      </c>
      <c r="U16" t="s">
        <v>42</v>
      </c>
      <c r="V16">
        <v>550</v>
      </c>
      <c r="W16">
        <v>5982</v>
      </c>
      <c r="X16" s="15" t="s">
        <v>43</v>
      </c>
      <c r="Z16">
        <v>76</v>
      </c>
      <c r="AA16" t="s">
        <v>62</v>
      </c>
      <c r="AB16">
        <v>40</v>
      </c>
      <c r="AD16" t="s">
        <v>317</v>
      </c>
      <c r="AE16" t="s">
        <v>31</v>
      </c>
    </row>
    <row r="17" spans="1:31" x14ac:dyDescent="0.2">
      <c r="A17" s="2">
        <v>2</v>
      </c>
      <c r="B17" s="1" t="s">
        <v>54</v>
      </c>
      <c r="C17" s="1" t="s">
        <v>55</v>
      </c>
      <c r="D17" s="2" t="s">
        <v>31</v>
      </c>
      <c r="E17" s="15" t="s">
        <v>56</v>
      </c>
      <c r="F17">
        <v>1</v>
      </c>
      <c r="G17" s="31" t="str">
        <f t="shared" si="0"/>
        <v>2BrancheMedRxivRCTmRNA (2 dose + boost) (95%)Uninfected3all2wModerna50</v>
      </c>
      <c r="H17" s="16" t="s">
        <v>57</v>
      </c>
      <c r="I17" t="s">
        <v>34</v>
      </c>
      <c r="J17" t="s">
        <v>34</v>
      </c>
      <c r="K17">
        <v>3</v>
      </c>
      <c r="L17" s="15" t="s">
        <v>58</v>
      </c>
      <c r="M17" t="s">
        <v>36</v>
      </c>
      <c r="N17" s="2" t="s">
        <v>59</v>
      </c>
      <c r="O17" s="15" t="s">
        <v>60</v>
      </c>
      <c r="P17" s="2" t="s">
        <v>61</v>
      </c>
      <c r="Q17" s="2">
        <v>50</v>
      </c>
      <c r="R17" s="2" t="s">
        <v>41</v>
      </c>
      <c r="S17" s="2" t="s">
        <v>53</v>
      </c>
      <c r="T17">
        <v>15</v>
      </c>
      <c r="U17" t="s">
        <v>42</v>
      </c>
      <c r="V17">
        <v>170</v>
      </c>
      <c r="W17">
        <v>1997</v>
      </c>
      <c r="X17" s="15" t="s">
        <v>43</v>
      </c>
      <c r="Z17">
        <v>76</v>
      </c>
      <c r="AA17" t="s">
        <v>62</v>
      </c>
      <c r="AB17">
        <v>40</v>
      </c>
      <c r="AD17" t="s">
        <v>317</v>
      </c>
      <c r="AE17" t="s">
        <v>31</v>
      </c>
    </row>
    <row r="18" spans="1:31" x14ac:dyDescent="0.2">
      <c r="A18" s="2">
        <v>2</v>
      </c>
      <c r="B18" s="1" t="s">
        <v>54</v>
      </c>
      <c r="C18" s="1" t="s">
        <v>55</v>
      </c>
      <c r="D18" s="2" t="s">
        <v>31</v>
      </c>
      <c r="E18" s="15" t="s">
        <v>56</v>
      </c>
      <c r="F18">
        <v>1</v>
      </c>
      <c r="G18" s="31" t="str">
        <f t="shared" si="0"/>
        <v>2BrancheMedRxivRCTmRNA (2 dose + boost) (95%)Uninfected3all2wModerna50</v>
      </c>
      <c r="H18" s="16" t="s">
        <v>57</v>
      </c>
      <c r="I18" t="s">
        <v>34</v>
      </c>
      <c r="J18" t="s">
        <v>34</v>
      </c>
      <c r="K18">
        <v>3</v>
      </c>
      <c r="L18" s="15" t="s">
        <v>63</v>
      </c>
      <c r="M18" t="s">
        <v>36</v>
      </c>
      <c r="N18" s="4" t="s">
        <v>64</v>
      </c>
      <c r="O18" s="4"/>
      <c r="P18" s="2" t="s">
        <v>61</v>
      </c>
      <c r="Q18" s="2">
        <v>50</v>
      </c>
      <c r="R18" s="2" t="s">
        <v>65</v>
      </c>
      <c r="S18" s="2" t="s">
        <v>41</v>
      </c>
      <c r="T18">
        <v>15</v>
      </c>
      <c r="U18" t="s">
        <v>42</v>
      </c>
      <c r="V18">
        <v>2854</v>
      </c>
      <c r="W18">
        <v>16115</v>
      </c>
      <c r="X18" s="15" t="s">
        <v>43</v>
      </c>
      <c r="Z18">
        <v>160</v>
      </c>
      <c r="AA18" t="s">
        <v>62</v>
      </c>
      <c r="AB18">
        <v>40</v>
      </c>
      <c r="AD18" t="s">
        <v>317</v>
      </c>
      <c r="AE18" t="s">
        <v>31</v>
      </c>
    </row>
    <row r="19" spans="1:31" x14ac:dyDescent="0.2">
      <c r="A19" s="2">
        <v>2</v>
      </c>
      <c r="B19" s="1" t="s">
        <v>54</v>
      </c>
      <c r="C19" s="1" t="s">
        <v>55</v>
      </c>
      <c r="D19" s="2" t="s">
        <v>31</v>
      </c>
      <c r="E19" s="15" t="s">
        <v>56</v>
      </c>
      <c r="F19">
        <v>1</v>
      </c>
      <c r="G19" s="31" t="str">
        <f t="shared" si="0"/>
        <v>2BrancheMedRxivRCTmRNA (2 dose + boost) (95%)Uninfected3all2wModerna50</v>
      </c>
      <c r="H19" s="16" t="s">
        <v>57</v>
      </c>
      <c r="I19" t="s">
        <v>34</v>
      </c>
      <c r="J19" t="s">
        <v>34</v>
      </c>
      <c r="K19">
        <v>3</v>
      </c>
      <c r="L19" s="15" t="s">
        <v>63</v>
      </c>
      <c r="M19" t="s">
        <v>36</v>
      </c>
      <c r="N19" s="4" t="s">
        <v>64</v>
      </c>
      <c r="O19" s="4"/>
      <c r="P19" s="2" t="s">
        <v>61</v>
      </c>
      <c r="Q19" s="13">
        <v>50</v>
      </c>
      <c r="R19" s="2" t="s">
        <v>65</v>
      </c>
      <c r="S19" s="2" t="s">
        <v>52</v>
      </c>
      <c r="T19">
        <v>15</v>
      </c>
      <c r="U19" t="s">
        <v>42</v>
      </c>
      <c r="V19">
        <v>1313</v>
      </c>
      <c r="W19">
        <v>9807</v>
      </c>
      <c r="X19" s="15" t="s">
        <v>43</v>
      </c>
      <c r="Z19">
        <v>160</v>
      </c>
      <c r="AA19" t="s">
        <v>62</v>
      </c>
      <c r="AB19">
        <v>40</v>
      </c>
      <c r="AD19" t="s">
        <v>317</v>
      </c>
      <c r="AE19" t="s">
        <v>31</v>
      </c>
    </row>
    <row r="20" spans="1:31" x14ac:dyDescent="0.2">
      <c r="A20" s="2">
        <v>2</v>
      </c>
      <c r="B20" s="1" t="s">
        <v>54</v>
      </c>
      <c r="C20" s="1" t="s">
        <v>55</v>
      </c>
      <c r="D20" s="2" t="s">
        <v>31</v>
      </c>
      <c r="E20" s="15" t="s">
        <v>56</v>
      </c>
      <c r="F20">
        <v>1</v>
      </c>
      <c r="G20" s="31" t="str">
        <f t="shared" si="0"/>
        <v>2BrancheMedRxivRCTmRNA (2 dose + boost) (95%)Uninfected3all2wModerna50</v>
      </c>
      <c r="H20" s="16" t="s">
        <v>57</v>
      </c>
      <c r="I20" t="s">
        <v>34</v>
      </c>
      <c r="J20" t="s">
        <v>34</v>
      </c>
      <c r="K20">
        <v>3</v>
      </c>
      <c r="L20" s="15" t="s">
        <v>63</v>
      </c>
      <c r="M20" t="s">
        <v>36</v>
      </c>
      <c r="N20" s="4" t="s">
        <v>64</v>
      </c>
      <c r="O20" s="4"/>
      <c r="P20" s="2" t="s">
        <v>61</v>
      </c>
      <c r="Q20" s="13">
        <v>50</v>
      </c>
      <c r="R20" s="2" t="s">
        <v>65</v>
      </c>
      <c r="S20" s="2" t="s">
        <v>49</v>
      </c>
      <c r="T20">
        <v>15</v>
      </c>
      <c r="U20" t="s">
        <v>42</v>
      </c>
      <c r="V20">
        <v>678</v>
      </c>
      <c r="W20">
        <v>9603</v>
      </c>
      <c r="X20" s="15" t="s">
        <v>43</v>
      </c>
      <c r="Z20">
        <v>160</v>
      </c>
      <c r="AA20" t="s">
        <v>62</v>
      </c>
      <c r="AB20">
        <v>40</v>
      </c>
      <c r="AD20" t="s">
        <v>317</v>
      </c>
      <c r="AE20" t="s">
        <v>31</v>
      </c>
    </row>
    <row r="21" spans="1:31" x14ac:dyDescent="0.2">
      <c r="A21" s="2">
        <v>2</v>
      </c>
      <c r="B21" s="1" t="s">
        <v>54</v>
      </c>
      <c r="C21" s="1" t="s">
        <v>55</v>
      </c>
      <c r="D21" s="2" t="s">
        <v>31</v>
      </c>
      <c r="E21" s="15" t="s">
        <v>56</v>
      </c>
      <c r="F21">
        <v>1</v>
      </c>
      <c r="G21" s="31" t="str">
        <f t="shared" si="0"/>
        <v>2BrancheMedRxivRCTmRNA (2 dose + boost) (95%)Uninfected3all2wModerna50</v>
      </c>
      <c r="H21" s="16" t="s">
        <v>57</v>
      </c>
      <c r="I21" t="s">
        <v>34</v>
      </c>
      <c r="J21" t="s">
        <v>34</v>
      </c>
      <c r="K21">
        <v>3</v>
      </c>
      <c r="L21" s="15" t="s">
        <v>63</v>
      </c>
      <c r="M21" t="s">
        <v>36</v>
      </c>
      <c r="N21" s="4" t="s">
        <v>64</v>
      </c>
      <c r="O21" s="4"/>
      <c r="P21" s="2" t="s">
        <v>61</v>
      </c>
      <c r="Q21" s="13">
        <v>50</v>
      </c>
      <c r="R21" s="2" t="s">
        <v>65</v>
      </c>
      <c r="S21" s="2" t="s">
        <v>53</v>
      </c>
      <c r="T21">
        <v>15</v>
      </c>
      <c r="U21" t="s">
        <v>42</v>
      </c>
      <c r="V21">
        <v>195</v>
      </c>
      <c r="W21">
        <v>3724</v>
      </c>
      <c r="X21" s="15" t="s">
        <v>43</v>
      </c>
      <c r="Z21">
        <v>160</v>
      </c>
      <c r="AA21" t="s">
        <v>62</v>
      </c>
      <c r="AB21">
        <v>40</v>
      </c>
      <c r="AD21" t="s">
        <v>317</v>
      </c>
      <c r="AE21" t="s">
        <v>31</v>
      </c>
    </row>
    <row r="22" spans="1:31" x14ac:dyDescent="0.2">
      <c r="A22" s="2">
        <v>2</v>
      </c>
      <c r="B22" s="1" t="s">
        <v>54</v>
      </c>
      <c r="C22" s="1" t="s">
        <v>55</v>
      </c>
      <c r="D22" s="2" t="s">
        <v>31</v>
      </c>
      <c r="E22" s="15" t="s">
        <v>56</v>
      </c>
      <c r="F22">
        <v>1</v>
      </c>
      <c r="G22" s="31" t="str">
        <f t="shared" si="0"/>
        <v>2BrancheMedRxivRCTmRNA (2 dose + boost) (95%)Uninfected3all2wModerna50</v>
      </c>
      <c r="H22" s="16" t="s">
        <v>57</v>
      </c>
      <c r="I22" t="s">
        <v>34</v>
      </c>
      <c r="J22" t="s">
        <v>34</v>
      </c>
      <c r="K22">
        <v>3</v>
      </c>
      <c r="L22" s="15" t="s">
        <v>66</v>
      </c>
      <c r="M22" t="s">
        <v>36</v>
      </c>
      <c r="N22" s="4" t="s">
        <v>67</v>
      </c>
      <c r="O22" s="4"/>
      <c r="P22" s="2" t="s">
        <v>61</v>
      </c>
      <c r="Q22" s="13">
        <v>50</v>
      </c>
      <c r="R22" s="2" t="s">
        <v>68</v>
      </c>
      <c r="S22" s="2" t="s">
        <v>41</v>
      </c>
      <c r="T22">
        <v>15</v>
      </c>
      <c r="U22" t="s">
        <v>42</v>
      </c>
      <c r="V22">
        <v>2773</v>
      </c>
      <c r="W22">
        <v>21972</v>
      </c>
      <c r="X22" s="15" t="s">
        <v>43</v>
      </c>
      <c r="Z22">
        <v>83</v>
      </c>
      <c r="AA22" t="s">
        <v>62</v>
      </c>
      <c r="AB22">
        <v>40</v>
      </c>
      <c r="AD22" t="s">
        <v>317</v>
      </c>
      <c r="AE22" t="s">
        <v>31</v>
      </c>
    </row>
    <row r="23" spans="1:31" x14ac:dyDescent="0.2">
      <c r="A23" s="2">
        <v>2</v>
      </c>
      <c r="B23" s="1" t="s">
        <v>54</v>
      </c>
      <c r="C23" s="1" t="s">
        <v>55</v>
      </c>
      <c r="D23" s="2" t="s">
        <v>31</v>
      </c>
      <c r="E23" s="15" t="s">
        <v>56</v>
      </c>
      <c r="F23">
        <v>1</v>
      </c>
      <c r="G23" s="31" t="str">
        <f t="shared" si="0"/>
        <v>2BrancheMedRxivRCTmRNA (2 dose + boost) (95%)Uninfected3all2wModerna50</v>
      </c>
      <c r="H23" s="16" t="s">
        <v>57</v>
      </c>
      <c r="I23" t="s">
        <v>34</v>
      </c>
      <c r="J23" t="s">
        <v>34</v>
      </c>
      <c r="K23">
        <v>3</v>
      </c>
      <c r="L23" s="15" t="s">
        <v>66</v>
      </c>
      <c r="M23" t="s">
        <v>36</v>
      </c>
      <c r="N23" s="4" t="s">
        <v>67</v>
      </c>
      <c r="O23" s="4"/>
      <c r="P23" s="2" t="s">
        <v>61</v>
      </c>
      <c r="Q23" s="13">
        <v>50</v>
      </c>
      <c r="R23" s="2" t="s">
        <v>68</v>
      </c>
      <c r="S23" s="2" t="s">
        <v>52</v>
      </c>
      <c r="T23">
        <v>15</v>
      </c>
      <c r="U23" t="s">
        <v>42</v>
      </c>
      <c r="V23">
        <v>1379</v>
      </c>
      <c r="W23">
        <v>12773</v>
      </c>
      <c r="X23" s="15" t="s">
        <v>43</v>
      </c>
      <c r="Z23">
        <v>83</v>
      </c>
      <c r="AA23" t="s">
        <v>62</v>
      </c>
      <c r="AB23">
        <v>40</v>
      </c>
      <c r="AD23" t="s">
        <v>317</v>
      </c>
      <c r="AE23" t="s">
        <v>31</v>
      </c>
    </row>
    <row r="24" spans="1:31" x14ac:dyDescent="0.2">
      <c r="A24" s="2">
        <v>2</v>
      </c>
      <c r="B24" s="1" t="s">
        <v>54</v>
      </c>
      <c r="C24" s="1" t="s">
        <v>55</v>
      </c>
      <c r="D24" s="2" t="s">
        <v>31</v>
      </c>
      <c r="E24" s="15" t="s">
        <v>56</v>
      </c>
      <c r="F24">
        <v>1</v>
      </c>
      <c r="G24" s="31" t="str">
        <f t="shared" si="0"/>
        <v>2BrancheMedRxivRCTmRNA (2 dose + boost) (95%)Uninfected3all2wModerna50</v>
      </c>
      <c r="H24" s="16" t="s">
        <v>57</v>
      </c>
      <c r="I24" t="s">
        <v>34</v>
      </c>
      <c r="J24" t="s">
        <v>34</v>
      </c>
      <c r="K24">
        <v>3</v>
      </c>
      <c r="L24" s="15" t="s">
        <v>66</v>
      </c>
      <c r="M24" t="s">
        <v>36</v>
      </c>
      <c r="N24" s="4" t="s">
        <v>67</v>
      </c>
      <c r="O24" s="4"/>
      <c r="P24" s="2" t="s">
        <v>61</v>
      </c>
      <c r="Q24" s="13">
        <v>50</v>
      </c>
      <c r="R24" s="2" t="s">
        <v>68</v>
      </c>
      <c r="S24" s="2" t="s">
        <v>49</v>
      </c>
      <c r="T24">
        <v>15</v>
      </c>
      <c r="U24" t="s">
        <v>42</v>
      </c>
      <c r="V24">
        <v>659</v>
      </c>
      <c r="W24">
        <v>8608</v>
      </c>
      <c r="X24" s="15" t="s">
        <v>43</v>
      </c>
      <c r="Z24">
        <v>83</v>
      </c>
      <c r="AA24" t="s">
        <v>62</v>
      </c>
      <c r="AB24">
        <v>40</v>
      </c>
      <c r="AD24" t="s">
        <v>317</v>
      </c>
      <c r="AE24" t="s">
        <v>31</v>
      </c>
    </row>
    <row r="25" spans="1:31" x14ac:dyDescent="0.2">
      <c r="A25" s="2">
        <v>2</v>
      </c>
      <c r="B25" s="1" t="s">
        <v>54</v>
      </c>
      <c r="C25" s="1" t="s">
        <v>55</v>
      </c>
      <c r="D25" s="2" t="s">
        <v>31</v>
      </c>
      <c r="E25" s="15" t="s">
        <v>56</v>
      </c>
      <c r="F25">
        <v>1</v>
      </c>
      <c r="G25" s="31" t="str">
        <f t="shared" si="0"/>
        <v>2BrancheMedRxivRCTmRNA (2 dose + boost) (95%)Uninfected3all2wModerna50</v>
      </c>
      <c r="H25" s="16" t="s">
        <v>57</v>
      </c>
      <c r="I25" t="s">
        <v>34</v>
      </c>
      <c r="J25" t="s">
        <v>34</v>
      </c>
      <c r="K25">
        <v>3</v>
      </c>
      <c r="L25" s="15" t="s">
        <v>66</v>
      </c>
      <c r="M25" t="s">
        <v>36</v>
      </c>
      <c r="N25" s="4" t="s">
        <v>67</v>
      </c>
      <c r="O25" s="4"/>
      <c r="P25" s="2" t="s">
        <v>61</v>
      </c>
      <c r="Q25" s="13">
        <v>50</v>
      </c>
      <c r="R25" s="2" t="s">
        <v>68</v>
      </c>
      <c r="S25" s="2" t="s">
        <v>53</v>
      </c>
      <c r="T25">
        <v>15</v>
      </c>
      <c r="U25" t="s">
        <v>42</v>
      </c>
      <c r="V25">
        <v>208</v>
      </c>
      <c r="W25">
        <v>3808</v>
      </c>
      <c r="X25" s="15" t="s">
        <v>43</v>
      </c>
      <c r="Z25">
        <v>83</v>
      </c>
      <c r="AA25" t="s">
        <v>62</v>
      </c>
      <c r="AB25">
        <v>40</v>
      </c>
      <c r="AD25" t="s">
        <v>317</v>
      </c>
      <c r="AE25" t="s">
        <v>31</v>
      </c>
    </row>
    <row r="26" spans="1:31" x14ac:dyDescent="0.2">
      <c r="A26" s="2">
        <v>2</v>
      </c>
      <c r="B26" s="1" t="s">
        <v>54</v>
      </c>
      <c r="C26" s="1" t="s">
        <v>55</v>
      </c>
      <c r="D26" s="2" t="s">
        <v>31</v>
      </c>
      <c r="E26" s="15" t="s">
        <v>56</v>
      </c>
      <c r="F26">
        <v>1</v>
      </c>
      <c r="G26" s="31" t="str">
        <f t="shared" si="0"/>
        <v>2BrancheMedRxivRCTmRNA (2 dose + boost) (95%)Uninfected3all2wModerna50</v>
      </c>
      <c r="H26" s="16" t="s">
        <v>57</v>
      </c>
      <c r="I26" t="s">
        <v>34</v>
      </c>
      <c r="J26" t="s">
        <v>34</v>
      </c>
      <c r="K26">
        <v>3</v>
      </c>
      <c r="L26" s="15" t="s">
        <v>69</v>
      </c>
      <c r="M26" t="s">
        <v>36</v>
      </c>
      <c r="N26" s="4" t="s">
        <v>70</v>
      </c>
      <c r="O26" s="4"/>
      <c r="P26" s="2" t="s">
        <v>61</v>
      </c>
      <c r="Q26" s="13">
        <v>50</v>
      </c>
      <c r="R26" s="2" t="s">
        <v>71</v>
      </c>
      <c r="S26" s="2" t="s">
        <v>41</v>
      </c>
      <c r="T26">
        <v>15</v>
      </c>
      <c r="U26" t="s">
        <v>42</v>
      </c>
      <c r="V26">
        <v>2876</v>
      </c>
      <c r="W26">
        <v>16467</v>
      </c>
      <c r="X26" s="15" t="s">
        <v>43</v>
      </c>
      <c r="Z26">
        <v>73</v>
      </c>
      <c r="AA26" t="s">
        <v>62</v>
      </c>
      <c r="AB26">
        <v>40</v>
      </c>
      <c r="AD26" t="s">
        <v>317</v>
      </c>
      <c r="AE26" t="s">
        <v>31</v>
      </c>
    </row>
    <row r="27" spans="1:31" x14ac:dyDescent="0.2">
      <c r="A27" s="2">
        <v>2</v>
      </c>
      <c r="B27" s="1" t="s">
        <v>54</v>
      </c>
      <c r="C27" s="1" t="s">
        <v>55</v>
      </c>
      <c r="D27" s="2" t="s">
        <v>31</v>
      </c>
      <c r="E27" s="15" t="s">
        <v>56</v>
      </c>
      <c r="F27">
        <v>1</v>
      </c>
      <c r="G27" s="31" t="str">
        <f t="shared" si="0"/>
        <v>2BrancheMedRxivRCTmRNA (2 dose + boost) (95%)Uninfected3all2wModerna50</v>
      </c>
      <c r="H27" s="16" t="s">
        <v>57</v>
      </c>
      <c r="I27" t="s">
        <v>34</v>
      </c>
      <c r="J27" t="s">
        <v>34</v>
      </c>
      <c r="K27">
        <v>3</v>
      </c>
      <c r="L27" s="15" t="s">
        <v>69</v>
      </c>
      <c r="M27" t="s">
        <v>36</v>
      </c>
      <c r="N27" s="4" t="s">
        <v>70</v>
      </c>
      <c r="O27" s="4"/>
      <c r="P27" s="2" t="s">
        <v>61</v>
      </c>
      <c r="Q27" s="13">
        <v>50</v>
      </c>
      <c r="R27" s="2" t="s">
        <v>71</v>
      </c>
      <c r="S27" s="2" t="s">
        <v>52</v>
      </c>
      <c r="T27">
        <v>15</v>
      </c>
      <c r="U27" t="s">
        <v>42</v>
      </c>
      <c r="V27">
        <v>1409</v>
      </c>
      <c r="W27">
        <v>9490</v>
      </c>
      <c r="X27" s="15" t="s">
        <v>43</v>
      </c>
      <c r="Z27">
        <v>73</v>
      </c>
      <c r="AA27" t="s">
        <v>62</v>
      </c>
      <c r="AB27">
        <v>40</v>
      </c>
      <c r="AD27" t="s">
        <v>317</v>
      </c>
      <c r="AE27" t="s">
        <v>31</v>
      </c>
    </row>
    <row r="28" spans="1:31" x14ac:dyDescent="0.2">
      <c r="A28" s="2">
        <v>2</v>
      </c>
      <c r="B28" s="1" t="s">
        <v>54</v>
      </c>
      <c r="C28" s="1" t="s">
        <v>55</v>
      </c>
      <c r="D28" s="2" t="s">
        <v>31</v>
      </c>
      <c r="E28" s="15" t="s">
        <v>56</v>
      </c>
      <c r="F28">
        <v>1</v>
      </c>
      <c r="G28" s="31" t="str">
        <f t="shared" si="0"/>
        <v>2BrancheMedRxivRCTmRNA (2 dose + boost) (95%)Uninfected3all2wModerna50</v>
      </c>
      <c r="H28" s="16" t="s">
        <v>57</v>
      </c>
      <c r="I28" t="s">
        <v>34</v>
      </c>
      <c r="J28" t="s">
        <v>34</v>
      </c>
      <c r="K28">
        <v>3</v>
      </c>
      <c r="L28" s="15" t="s">
        <v>69</v>
      </c>
      <c r="M28" t="s">
        <v>36</v>
      </c>
      <c r="N28" s="4" t="s">
        <v>70</v>
      </c>
      <c r="O28" s="4"/>
      <c r="P28" s="2" t="s">
        <v>61</v>
      </c>
      <c r="Q28" s="13">
        <v>50</v>
      </c>
      <c r="R28" s="2" t="s">
        <v>71</v>
      </c>
      <c r="S28" s="2" t="s">
        <v>49</v>
      </c>
      <c r="T28">
        <v>15</v>
      </c>
      <c r="U28" t="s">
        <v>42</v>
      </c>
      <c r="V28">
        <v>590</v>
      </c>
      <c r="W28">
        <v>8642</v>
      </c>
      <c r="X28" s="15" t="s">
        <v>43</v>
      </c>
      <c r="Z28">
        <v>73</v>
      </c>
      <c r="AA28" t="s">
        <v>62</v>
      </c>
      <c r="AB28">
        <v>40</v>
      </c>
      <c r="AD28" t="s">
        <v>317</v>
      </c>
      <c r="AE28" t="s">
        <v>31</v>
      </c>
    </row>
    <row r="29" spans="1:31" x14ac:dyDescent="0.2">
      <c r="A29" s="2">
        <v>2</v>
      </c>
      <c r="B29" s="1" t="s">
        <v>54</v>
      </c>
      <c r="C29" s="1" t="s">
        <v>55</v>
      </c>
      <c r="D29" s="2" t="s">
        <v>31</v>
      </c>
      <c r="E29" s="15" t="s">
        <v>56</v>
      </c>
      <c r="F29">
        <v>1</v>
      </c>
      <c r="G29" s="31" t="str">
        <f t="shared" si="0"/>
        <v>2BrancheMedRxivRCTmRNA (2 dose + boost) (95%)Uninfected3all2wModerna50</v>
      </c>
      <c r="H29" s="16" t="s">
        <v>57</v>
      </c>
      <c r="I29" t="s">
        <v>34</v>
      </c>
      <c r="J29" t="s">
        <v>34</v>
      </c>
      <c r="K29">
        <v>3</v>
      </c>
      <c r="L29" s="15" t="s">
        <v>69</v>
      </c>
      <c r="M29" t="s">
        <v>36</v>
      </c>
      <c r="N29" s="4" t="s">
        <v>70</v>
      </c>
      <c r="O29" s="4"/>
      <c r="P29" s="2" t="s">
        <v>61</v>
      </c>
      <c r="Q29" s="13">
        <v>50</v>
      </c>
      <c r="R29" s="2" t="s">
        <v>71</v>
      </c>
      <c r="S29" s="2" t="s">
        <v>53</v>
      </c>
      <c r="T29">
        <v>15</v>
      </c>
      <c r="U29" t="s">
        <v>42</v>
      </c>
      <c r="V29">
        <v>210</v>
      </c>
      <c r="W29">
        <v>4561</v>
      </c>
      <c r="X29" s="15" t="s">
        <v>43</v>
      </c>
      <c r="Z29">
        <v>73</v>
      </c>
      <c r="AA29" t="s">
        <v>62</v>
      </c>
      <c r="AB29">
        <v>40</v>
      </c>
      <c r="AD29" t="s">
        <v>317</v>
      </c>
      <c r="AE29" t="s">
        <v>31</v>
      </c>
    </row>
    <row r="30" spans="1:31" x14ac:dyDescent="0.2">
      <c r="A30" s="2">
        <v>2</v>
      </c>
      <c r="B30" s="1" t="s">
        <v>54</v>
      </c>
      <c r="C30" s="1" t="s">
        <v>55</v>
      </c>
      <c r="D30" s="2" t="s">
        <v>31</v>
      </c>
      <c r="E30" s="15" t="s">
        <v>56</v>
      </c>
      <c r="F30">
        <v>1</v>
      </c>
      <c r="G30" s="31" t="str">
        <f t="shared" si="0"/>
        <v>2BrancheMedRxivRCTmRNA (2 dose + boost) (95%)Uninfected3all2wModerna50</v>
      </c>
      <c r="H30" s="16" t="s">
        <v>57</v>
      </c>
      <c r="I30" t="s">
        <v>34</v>
      </c>
      <c r="J30" t="s">
        <v>34</v>
      </c>
      <c r="K30">
        <v>3</v>
      </c>
      <c r="L30" s="15" t="s">
        <v>66</v>
      </c>
      <c r="M30" t="s">
        <v>36</v>
      </c>
      <c r="N30" s="4" t="s">
        <v>72</v>
      </c>
      <c r="O30" s="4"/>
      <c r="P30" s="2" t="s">
        <v>61</v>
      </c>
      <c r="Q30" s="13">
        <v>50</v>
      </c>
      <c r="R30" s="2" t="s">
        <v>73</v>
      </c>
      <c r="S30" s="2" t="s">
        <v>41</v>
      </c>
      <c r="T30">
        <v>15</v>
      </c>
      <c r="U30" t="s">
        <v>42</v>
      </c>
      <c r="V30">
        <v>2598</v>
      </c>
      <c r="W30">
        <v>21096</v>
      </c>
      <c r="X30" s="15" t="s">
        <v>43</v>
      </c>
      <c r="Z30">
        <v>76</v>
      </c>
      <c r="AA30" t="s">
        <v>62</v>
      </c>
      <c r="AB30">
        <v>40</v>
      </c>
      <c r="AD30" t="s">
        <v>317</v>
      </c>
      <c r="AE30" t="s">
        <v>31</v>
      </c>
    </row>
    <row r="31" spans="1:31" x14ac:dyDescent="0.2">
      <c r="A31" s="2">
        <v>2</v>
      </c>
      <c r="B31" s="1" t="s">
        <v>54</v>
      </c>
      <c r="C31" s="1" t="s">
        <v>55</v>
      </c>
      <c r="D31" s="2" t="s">
        <v>31</v>
      </c>
      <c r="E31" s="15" t="s">
        <v>56</v>
      </c>
      <c r="F31">
        <v>1</v>
      </c>
      <c r="G31" s="31" t="str">
        <f t="shared" si="0"/>
        <v>2BrancheMedRxivRCTmRNA (2 dose + boost) (95%)Uninfected3all2wModerna50</v>
      </c>
      <c r="H31" s="16" t="s">
        <v>57</v>
      </c>
      <c r="I31" t="s">
        <v>34</v>
      </c>
      <c r="J31" t="s">
        <v>34</v>
      </c>
      <c r="K31">
        <v>3</v>
      </c>
      <c r="L31" s="15" t="s">
        <v>66</v>
      </c>
      <c r="M31" t="s">
        <v>36</v>
      </c>
      <c r="N31" s="4" t="s">
        <v>72</v>
      </c>
      <c r="O31" s="4"/>
      <c r="P31" s="2" t="s">
        <v>61</v>
      </c>
      <c r="Q31" s="13">
        <v>50</v>
      </c>
      <c r="R31" s="2" t="s">
        <v>73</v>
      </c>
      <c r="S31" s="2" t="s">
        <v>52</v>
      </c>
      <c r="T31">
        <v>15</v>
      </c>
      <c r="U31" t="s">
        <v>42</v>
      </c>
      <c r="V31">
        <v>1292</v>
      </c>
      <c r="W31">
        <v>10798</v>
      </c>
      <c r="X31" s="15" t="s">
        <v>43</v>
      </c>
      <c r="Z31">
        <v>76</v>
      </c>
      <c r="AA31" t="s">
        <v>62</v>
      </c>
      <c r="AB31">
        <v>40</v>
      </c>
      <c r="AD31" t="s">
        <v>317</v>
      </c>
      <c r="AE31" t="s">
        <v>31</v>
      </c>
    </row>
    <row r="32" spans="1:31" x14ac:dyDescent="0.2">
      <c r="A32" s="2">
        <v>2</v>
      </c>
      <c r="B32" s="1" t="s">
        <v>54</v>
      </c>
      <c r="C32" s="1" t="s">
        <v>55</v>
      </c>
      <c r="D32" s="2" t="s">
        <v>31</v>
      </c>
      <c r="E32" s="15" t="s">
        <v>56</v>
      </c>
      <c r="F32">
        <v>1</v>
      </c>
      <c r="G32" s="31" t="str">
        <f t="shared" si="0"/>
        <v>2BrancheMedRxivRCTmRNA (2 dose + boost) (95%)Uninfected3all2wModerna50</v>
      </c>
      <c r="H32" s="16" t="s">
        <v>57</v>
      </c>
      <c r="I32" t="s">
        <v>34</v>
      </c>
      <c r="J32" t="s">
        <v>34</v>
      </c>
      <c r="K32">
        <v>3</v>
      </c>
      <c r="L32" s="15" t="s">
        <v>66</v>
      </c>
      <c r="M32" t="s">
        <v>36</v>
      </c>
      <c r="N32" s="4" t="s">
        <v>72</v>
      </c>
      <c r="O32" s="4"/>
      <c r="P32" s="2" t="s">
        <v>61</v>
      </c>
      <c r="Q32" s="13">
        <v>50</v>
      </c>
      <c r="R32" s="2" t="s">
        <v>73</v>
      </c>
      <c r="S32" s="2" t="s">
        <v>49</v>
      </c>
      <c r="T32">
        <v>15</v>
      </c>
      <c r="U32" t="s">
        <v>42</v>
      </c>
      <c r="V32">
        <v>651</v>
      </c>
      <c r="W32">
        <v>7814</v>
      </c>
      <c r="X32" s="15" t="s">
        <v>43</v>
      </c>
      <c r="Z32">
        <v>76</v>
      </c>
      <c r="AA32" t="s">
        <v>62</v>
      </c>
      <c r="AB32">
        <v>40</v>
      </c>
      <c r="AD32" t="s">
        <v>317</v>
      </c>
      <c r="AE32" t="s">
        <v>31</v>
      </c>
    </row>
    <row r="33" spans="1:31" x14ac:dyDescent="0.2">
      <c r="A33" s="2">
        <v>2</v>
      </c>
      <c r="B33" s="1" t="s">
        <v>54</v>
      </c>
      <c r="C33" s="1" t="s">
        <v>55</v>
      </c>
      <c r="D33" s="2" t="s">
        <v>31</v>
      </c>
      <c r="E33" s="15" t="s">
        <v>56</v>
      </c>
      <c r="F33">
        <v>1</v>
      </c>
      <c r="G33" s="31" t="str">
        <f t="shared" si="0"/>
        <v>2BrancheMedRxivRCTmRNA (2 dose + boost) (95%)Uninfected3all2wModerna50</v>
      </c>
      <c r="H33" s="16" t="s">
        <v>57</v>
      </c>
      <c r="I33" t="s">
        <v>34</v>
      </c>
      <c r="J33" t="s">
        <v>34</v>
      </c>
      <c r="K33">
        <v>3</v>
      </c>
      <c r="L33" s="15" t="s">
        <v>66</v>
      </c>
      <c r="M33" t="s">
        <v>36</v>
      </c>
      <c r="N33" s="4" t="s">
        <v>72</v>
      </c>
      <c r="O33" s="4"/>
      <c r="P33" s="2" t="s">
        <v>61</v>
      </c>
      <c r="Q33" s="13">
        <v>50</v>
      </c>
      <c r="R33" s="2" t="s">
        <v>73</v>
      </c>
      <c r="S33" s="2" t="s">
        <v>53</v>
      </c>
      <c r="T33">
        <v>15</v>
      </c>
      <c r="U33" t="s">
        <v>42</v>
      </c>
      <c r="V33">
        <v>230</v>
      </c>
      <c r="W33">
        <v>3747</v>
      </c>
      <c r="X33" s="15" t="s">
        <v>43</v>
      </c>
      <c r="Z33">
        <v>76</v>
      </c>
      <c r="AA33" t="s">
        <v>62</v>
      </c>
      <c r="AB33">
        <v>40</v>
      </c>
      <c r="AD33" t="s">
        <v>317</v>
      </c>
      <c r="AE33" t="s">
        <v>31</v>
      </c>
    </row>
    <row r="34" spans="1:31" x14ac:dyDescent="0.2">
      <c r="A34" s="2">
        <v>2</v>
      </c>
      <c r="B34" s="1" t="s">
        <v>54</v>
      </c>
      <c r="C34" s="1" t="s">
        <v>55</v>
      </c>
      <c r="D34" s="2" t="s">
        <v>31</v>
      </c>
      <c r="E34" s="15" t="s">
        <v>56</v>
      </c>
      <c r="F34">
        <v>2</v>
      </c>
      <c r="G34" s="31" t="str">
        <f t="shared" si="0"/>
        <v>2BrancheMedRxivRCTmRNA (2 dose + boost) (95%)Infected3all2wModerna50</v>
      </c>
      <c r="H34" s="16" t="s">
        <v>57</v>
      </c>
      <c r="I34" s="15" t="s">
        <v>74</v>
      </c>
      <c r="J34" t="s">
        <v>75</v>
      </c>
      <c r="K34">
        <v>3</v>
      </c>
      <c r="L34" s="15" t="s">
        <v>58</v>
      </c>
      <c r="M34" t="s">
        <v>36</v>
      </c>
      <c r="N34" s="2" t="s">
        <v>59</v>
      </c>
      <c r="O34" s="15" t="s">
        <v>60</v>
      </c>
      <c r="P34" s="2" t="s">
        <v>61</v>
      </c>
      <c r="Q34" s="2">
        <v>50</v>
      </c>
      <c r="R34" s="2" t="s">
        <v>41</v>
      </c>
      <c r="S34" s="2" t="s">
        <v>41</v>
      </c>
      <c r="T34">
        <v>15</v>
      </c>
      <c r="U34" t="s">
        <v>42</v>
      </c>
      <c r="V34" s="15">
        <v>13117</v>
      </c>
      <c r="W34" s="15">
        <v>44587</v>
      </c>
      <c r="X34" s="15" t="s">
        <v>43</v>
      </c>
      <c r="Z34" s="15">
        <v>21</v>
      </c>
      <c r="AA34" t="s">
        <v>62</v>
      </c>
      <c r="AB34">
        <v>40</v>
      </c>
      <c r="AD34" t="s">
        <v>317</v>
      </c>
      <c r="AE34" t="s">
        <v>31</v>
      </c>
    </row>
    <row r="35" spans="1:31" x14ac:dyDescent="0.2">
      <c r="A35" s="2">
        <v>2</v>
      </c>
      <c r="B35" s="1" t="s">
        <v>54</v>
      </c>
      <c r="C35" s="1" t="s">
        <v>55</v>
      </c>
      <c r="D35" s="2" t="s">
        <v>31</v>
      </c>
      <c r="E35" s="15" t="s">
        <v>56</v>
      </c>
      <c r="F35">
        <v>2</v>
      </c>
      <c r="G35" s="31" t="str">
        <f t="shared" si="0"/>
        <v>2BrancheMedRxivRCTmRNA (2 dose + boost) (95%)Infected3all2wModerna50</v>
      </c>
      <c r="H35" s="16" t="s">
        <v>57</v>
      </c>
      <c r="I35" s="15" t="s">
        <v>74</v>
      </c>
      <c r="J35" t="s">
        <v>75</v>
      </c>
      <c r="K35">
        <v>3</v>
      </c>
      <c r="L35" s="15" t="s">
        <v>58</v>
      </c>
      <c r="M35" t="s">
        <v>36</v>
      </c>
      <c r="N35" s="2" t="s">
        <v>59</v>
      </c>
      <c r="O35" s="15" t="s">
        <v>60</v>
      </c>
      <c r="P35" s="2" t="s">
        <v>61</v>
      </c>
      <c r="Q35" s="2">
        <v>50</v>
      </c>
      <c r="R35" s="2" t="s">
        <v>41</v>
      </c>
      <c r="S35" s="2" t="s">
        <v>52</v>
      </c>
      <c r="T35">
        <v>15</v>
      </c>
      <c r="U35" t="s">
        <v>42</v>
      </c>
      <c r="V35" s="15">
        <v>6586</v>
      </c>
      <c r="W35" s="15">
        <v>25152</v>
      </c>
      <c r="X35" s="15" t="s">
        <v>43</v>
      </c>
      <c r="Z35" s="15">
        <v>21</v>
      </c>
      <c r="AA35" t="s">
        <v>62</v>
      </c>
      <c r="AB35">
        <v>40</v>
      </c>
      <c r="AD35" t="s">
        <v>317</v>
      </c>
      <c r="AE35" t="s">
        <v>31</v>
      </c>
    </row>
    <row r="36" spans="1:31" x14ac:dyDescent="0.2">
      <c r="A36" s="2">
        <v>2</v>
      </c>
      <c r="B36" s="1" t="s">
        <v>54</v>
      </c>
      <c r="C36" s="1" t="s">
        <v>55</v>
      </c>
      <c r="D36" s="2" t="s">
        <v>31</v>
      </c>
      <c r="E36" s="15" t="s">
        <v>56</v>
      </c>
      <c r="F36">
        <v>2</v>
      </c>
      <c r="G36" s="31" t="str">
        <f t="shared" si="0"/>
        <v>2BrancheMedRxivRCTmRNA (2 dose + boost) (95%)Infected3all2wModerna50</v>
      </c>
      <c r="H36" s="16" t="s">
        <v>57</v>
      </c>
      <c r="I36" s="15" t="s">
        <v>74</v>
      </c>
      <c r="J36" t="s">
        <v>75</v>
      </c>
      <c r="K36">
        <v>3</v>
      </c>
      <c r="L36" s="15" t="s">
        <v>58</v>
      </c>
      <c r="M36" t="s">
        <v>36</v>
      </c>
      <c r="N36" s="2" t="s">
        <v>59</v>
      </c>
      <c r="O36" s="15" t="s">
        <v>60</v>
      </c>
      <c r="P36" s="2" t="s">
        <v>61</v>
      </c>
      <c r="Q36" s="2">
        <v>50</v>
      </c>
      <c r="R36" s="2" t="s">
        <v>41</v>
      </c>
      <c r="S36" s="2" t="s">
        <v>49</v>
      </c>
      <c r="T36">
        <v>15</v>
      </c>
      <c r="U36" t="s">
        <v>42</v>
      </c>
      <c r="V36" s="15">
        <v>4626</v>
      </c>
      <c r="W36" s="15">
        <v>18863</v>
      </c>
      <c r="X36" s="15" t="s">
        <v>43</v>
      </c>
      <c r="Z36" s="15">
        <v>21</v>
      </c>
      <c r="AA36" t="s">
        <v>62</v>
      </c>
      <c r="AB36">
        <v>40</v>
      </c>
      <c r="AD36" t="s">
        <v>317</v>
      </c>
      <c r="AE36" t="s">
        <v>31</v>
      </c>
    </row>
    <row r="37" spans="1:31" x14ac:dyDescent="0.2">
      <c r="A37" s="2">
        <v>2</v>
      </c>
      <c r="B37" s="1" t="s">
        <v>54</v>
      </c>
      <c r="C37" s="1" t="s">
        <v>55</v>
      </c>
      <c r="D37" s="2" t="s">
        <v>31</v>
      </c>
      <c r="E37" s="15" t="s">
        <v>56</v>
      </c>
      <c r="F37">
        <v>2</v>
      </c>
      <c r="G37" s="31" t="str">
        <f t="shared" si="0"/>
        <v>2BrancheMedRxivRCTmRNA (2 dose + boost) (95%)Infected3all2wModerna50</v>
      </c>
      <c r="H37" s="16" t="s">
        <v>57</v>
      </c>
      <c r="I37" s="15" t="s">
        <v>74</v>
      </c>
      <c r="J37" t="s">
        <v>75</v>
      </c>
      <c r="K37">
        <v>3</v>
      </c>
      <c r="L37" s="15" t="s">
        <v>58</v>
      </c>
      <c r="M37" t="s">
        <v>36</v>
      </c>
      <c r="N37" s="2" t="s">
        <v>59</v>
      </c>
      <c r="O37" s="15" t="s">
        <v>60</v>
      </c>
      <c r="P37" s="2" t="s">
        <v>61</v>
      </c>
      <c r="Q37" s="2">
        <v>50</v>
      </c>
      <c r="R37" s="2" t="s">
        <v>41</v>
      </c>
      <c r="S37" s="2" t="s">
        <v>53</v>
      </c>
      <c r="T37">
        <v>15</v>
      </c>
      <c r="U37" t="s">
        <v>42</v>
      </c>
      <c r="V37" s="15">
        <v>1573</v>
      </c>
      <c r="W37" s="15">
        <v>7906</v>
      </c>
      <c r="X37" s="15" t="s">
        <v>43</v>
      </c>
      <c r="Z37" s="15">
        <v>21</v>
      </c>
      <c r="AA37" t="s">
        <v>62</v>
      </c>
      <c r="AB37">
        <v>40</v>
      </c>
      <c r="AD37" t="s">
        <v>317</v>
      </c>
      <c r="AE37" t="s">
        <v>31</v>
      </c>
    </row>
    <row r="38" spans="1:31" x14ac:dyDescent="0.2">
      <c r="A38" s="2">
        <v>2</v>
      </c>
      <c r="B38" s="1" t="s">
        <v>54</v>
      </c>
      <c r="C38" s="1" t="s">
        <v>55</v>
      </c>
      <c r="D38" s="2" t="s">
        <v>31</v>
      </c>
      <c r="E38" s="15" t="s">
        <v>56</v>
      </c>
      <c r="F38">
        <v>2</v>
      </c>
      <c r="G38" s="31" t="str">
        <f t="shared" si="0"/>
        <v>2BrancheMedRxivRCTmRNA (2 dose + boost) (95%)Infected3all2wModerna50</v>
      </c>
      <c r="H38" s="16" t="s">
        <v>57</v>
      </c>
      <c r="I38" s="15" t="s">
        <v>74</v>
      </c>
      <c r="J38" t="s">
        <v>75</v>
      </c>
      <c r="K38">
        <v>3</v>
      </c>
      <c r="L38" s="15" t="s">
        <v>63</v>
      </c>
      <c r="M38" t="s">
        <v>36</v>
      </c>
      <c r="N38" s="4" t="s">
        <v>64</v>
      </c>
      <c r="O38" s="4"/>
      <c r="P38" s="2" t="s">
        <v>61</v>
      </c>
      <c r="Q38" s="2">
        <v>50</v>
      </c>
      <c r="R38" s="2" t="s">
        <v>65</v>
      </c>
      <c r="S38" s="2" t="s">
        <v>41</v>
      </c>
      <c r="T38">
        <v>15</v>
      </c>
      <c r="U38" t="s">
        <v>42</v>
      </c>
      <c r="V38" s="15">
        <v>10923</v>
      </c>
      <c r="W38" s="15">
        <v>46135</v>
      </c>
      <c r="X38" s="15" t="s">
        <v>43</v>
      </c>
      <c r="Z38" s="15">
        <v>38</v>
      </c>
      <c r="AA38" t="s">
        <v>62</v>
      </c>
      <c r="AB38">
        <v>40</v>
      </c>
      <c r="AD38" t="s">
        <v>317</v>
      </c>
      <c r="AE38" t="s">
        <v>31</v>
      </c>
    </row>
    <row r="39" spans="1:31" x14ac:dyDescent="0.2">
      <c r="A39" s="2">
        <v>2</v>
      </c>
      <c r="B39" s="1" t="s">
        <v>54</v>
      </c>
      <c r="C39" s="1" t="s">
        <v>55</v>
      </c>
      <c r="D39" s="2" t="s">
        <v>31</v>
      </c>
      <c r="E39" s="15" t="s">
        <v>56</v>
      </c>
      <c r="F39">
        <v>2</v>
      </c>
      <c r="G39" s="31" t="str">
        <f t="shared" si="0"/>
        <v>2BrancheMedRxivRCTmRNA (2 dose + boost) (95%)Infected3all2wModerna50</v>
      </c>
      <c r="H39" s="16" t="s">
        <v>57</v>
      </c>
      <c r="I39" s="15" t="s">
        <v>74</v>
      </c>
      <c r="J39" t="s">
        <v>75</v>
      </c>
      <c r="K39">
        <v>3</v>
      </c>
      <c r="L39" s="15" t="s">
        <v>63</v>
      </c>
      <c r="M39" t="s">
        <v>36</v>
      </c>
      <c r="N39" s="4" t="s">
        <v>64</v>
      </c>
      <c r="O39" s="4"/>
      <c r="P39" s="2" t="s">
        <v>61</v>
      </c>
      <c r="Q39" s="13">
        <v>50</v>
      </c>
      <c r="R39" s="2" t="s">
        <v>65</v>
      </c>
      <c r="S39" s="2" t="s">
        <v>52</v>
      </c>
      <c r="T39">
        <v>15</v>
      </c>
      <c r="U39" t="s">
        <v>42</v>
      </c>
      <c r="V39" s="15">
        <v>4819</v>
      </c>
      <c r="W39" s="15">
        <v>25847</v>
      </c>
      <c r="X39" s="15" t="s">
        <v>43</v>
      </c>
      <c r="Z39" s="15">
        <v>38</v>
      </c>
      <c r="AA39" t="s">
        <v>62</v>
      </c>
      <c r="AB39">
        <v>40</v>
      </c>
      <c r="AD39" t="s">
        <v>317</v>
      </c>
      <c r="AE39" t="s">
        <v>31</v>
      </c>
    </row>
    <row r="40" spans="1:31" x14ac:dyDescent="0.2">
      <c r="A40" s="2">
        <v>2</v>
      </c>
      <c r="B40" s="1" t="s">
        <v>54</v>
      </c>
      <c r="C40" s="1" t="s">
        <v>55</v>
      </c>
      <c r="D40" s="2" t="s">
        <v>31</v>
      </c>
      <c r="E40" s="15" t="s">
        <v>56</v>
      </c>
      <c r="F40">
        <v>2</v>
      </c>
      <c r="G40" s="31" t="str">
        <f t="shared" si="0"/>
        <v>2BrancheMedRxivRCTmRNA (2 dose + boost) (95%)Infected3all2wModerna50</v>
      </c>
      <c r="H40" s="16" t="s">
        <v>57</v>
      </c>
      <c r="I40" s="15" t="s">
        <v>74</v>
      </c>
      <c r="J40" t="s">
        <v>75</v>
      </c>
      <c r="K40">
        <v>3</v>
      </c>
      <c r="L40" s="15" t="s">
        <v>63</v>
      </c>
      <c r="M40" t="s">
        <v>36</v>
      </c>
      <c r="N40" s="4" t="s">
        <v>64</v>
      </c>
      <c r="O40" s="4"/>
      <c r="P40" s="2" t="s">
        <v>61</v>
      </c>
      <c r="Q40" s="13">
        <v>50</v>
      </c>
      <c r="R40" s="2" t="s">
        <v>65</v>
      </c>
      <c r="S40" s="2" t="s">
        <v>49</v>
      </c>
      <c r="T40">
        <v>15</v>
      </c>
      <c r="U40" t="s">
        <v>42</v>
      </c>
      <c r="V40" s="15">
        <v>4327</v>
      </c>
      <c r="W40" s="15">
        <v>35903</v>
      </c>
      <c r="X40" s="15" t="s">
        <v>43</v>
      </c>
      <c r="Z40" s="15">
        <v>38</v>
      </c>
      <c r="AA40" t="s">
        <v>62</v>
      </c>
      <c r="AB40">
        <v>40</v>
      </c>
      <c r="AD40" t="s">
        <v>317</v>
      </c>
      <c r="AE40" t="s">
        <v>31</v>
      </c>
    </row>
    <row r="41" spans="1:31" x14ac:dyDescent="0.2">
      <c r="A41" s="2">
        <v>2</v>
      </c>
      <c r="B41" s="1" t="s">
        <v>54</v>
      </c>
      <c r="C41" s="1" t="s">
        <v>55</v>
      </c>
      <c r="D41" s="2" t="s">
        <v>31</v>
      </c>
      <c r="E41" s="15" t="s">
        <v>56</v>
      </c>
      <c r="F41">
        <v>2</v>
      </c>
      <c r="G41" s="31" t="str">
        <f t="shared" si="0"/>
        <v>2BrancheMedRxivRCTmRNA (2 dose + boost) (95%)Infected3all2wModerna50</v>
      </c>
      <c r="H41" s="16" t="s">
        <v>57</v>
      </c>
      <c r="I41" s="15" t="s">
        <v>74</v>
      </c>
      <c r="J41" t="s">
        <v>75</v>
      </c>
      <c r="K41">
        <v>3</v>
      </c>
      <c r="L41" s="15" t="s">
        <v>63</v>
      </c>
      <c r="M41" t="s">
        <v>36</v>
      </c>
      <c r="N41" s="4" t="s">
        <v>64</v>
      </c>
      <c r="O41" s="4"/>
      <c r="P41" s="2" t="s">
        <v>61</v>
      </c>
      <c r="Q41" s="13">
        <v>50</v>
      </c>
      <c r="R41" s="2" t="s">
        <v>65</v>
      </c>
      <c r="S41" s="2" t="s">
        <v>53</v>
      </c>
      <c r="T41">
        <v>15</v>
      </c>
      <c r="U41" t="s">
        <v>42</v>
      </c>
      <c r="V41" s="15">
        <v>1348</v>
      </c>
      <c r="W41" s="15">
        <v>13558</v>
      </c>
      <c r="X41" s="15" t="s">
        <v>43</v>
      </c>
      <c r="Z41" s="15">
        <v>38</v>
      </c>
      <c r="AA41" t="s">
        <v>62</v>
      </c>
      <c r="AB41">
        <v>40</v>
      </c>
      <c r="AD41" t="s">
        <v>317</v>
      </c>
      <c r="AE41" t="s">
        <v>31</v>
      </c>
    </row>
    <row r="42" spans="1:31" x14ac:dyDescent="0.2">
      <c r="A42" s="2">
        <v>2</v>
      </c>
      <c r="B42" s="1" t="s">
        <v>54</v>
      </c>
      <c r="C42" s="1" t="s">
        <v>55</v>
      </c>
      <c r="D42" s="2" t="s">
        <v>31</v>
      </c>
      <c r="E42" s="15" t="s">
        <v>56</v>
      </c>
      <c r="F42">
        <v>2</v>
      </c>
      <c r="G42" s="31" t="str">
        <f t="shared" si="0"/>
        <v>2BrancheMedRxivRCTmRNA (2 dose + boost) (95%)Infected3all2wModerna50</v>
      </c>
      <c r="H42" s="16" t="s">
        <v>57</v>
      </c>
      <c r="I42" s="15" t="s">
        <v>74</v>
      </c>
      <c r="J42" t="s">
        <v>75</v>
      </c>
      <c r="K42">
        <v>3</v>
      </c>
      <c r="L42" s="15" t="s">
        <v>66</v>
      </c>
      <c r="M42" t="s">
        <v>36</v>
      </c>
      <c r="N42" s="4" t="s">
        <v>67</v>
      </c>
      <c r="O42" s="4"/>
      <c r="P42" s="2" t="s">
        <v>61</v>
      </c>
      <c r="Q42" s="13">
        <v>50</v>
      </c>
      <c r="R42" s="2" t="s">
        <v>68</v>
      </c>
      <c r="S42" s="2" t="s">
        <v>41</v>
      </c>
      <c r="T42">
        <v>15</v>
      </c>
      <c r="U42" t="s">
        <v>42</v>
      </c>
      <c r="V42" s="15">
        <v>12116</v>
      </c>
      <c r="W42" s="15">
        <v>42845</v>
      </c>
      <c r="X42" s="15" t="s">
        <v>43</v>
      </c>
      <c r="Z42" s="15">
        <v>16</v>
      </c>
      <c r="AA42" t="s">
        <v>62</v>
      </c>
      <c r="AB42">
        <v>40</v>
      </c>
      <c r="AD42" t="s">
        <v>317</v>
      </c>
      <c r="AE42" t="s">
        <v>31</v>
      </c>
    </row>
    <row r="43" spans="1:31" x14ac:dyDescent="0.2">
      <c r="A43" s="2">
        <v>2</v>
      </c>
      <c r="B43" s="1" t="s">
        <v>54</v>
      </c>
      <c r="C43" s="1" t="s">
        <v>55</v>
      </c>
      <c r="D43" s="2" t="s">
        <v>31</v>
      </c>
      <c r="E43" s="15" t="s">
        <v>56</v>
      </c>
      <c r="F43">
        <v>2</v>
      </c>
      <c r="G43" s="31" t="str">
        <f t="shared" si="0"/>
        <v>2BrancheMedRxivRCTmRNA (2 dose + boost) (95%)Infected3all2wModerna50</v>
      </c>
      <c r="H43" s="16" t="s">
        <v>57</v>
      </c>
      <c r="I43" s="15" t="s">
        <v>74</v>
      </c>
      <c r="J43" t="s">
        <v>75</v>
      </c>
      <c r="K43">
        <v>3</v>
      </c>
      <c r="L43" s="15" t="s">
        <v>66</v>
      </c>
      <c r="M43" t="s">
        <v>36</v>
      </c>
      <c r="N43" s="4" t="s">
        <v>67</v>
      </c>
      <c r="O43" s="4"/>
      <c r="P43" s="2" t="s">
        <v>61</v>
      </c>
      <c r="Q43" s="13">
        <v>50</v>
      </c>
      <c r="R43" s="2" t="s">
        <v>68</v>
      </c>
      <c r="S43" s="2" t="s">
        <v>52</v>
      </c>
      <c r="T43">
        <v>15</v>
      </c>
      <c r="U43" t="s">
        <v>42</v>
      </c>
      <c r="V43" s="15">
        <v>6290</v>
      </c>
      <c r="W43" s="15">
        <v>29734</v>
      </c>
      <c r="X43" s="15" t="s">
        <v>43</v>
      </c>
      <c r="Z43" s="15">
        <v>16</v>
      </c>
      <c r="AA43" t="s">
        <v>62</v>
      </c>
      <c r="AB43">
        <v>40</v>
      </c>
      <c r="AD43" t="s">
        <v>317</v>
      </c>
      <c r="AE43" t="s">
        <v>31</v>
      </c>
    </row>
    <row r="44" spans="1:31" x14ac:dyDescent="0.2">
      <c r="A44" s="2">
        <v>2</v>
      </c>
      <c r="B44" s="1" t="s">
        <v>54</v>
      </c>
      <c r="C44" s="1" t="s">
        <v>55</v>
      </c>
      <c r="D44" s="2" t="s">
        <v>31</v>
      </c>
      <c r="E44" s="15" t="s">
        <v>56</v>
      </c>
      <c r="F44">
        <v>2</v>
      </c>
      <c r="G44" s="31" t="str">
        <f t="shared" si="0"/>
        <v>2BrancheMedRxivRCTmRNA (2 dose + boost) (95%)Infected3all2wModerna50</v>
      </c>
      <c r="H44" s="16" t="s">
        <v>57</v>
      </c>
      <c r="I44" s="15" t="s">
        <v>74</v>
      </c>
      <c r="J44" t="s">
        <v>75</v>
      </c>
      <c r="K44">
        <v>3</v>
      </c>
      <c r="L44" s="15" t="s">
        <v>66</v>
      </c>
      <c r="M44" t="s">
        <v>36</v>
      </c>
      <c r="N44" s="4" t="s">
        <v>67</v>
      </c>
      <c r="O44" s="4"/>
      <c r="P44" s="2" t="s">
        <v>61</v>
      </c>
      <c r="Q44" s="13">
        <v>50</v>
      </c>
      <c r="R44" s="2" t="s">
        <v>68</v>
      </c>
      <c r="S44" s="2" t="s">
        <v>49</v>
      </c>
      <c r="T44">
        <v>15</v>
      </c>
      <c r="U44" t="s">
        <v>42</v>
      </c>
      <c r="V44" s="15">
        <v>3393</v>
      </c>
      <c r="W44" s="15">
        <v>21095</v>
      </c>
      <c r="X44" s="15" t="s">
        <v>43</v>
      </c>
      <c r="Z44" s="15">
        <v>16</v>
      </c>
      <c r="AA44" t="s">
        <v>62</v>
      </c>
      <c r="AB44">
        <v>40</v>
      </c>
      <c r="AD44" t="s">
        <v>317</v>
      </c>
      <c r="AE44" t="s">
        <v>31</v>
      </c>
    </row>
    <row r="45" spans="1:31" x14ac:dyDescent="0.2">
      <c r="A45" s="2">
        <v>2</v>
      </c>
      <c r="B45" s="1" t="s">
        <v>54</v>
      </c>
      <c r="C45" s="1" t="s">
        <v>55</v>
      </c>
      <c r="D45" s="2" t="s">
        <v>31</v>
      </c>
      <c r="E45" s="15" t="s">
        <v>56</v>
      </c>
      <c r="F45">
        <v>2</v>
      </c>
      <c r="G45" s="31" t="str">
        <f t="shared" si="0"/>
        <v>2BrancheMedRxivRCTmRNA (2 dose + boost) (95%)Infected3all2wModerna50</v>
      </c>
      <c r="H45" s="16" t="s">
        <v>57</v>
      </c>
      <c r="I45" s="15" t="s">
        <v>74</v>
      </c>
      <c r="J45" t="s">
        <v>75</v>
      </c>
      <c r="K45">
        <v>3</v>
      </c>
      <c r="L45" s="15" t="s">
        <v>66</v>
      </c>
      <c r="M45" t="s">
        <v>36</v>
      </c>
      <c r="N45" s="4" t="s">
        <v>67</v>
      </c>
      <c r="O45" s="4"/>
      <c r="P45" s="2" t="s">
        <v>61</v>
      </c>
      <c r="Q45" s="13">
        <v>50</v>
      </c>
      <c r="R45" s="2" t="s">
        <v>68</v>
      </c>
      <c r="S45" s="2" t="s">
        <v>53</v>
      </c>
      <c r="T45">
        <v>15</v>
      </c>
      <c r="U45" t="s">
        <v>42</v>
      </c>
      <c r="V45" s="15">
        <v>1117</v>
      </c>
      <c r="W45" s="15">
        <v>11385</v>
      </c>
      <c r="X45" s="15" t="s">
        <v>43</v>
      </c>
      <c r="Z45" s="15">
        <v>16</v>
      </c>
      <c r="AA45" t="s">
        <v>62</v>
      </c>
      <c r="AB45">
        <v>40</v>
      </c>
      <c r="AD45" t="s">
        <v>317</v>
      </c>
      <c r="AE45" t="s">
        <v>31</v>
      </c>
    </row>
    <row r="46" spans="1:31" x14ac:dyDescent="0.2">
      <c r="A46" s="2">
        <v>2</v>
      </c>
      <c r="B46" s="1" t="s">
        <v>54</v>
      </c>
      <c r="C46" s="1" t="s">
        <v>55</v>
      </c>
      <c r="D46" s="2" t="s">
        <v>31</v>
      </c>
      <c r="E46" s="15" t="s">
        <v>56</v>
      </c>
      <c r="F46">
        <v>2</v>
      </c>
      <c r="G46" s="31" t="str">
        <f t="shared" si="0"/>
        <v>2BrancheMedRxivRCTmRNA (2 dose + boost) (95%)Infected3all2wModerna50</v>
      </c>
      <c r="H46" s="16" t="s">
        <v>57</v>
      </c>
      <c r="I46" s="15" t="s">
        <v>74</v>
      </c>
      <c r="J46" t="s">
        <v>75</v>
      </c>
      <c r="K46">
        <v>3</v>
      </c>
      <c r="L46" s="15" t="s">
        <v>69</v>
      </c>
      <c r="M46" t="s">
        <v>36</v>
      </c>
      <c r="N46" s="4" t="s">
        <v>70</v>
      </c>
      <c r="O46" s="4"/>
      <c r="P46" s="2" t="s">
        <v>61</v>
      </c>
      <c r="Q46" s="13">
        <v>50</v>
      </c>
      <c r="R46" s="2" t="s">
        <v>71</v>
      </c>
      <c r="S46" s="2" t="s">
        <v>41</v>
      </c>
      <c r="T46">
        <v>15</v>
      </c>
      <c r="U46" t="s">
        <v>42</v>
      </c>
      <c r="V46" s="15">
        <v>10645</v>
      </c>
      <c r="W46" s="15">
        <v>31039</v>
      </c>
      <c r="X46" s="15" t="s">
        <v>43</v>
      </c>
      <c r="Z46" s="15">
        <v>23</v>
      </c>
      <c r="AA46" t="s">
        <v>62</v>
      </c>
      <c r="AB46">
        <v>40</v>
      </c>
      <c r="AD46" t="s">
        <v>317</v>
      </c>
      <c r="AE46" t="s">
        <v>31</v>
      </c>
    </row>
    <row r="47" spans="1:31" x14ac:dyDescent="0.2">
      <c r="A47" s="2">
        <v>2</v>
      </c>
      <c r="B47" s="1" t="s">
        <v>54</v>
      </c>
      <c r="C47" s="1" t="s">
        <v>55</v>
      </c>
      <c r="D47" s="2" t="s">
        <v>31</v>
      </c>
      <c r="E47" s="15" t="s">
        <v>56</v>
      </c>
      <c r="F47">
        <v>2</v>
      </c>
      <c r="G47" s="31" t="str">
        <f t="shared" si="0"/>
        <v>2BrancheMedRxivRCTmRNA (2 dose + boost) (95%)Infected3all2wModerna50</v>
      </c>
      <c r="H47" s="16" t="s">
        <v>57</v>
      </c>
      <c r="I47" s="15" t="s">
        <v>74</v>
      </c>
      <c r="J47" t="s">
        <v>75</v>
      </c>
      <c r="K47">
        <v>3</v>
      </c>
      <c r="L47" s="15" t="s">
        <v>69</v>
      </c>
      <c r="M47" t="s">
        <v>36</v>
      </c>
      <c r="N47" s="4" t="s">
        <v>70</v>
      </c>
      <c r="O47" s="4"/>
      <c r="P47" s="2" t="s">
        <v>61</v>
      </c>
      <c r="Q47" s="13">
        <v>50</v>
      </c>
      <c r="R47" s="2" t="s">
        <v>71</v>
      </c>
      <c r="S47" s="2" t="s">
        <v>52</v>
      </c>
      <c r="T47">
        <v>15</v>
      </c>
      <c r="U47" t="s">
        <v>42</v>
      </c>
      <c r="V47" s="15">
        <v>5421</v>
      </c>
      <c r="W47" s="15">
        <v>21107</v>
      </c>
      <c r="X47" s="15" t="s">
        <v>43</v>
      </c>
      <c r="Z47" s="15">
        <v>23</v>
      </c>
      <c r="AA47" t="s">
        <v>62</v>
      </c>
      <c r="AB47">
        <v>40</v>
      </c>
      <c r="AD47" t="s">
        <v>317</v>
      </c>
      <c r="AE47" t="s">
        <v>31</v>
      </c>
    </row>
    <row r="48" spans="1:31" x14ac:dyDescent="0.2">
      <c r="A48" s="2">
        <v>2</v>
      </c>
      <c r="B48" s="1" t="s">
        <v>54</v>
      </c>
      <c r="C48" s="1" t="s">
        <v>55</v>
      </c>
      <c r="D48" s="2" t="s">
        <v>31</v>
      </c>
      <c r="E48" s="15" t="s">
        <v>56</v>
      </c>
      <c r="F48">
        <v>2</v>
      </c>
      <c r="G48" s="31" t="str">
        <f t="shared" si="0"/>
        <v>2BrancheMedRxivRCTmRNA (2 dose + boost) (95%)Infected3all2wModerna50</v>
      </c>
      <c r="H48" s="16" t="s">
        <v>57</v>
      </c>
      <c r="I48" s="15" t="s">
        <v>74</v>
      </c>
      <c r="J48" t="s">
        <v>75</v>
      </c>
      <c r="K48">
        <v>3</v>
      </c>
      <c r="L48" s="15" t="s">
        <v>69</v>
      </c>
      <c r="M48" t="s">
        <v>36</v>
      </c>
      <c r="N48" s="4" t="s">
        <v>70</v>
      </c>
      <c r="O48" s="4"/>
      <c r="P48" s="2" t="s">
        <v>61</v>
      </c>
      <c r="Q48" s="13">
        <v>50</v>
      </c>
      <c r="R48" s="2" t="s">
        <v>71</v>
      </c>
      <c r="S48" s="2" t="s">
        <v>49</v>
      </c>
      <c r="T48">
        <v>15</v>
      </c>
      <c r="U48" t="s">
        <v>42</v>
      </c>
      <c r="V48" s="15">
        <v>4416</v>
      </c>
      <c r="W48" s="15">
        <v>25132</v>
      </c>
      <c r="X48" s="15" t="s">
        <v>43</v>
      </c>
      <c r="Z48" s="15">
        <v>23</v>
      </c>
      <c r="AA48" t="s">
        <v>62</v>
      </c>
      <c r="AB48">
        <v>40</v>
      </c>
      <c r="AD48" t="s">
        <v>317</v>
      </c>
      <c r="AE48" t="s">
        <v>31</v>
      </c>
    </row>
    <row r="49" spans="1:31" x14ac:dyDescent="0.2">
      <c r="A49" s="2">
        <v>2</v>
      </c>
      <c r="B49" s="1" t="s">
        <v>54</v>
      </c>
      <c r="C49" s="1" t="s">
        <v>55</v>
      </c>
      <c r="D49" s="2" t="s">
        <v>31</v>
      </c>
      <c r="E49" s="15" t="s">
        <v>56</v>
      </c>
      <c r="F49">
        <v>2</v>
      </c>
      <c r="G49" s="31" t="str">
        <f t="shared" si="0"/>
        <v>2BrancheMedRxivRCTmRNA (2 dose + boost) (95%)Infected3all2wModerna50</v>
      </c>
      <c r="H49" s="16" t="s">
        <v>57</v>
      </c>
      <c r="I49" s="15" t="s">
        <v>74</v>
      </c>
      <c r="J49" t="s">
        <v>75</v>
      </c>
      <c r="K49">
        <v>3</v>
      </c>
      <c r="L49" s="15" t="s">
        <v>69</v>
      </c>
      <c r="M49" t="s">
        <v>36</v>
      </c>
      <c r="N49" s="4" t="s">
        <v>70</v>
      </c>
      <c r="O49" s="4"/>
      <c r="P49" s="2" t="s">
        <v>61</v>
      </c>
      <c r="Q49" s="13">
        <v>50</v>
      </c>
      <c r="R49" s="2" t="s">
        <v>71</v>
      </c>
      <c r="S49" s="2" t="s">
        <v>53</v>
      </c>
      <c r="T49">
        <v>15</v>
      </c>
      <c r="U49" t="s">
        <v>42</v>
      </c>
      <c r="V49" s="15">
        <v>1860</v>
      </c>
      <c r="W49" s="15">
        <v>14441</v>
      </c>
      <c r="X49" s="15" t="s">
        <v>43</v>
      </c>
      <c r="Z49" s="15">
        <v>23</v>
      </c>
      <c r="AA49" t="s">
        <v>62</v>
      </c>
      <c r="AB49">
        <v>40</v>
      </c>
      <c r="AD49" t="s">
        <v>317</v>
      </c>
      <c r="AE49" t="s">
        <v>31</v>
      </c>
    </row>
    <row r="50" spans="1:31" x14ac:dyDescent="0.2">
      <c r="A50" s="2">
        <v>2</v>
      </c>
      <c r="B50" s="1" t="s">
        <v>54</v>
      </c>
      <c r="C50" s="1" t="s">
        <v>55</v>
      </c>
      <c r="D50" s="2" t="s">
        <v>31</v>
      </c>
      <c r="E50" s="15" t="s">
        <v>56</v>
      </c>
      <c r="F50">
        <v>2</v>
      </c>
      <c r="G50" s="31" t="str">
        <f t="shared" si="0"/>
        <v>2BrancheMedRxivRCTmRNA (2 dose + boost) (95%)Infected3all2wModerna50</v>
      </c>
      <c r="H50" s="16" t="s">
        <v>57</v>
      </c>
      <c r="I50" s="15" t="s">
        <v>74</v>
      </c>
      <c r="J50" t="s">
        <v>75</v>
      </c>
      <c r="K50">
        <v>3</v>
      </c>
      <c r="L50" s="15" t="s">
        <v>66</v>
      </c>
      <c r="M50" t="s">
        <v>36</v>
      </c>
      <c r="N50" s="4" t="s">
        <v>72</v>
      </c>
      <c r="O50" s="4"/>
      <c r="P50" s="2" t="s">
        <v>61</v>
      </c>
      <c r="Q50" s="13">
        <v>50</v>
      </c>
      <c r="R50" s="2" t="s">
        <v>73</v>
      </c>
      <c r="S50" s="2" t="s">
        <v>41</v>
      </c>
      <c r="T50">
        <v>15</v>
      </c>
      <c r="U50" t="s">
        <v>42</v>
      </c>
      <c r="V50" s="15">
        <v>10902</v>
      </c>
      <c r="W50" s="15">
        <v>57011</v>
      </c>
      <c r="X50" s="15" t="s">
        <v>43</v>
      </c>
      <c r="Z50" s="15">
        <v>20</v>
      </c>
      <c r="AA50" t="s">
        <v>62</v>
      </c>
      <c r="AB50">
        <v>40</v>
      </c>
      <c r="AD50" t="s">
        <v>317</v>
      </c>
      <c r="AE50" t="s">
        <v>31</v>
      </c>
    </row>
    <row r="51" spans="1:31" x14ac:dyDescent="0.2">
      <c r="A51" s="2">
        <v>2</v>
      </c>
      <c r="B51" s="1" t="s">
        <v>54</v>
      </c>
      <c r="C51" s="1" t="s">
        <v>55</v>
      </c>
      <c r="D51" s="2" t="s">
        <v>31</v>
      </c>
      <c r="E51" s="15" t="s">
        <v>56</v>
      </c>
      <c r="F51">
        <v>2</v>
      </c>
      <c r="G51" s="31" t="str">
        <f t="shared" si="0"/>
        <v>2BrancheMedRxivRCTmRNA (2 dose + boost) (95%)Infected3all2wModerna50</v>
      </c>
      <c r="H51" s="16" t="s">
        <v>57</v>
      </c>
      <c r="I51" s="15" t="s">
        <v>74</v>
      </c>
      <c r="J51" t="s">
        <v>75</v>
      </c>
      <c r="K51">
        <v>3</v>
      </c>
      <c r="L51" s="15" t="s">
        <v>66</v>
      </c>
      <c r="M51" t="s">
        <v>36</v>
      </c>
      <c r="N51" s="4" t="s">
        <v>72</v>
      </c>
      <c r="O51" s="4"/>
      <c r="P51" s="2" t="s">
        <v>61</v>
      </c>
      <c r="Q51" s="13">
        <v>50</v>
      </c>
      <c r="R51" s="2" t="s">
        <v>73</v>
      </c>
      <c r="S51" s="2" t="s">
        <v>52</v>
      </c>
      <c r="T51">
        <v>15</v>
      </c>
      <c r="U51" t="s">
        <v>42</v>
      </c>
      <c r="V51" s="15">
        <v>5370</v>
      </c>
      <c r="W51" s="15">
        <v>33893</v>
      </c>
      <c r="X51" s="15" t="s">
        <v>43</v>
      </c>
      <c r="Z51" s="15">
        <v>20</v>
      </c>
      <c r="AA51" t="s">
        <v>62</v>
      </c>
      <c r="AB51">
        <v>40</v>
      </c>
      <c r="AD51" t="s">
        <v>317</v>
      </c>
      <c r="AE51" t="s">
        <v>31</v>
      </c>
    </row>
    <row r="52" spans="1:31" x14ac:dyDescent="0.2">
      <c r="A52" s="2">
        <v>2</v>
      </c>
      <c r="B52" s="1" t="s">
        <v>54</v>
      </c>
      <c r="C52" s="1" t="s">
        <v>55</v>
      </c>
      <c r="D52" s="2" t="s">
        <v>31</v>
      </c>
      <c r="E52" s="15" t="s">
        <v>56</v>
      </c>
      <c r="F52">
        <v>2</v>
      </c>
      <c r="G52" s="31" t="str">
        <f t="shared" si="0"/>
        <v>2BrancheMedRxivRCTmRNA (2 dose + boost) (95%)Infected3all2wModerna50</v>
      </c>
      <c r="H52" s="16" t="s">
        <v>57</v>
      </c>
      <c r="I52" s="15" t="s">
        <v>74</v>
      </c>
      <c r="J52" t="s">
        <v>75</v>
      </c>
      <c r="K52">
        <v>3</v>
      </c>
      <c r="L52" s="15" t="s">
        <v>66</v>
      </c>
      <c r="M52" t="s">
        <v>36</v>
      </c>
      <c r="N52" s="4" t="s">
        <v>72</v>
      </c>
      <c r="O52" s="4"/>
      <c r="P52" s="2" t="s">
        <v>61</v>
      </c>
      <c r="Q52" s="13">
        <v>50</v>
      </c>
      <c r="R52" s="2" t="s">
        <v>73</v>
      </c>
      <c r="S52" s="2" t="s">
        <v>49</v>
      </c>
      <c r="T52">
        <v>15</v>
      </c>
      <c r="U52" t="s">
        <v>42</v>
      </c>
      <c r="V52" s="15">
        <v>4165</v>
      </c>
      <c r="W52" s="15">
        <v>34324</v>
      </c>
      <c r="X52" s="15" t="s">
        <v>43</v>
      </c>
      <c r="Z52" s="15">
        <v>20</v>
      </c>
      <c r="AA52" t="s">
        <v>62</v>
      </c>
      <c r="AB52">
        <v>40</v>
      </c>
      <c r="AD52" t="s">
        <v>317</v>
      </c>
      <c r="AE52" t="s">
        <v>31</v>
      </c>
    </row>
    <row r="53" spans="1:31" x14ac:dyDescent="0.2">
      <c r="A53" s="2">
        <v>2</v>
      </c>
      <c r="B53" s="1" t="s">
        <v>54</v>
      </c>
      <c r="C53" s="1" t="s">
        <v>55</v>
      </c>
      <c r="D53" s="2" t="s">
        <v>31</v>
      </c>
      <c r="E53" s="15" t="s">
        <v>56</v>
      </c>
      <c r="F53">
        <v>2</v>
      </c>
      <c r="G53" s="31" t="str">
        <f t="shared" si="0"/>
        <v>2BrancheMedRxivRCTmRNA (2 dose + boost) (95%)Infected3all2wModerna50</v>
      </c>
      <c r="H53" s="16" t="s">
        <v>57</v>
      </c>
      <c r="I53" s="15" t="s">
        <v>74</v>
      </c>
      <c r="J53" t="s">
        <v>75</v>
      </c>
      <c r="K53">
        <v>3</v>
      </c>
      <c r="L53" s="15" t="s">
        <v>66</v>
      </c>
      <c r="M53" t="s">
        <v>36</v>
      </c>
      <c r="N53" s="4" t="s">
        <v>72</v>
      </c>
      <c r="O53" s="4"/>
      <c r="P53" s="2" t="s">
        <v>61</v>
      </c>
      <c r="Q53" s="13">
        <v>50</v>
      </c>
      <c r="R53" s="2" t="s">
        <v>73</v>
      </c>
      <c r="S53" s="2" t="s">
        <v>53</v>
      </c>
      <c r="T53">
        <v>15</v>
      </c>
      <c r="U53" t="s">
        <v>42</v>
      </c>
      <c r="V53" s="15">
        <v>1763</v>
      </c>
      <c r="W53" s="15">
        <v>19160</v>
      </c>
      <c r="X53" s="15" t="s">
        <v>43</v>
      </c>
      <c r="Z53" s="15">
        <v>20</v>
      </c>
      <c r="AA53" t="s">
        <v>62</v>
      </c>
      <c r="AB53">
        <v>40</v>
      </c>
      <c r="AD53" t="s">
        <v>317</v>
      </c>
      <c r="AE53" t="s">
        <v>31</v>
      </c>
    </row>
    <row r="54" spans="1:31" x14ac:dyDescent="0.2">
      <c r="A54" s="2">
        <v>3</v>
      </c>
      <c r="B54" s="1" t="s">
        <v>76</v>
      </c>
      <c r="C54" s="1" t="s">
        <v>77</v>
      </c>
      <c r="D54" s="2" t="s">
        <v>78</v>
      </c>
      <c r="E54" s="2" t="s">
        <v>79</v>
      </c>
      <c r="F54" s="2">
        <v>1</v>
      </c>
      <c r="G54" s="31" t="str">
        <f t="shared" si="0"/>
        <v>3ChalkiasResearch Square NotRCTSARS-CoV-2 Spike (S)-Pseudotyped Virus Neutralization Assay (PsVNA)Moderna (2 dose) (mRNA-1273)Uninfected2all1mModerna50</v>
      </c>
      <c r="H54" s="2" t="s">
        <v>80</v>
      </c>
      <c r="I54" s="16" t="s">
        <v>34</v>
      </c>
      <c r="J54" t="s">
        <v>34</v>
      </c>
      <c r="K54">
        <v>2</v>
      </c>
      <c r="L54" s="15" t="s">
        <v>81</v>
      </c>
      <c r="M54" t="s">
        <v>36</v>
      </c>
      <c r="N54" s="1" t="s">
        <v>82</v>
      </c>
      <c r="O54" s="17" t="s">
        <v>83</v>
      </c>
      <c r="P54" s="2" t="s">
        <v>61</v>
      </c>
      <c r="Q54" s="3">
        <v>50</v>
      </c>
      <c r="R54" s="2" t="s">
        <v>84</v>
      </c>
      <c r="S54" s="2" t="s">
        <v>41</v>
      </c>
      <c r="T54" s="15">
        <v>28</v>
      </c>
      <c r="U54" s="15" t="s">
        <v>85</v>
      </c>
      <c r="V54">
        <v>103</v>
      </c>
      <c r="W54" s="4">
        <v>2171.6999999999998</v>
      </c>
      <c r="X54" s="15" t="s">
        <v>43</v>
      </c>
      <c r="Y54" s="18" t="s">
        <v>86</v>
      </c>
      <c r="Z54">
        <v>299</v>
      </c>
      <c r="AA54" t="s">
        <v>62</v>
      </c>
      <c r="AB54">
        <v>20</v>
      </c>
      <c r="AD54" t="s">
        <v>317</v>
      </c>
      <c r="AE54" t="s">
        <v>320</v>
      </c>
    </row>
    <row r="55" spans="1:31" x14ac:dyDescent="0.2">
      <c r="A55" s="2">
        <v>3</v>
      </c>
      <c r="B55" s="1" t="s">
        <v>76</v>
      </c>
      <c r="C55" s="1" t="s">
        <v>77</v>
      </c>
      <c r="D55" s="2" t="s">
        <v>78</v>
      </c>
      <c r="E55" s="2" t="s">
        <v>79</v>
      </c>
      <c r="F55" s="2">
        <v>1</v>
      </c>
      <c r="G55" s="31" t="str">
        <f t="shared" si="0"/>
        <v>3ChalkiasResearch Square NotRCTSARS-CoV-2 Spike (S)-Pseudotyped Virus Neutralization Assay (PsVNA)Moderna (2 dose) (mRNA-1273)Uninfected2all1mModerna50</v>
      </c>
      <c r="H55" s="2" t="s">
        <v>80</v>
      </c>
      <c r="I55" s="16" t="s">
        <v>34</v>
      </c>
      <c r="J55" t="s">
        <v>34</v>
      </c>
      <c r="K55">
        <v>2</v>
      </c>
      <c r="L55" s="15" t="s">
        <v>87</v>
      </c>
      <c r="M55" t="s">
        <v>36</v>
      </c>
      <c r="N55" s="1" t="s">
        <v>59</v>
      </c>
      <c r="O55" s="17" t="s">
        <v>88</v>
      </c>
      <c r="P55" s="2" t="s">
        <v>61</v>
      </c>
      <c r="Q55" s="3">
        <v>50</v>
      </c>
      <c r="R55" s="2" t="s">
        <v>41</v>
      </c>
      <c r="S55" s="2" t="s">
        <v>41</v>
      </c>
      <c r="T55" s="15">
        <v>28</v>
      </c>
      <c r="U55" s="15" t="s">
        <v>85</v>
      </c>
      <c r="V55">
        <v>150.19999999999999</v>
      </c>
      <c r="W55" s="4">
        <v>1951.7</v>
      </c>
      <c r="X55" s="15" t="s">
        <v>43</v>
      </c>
      <c r="Y55" s="18" t="s">
        <v>86</v>
      </c>
      <c r="Z55">
        <v>149</v>
      </c>
      <c r="AA55" t="s">
        <v>62</v>
      </c>
      <c r="AB55">
        <v>20</v>
      </c>
      <c r="AD55" t="s">
        <v>317</v>
      </c>
      <c r="AE55" t="s">
        <v>320</v>
      </c>
    </row>
    <row r="56" spans="1:31" x14ac:dyDescent="0.2">
      <c r="A56" s="2">
        <v>3</v>
      </c>
      <c r="B56" s="1" t="s">
        <v>76</v>
      </c>
      <c r="C56" s="1" t="s">
        <v>77</v>
      </c>
      <c r="D56" s="2" t="s">
        <v>78</v>
      </c>
      <c r="E56" s="2" t="s">
        <v>79</v>
      </c>
      <c r="F56" s="2">
        <v>1</v>
      </c>
      <c r="G56" s="31" t="str">
        <f t="shared" si="0"/>
        <v>3ChalkiasResearch Square NotRCTSARS-CoV-2 Spike (S)-Pseudotyped Virus Neutralization Assay (PsVNA)Moderna (2 dose) (mRNA-1273)Uninfected2all1mModerna50</v>
      </c>
      <c r="H56" s="2" t="s">
        <v>80</v>
      </c>
      <c r="I56" s="16" t="s">
        <v>34</v>
      </c>
      <c r="J56" t="s">
        <v>34</v>
      </c>
      <c r="K56">
        <v>2</v>
      </c>
      <c r="L56" s="15" t="s">
        <v>81</v>
      </c>
      <c r="M56" t="s">
        <v>36</v>
      </c>
      <c r="N56" s="1" t="s">
        <v>82</v>
      </c>
      <c r="O56" s="17" t="s">
        <v>83</v>
      </c>
      <c r="P56" s="2" t="s">
        <v>61</v>
      </c>
      <c r="Q56" s="3">
        <v>50</v>
      </c>
      <c r="R56" s="2" t="s">
        <v>84</v>
      </c>
      <c r="S56" s="2" t="s">
        <v>49</v>
      </c>
      <c r="T56" s="15">
        <v>28</v>
      </c>
      <c r="U56" s="15" t="s">
        <v>85</v>
      </c>
      <c r="V56">
        <v>25.6</v>
      </c>
      <c r="W56" s="4">
        <v>1032.4000000000001</v>
      </c>
      <c r="X56" s="15" t="s">
        <v>43</v>
      </c>
      <c r="Y56" s="18" t="s">
        <v>86</v>
      </c>
      <c r="Z56">
        <v>299</v>
      </c>
      <c r="AA56" t="s">
        <v>62</v>
      </c>
      <c r="AB56">
        <v>20</v>
      </c>
      <c r="AD56" t="s">
        <v>317</v>
      </c>
      <c r="AE56" t="s">
        <v>320</v>
      </c>
    </row>
    <row r="57" spans="1:31" x14ac:dyDescent="0.2">
      <c r="A57" s="2">
        <v>3</v>
      </c>
      <c r="B57" s="1" t="s">
        <v>76</v>
      </c>
      <c r="C57" s="1" t="s">
        <v>77</v>
      </c>
      <c r="D57" s="2" t="s">
        <v>78</v>
      </c>
      <c r="E57" s="2" t="s">
        <v>79</v>
      </c>
      <c r="F57" s="2">
        <v>1</v>
      </c>
      <c r="G57" s="31" t="str">
        <f t="shared" si="0"/>
        <v>3ChalkiasResearch Square NotRCTSARS-CoV-2 Spike (S)-Pseudotyped Virus Neutralization Assay (PsVNA)Moderna (2 dose) (mRNA-1273)Uninfected2all1mModerna50</v>
      </c>
      <c r="H57" s="2" t="s">
        <v>80</v>
      </c>
      <c r="I57" s="16" t="s">
        <v>34</v>
      </c>
      <c r="J57" t="s">
        <v>34</v>
      </c>
      <c r="K57">
        <v>2</v>
      </c>
      <c r="L57" s="15" t="s">
        <v>87</v>
      </c>
      <c r="M57" t="s">
        <v>36</v>
      </c>
      <c r="N57" s="1" t="s">
        <v>59</v>
      </c>
      <c r="O57" s="17" t="s">
        <v>88</v>
      </c>
      <c r="P57" s="2" t="s">
        <v>61</v>
      </c>
      <c r="Q57" s="3">
        <v>50</v>
      </c>
      <c r="R57" s="2" t="s">
        <v>41</v>
      </c>
      <c r="S57" s="2" t="s">
        <v>49</v>
      </c>
      <c r="T57" s="15">
        <v>28</v>
      </c>
      <c r="U57" s="15" t="s">
        <v>85</v>
      </c>
      <c r="V57">
        <v>37.5</v>
      </c>
      <c r="W57" s="4">
        <v>920.5</v>
      </c>
      <c r="X57" s="15" t="s">
        <v>43</v>
      </c>
      <c r="Y57" s="18" t="s">
        <v>86</v>
      </c>
      <c r="Z57">
        <v>149</v>
      </c>
      <c r="AA57" t="s">
        <v>62</v>
      </c>
      <c r="AB57">
        <v>20</v>
      </c>
      <c r="AD57" t="s">
        <v>317</v>
      </c>
      <c r="AE57" t="s">
        <v>320</v>
      </c>
    </row>
    <row r="58" spans="1:31" x14ac:dyDescent="0.2">
      <c r="A58" s="2">
        <v>3</v>
      </c>
      <c r="B58" s="1" t="s">
        <v>76</v>
      </c>
      <c r="C58" s="1" t="s">
        <v>77</v>
      </c>
      <c r="D58" s="2" t="s">
        <v>78</v>
      </c>
      <c r="E58" s="2" t="s">
        <v>79</v>
      </c>
      <c r="F58" s="2">
        <v>1</v>
      </c>
      <c r="G58" s="31" t="str">
        <f t="shared" si="0"/>
        <v>3ChalkiasResearch Square NotRCTSARS-CoV-2 Spike (S)-Pseudotyped Virus Neutralization Assay (PsVNA)Moderna (2 dose) (mRNA-1273)Uninfected2all1mModerna50</v>
      </c>
      <c r="H58" s="2" t="s">
        <v>80</v>
      </c>
      <c r="I58" s="16" t="s">
        <v>34</v>
      </c>
      <c r="J58" t="s">
        <v>34</v>
      </c>
      <c r="K58">
        <v>2</v>
      </c>
      <c r="L58" s="15" t="s">
        <v>81</v>
      </c>
      <c r="M58" t="s">
        <v>36</v>
      </c>
      <c r="N58" s="1" t="s">
        <v>82</v>
      </c>
      <c r="O58" s="17" t="s">
        <v>83</v>
      </c>
      <c r="P58" s="2" t="s">
        <v>61</v>
      </c>
      <c r="Q58" s="3">
        <v>50</v>
      </c>
      <c r="R58" s="2" t="s">
        <v>84</v>
      </c>
      <c r="S58" s="2" t="s">
        <v>53</v>
      </c>
      <c r="T58" s="15">
        <v>28</v>
      </c>
      <c r="U58" s="15" t="s">
        <v>85</v>
      </c>
      <c r="V58">
        <v>38.6</v>
      </c>
      <c r="W58" s="4">
        <v>1408.1</v>
      </c>
      <c r="X58" s="15" t="s">
        <v>43</v>
      </c>
      <c r="Y58" s="18" t="s">
        <v>86</v>
      </c>
      <c r="Z58">
        <v>298</v>
      </c>
      <c r="AA58" t="s">
        <v>62</v>
      </c>
      <c r="AB58">
        <v>20</v>
      </c>
      <c r="AD58" t="s">
        <v>317</v>
      </c>
      <c r="AE58" t="s">
        <v>320</v>
      </c>
    </row>
    <row r="59" spans="1:31" x14ac:dyDescent="0.2">
      <c r="A59" s="2">
        <v>3</v>
      </c>
      <c r="B59" s="1" t="s">
        <v>76</v>
      </c>
      <c r="C59" s="1" t="s">
        <v>77</v>
      </c>
      <c r="D59" s="2" t="s">
        <v>78</v>
      </c>
      <c r="E59" s="2" t="s">
        <v>79</v>
      </c>
      <c r="F59" s="2">
        <v>1</v>
      </c>
      <c r="G59" s="31" t="str">
        <f t="shared" si="0"/>
        <v>3ChalkiasResearch Square NotRCTSARS-CoV-2 Spike (S)-Pseudotyped Virus Neutralization Assay (PsVNA)Moderna (2 dose) (mRNA-1273)Uninfected2all1mModerna50</v>
      </c>
      <c r="H59" s="2" t="s">
        <v>80</v>
      </c>
      <c r="I59" s="16" t="s">
        <v>34</v>
      </c>
      <c r="J59" t="s">
        <v>34</v>
      </c>
      <c r="K59">
        <v>2</v>
      </c>
      <c r="L59" s="15" t="s">
        <v>87</v>
      </c>
      <c r="M59" t="s">
        <v>36</v>
      </c>
      <c r="N59" s="1" t="s">
        <v>59</v>
      </c>
      <c r="O59" s="17" t="s">
        <v>88</v>
      </c>
      <c r="P59" s="2" t="s">
        <v>61</v>
      </c>
      <c r="Q59" s="3">
        <v>50</v>
      </c>
      <c r="R59" s="2" t="s">
        <v>41</v>
      </c>
      <c r="S59" s="2" t="s">
        <v>53</v>
      </c>
      <c r="T59" s="15">
        <v>28</v>
      </c>
      <c r="U59" s="15" t="s">
        <v>85</v>
      </c>
      <c r="V59">
        <v>38.299999999999997</v>
      </c>
      <c r="W59" s="4">
        <v>628.70000000000005</v>
      </c>
      <c r="X59" s="15" t="s">
        <v>43</v>
      </c>
      <c r="Y59" s="18" t="s">
        <v>86</v>
      </c>
      <c r="Z59">
        <v>147</v>
      </c>
      <c r="AA59" t="s">
        <v>62</v>
      </c>
      <c r="AB59">
        <v>20</v>
      </c>
      <c r="AD59" t="s">
        <v>317</v>
      </c>
      <c r="AE59" t="s">
        <v>320</v>
      </c>
    </row>
    <row r="60" spans="1:31" x14ac:dyDescent="0.2">
      <c r="A60" s="2">
        <v>3</v>
      </c>
      <c r="B60" s="1" t="s">
        <v>76</v>
      </c>
      <c r="C60" s="1" t="s">
        <v>77</v>
      </c>
      <c r="D60" s="2" t="s">
        <v>78</v>
      </c>
      <c r="E60" s="2" t="s">
        <v>79</v>
      </c>
      <c r="F60" s="2">
        <v>1</v>
      </c>
      <c r="G60" s="31" t="str">
        <f t="shared" si="0"/>
        <v>3ChalkiasResearch Square NotRCTSARS-CoV-2 Spike (S)-Pseudotyped Virus Neutralization Assay (PsVNA)Moderna (2 dose) (mRNA-1273)Uninfected2all1mModerna50</v>
      </c>
      <c r="H60" s="2" t="s">
        <v>80</v>
      </c>
      <c r="I60" s="16" t="s">
        <v>34</v>
      </c>
      <c r="J60" t="s">
        <v>34</v>
      </c>
      <c r="K60">
        <v>2</v>
      </c>
      <c r="L60" s="15" t="s">
        <v>81</v>
      </c>
      <c r="M60" t="s">
        <v>36</v>
      </c>
      <c r="N60" s="1" t="s">
        <v>82</v>
      </c>
      <c r="O60" s="17" t="s">
        <v>83</v>
      </c>
      <c r="P60" s="2" t="s">
        <v>61</v>
      </c>
      <c r="Q60" s="3">
        <v>50</v>
      </c>
      <c r="R60" s="2" t="s">
        <v>84</v>
      </c>
      <c r="S60" s="2" t="s">
        <v>52</v>
      </c>
      <c r="T60" s="15">
        <v>28</v>
      </c>
      <c r="U60" s="15" t="s">
        <v>85</v>
      </c>
      <c r="V60">
        <v>52.8</v>
      </c>
      <c r="W60" s="4">
        <v>1507.4</v>
      </c>
      <c r="X60" s="15" t="s">
        <v>43</v>
      </c>
      <c r="Y60" s="18" t="s">
        <v>86</v>
      </c>
      <c r="Z60">
        <v>298</v>
      </c>
      <c r="AA60" t="s">
        <v>62</v>
      </c>
      <c r="AB60">
        <v>20</v>
      </c>
      <c r="AD60" t="s">
        <v>317</v>
      </c>
      <c r="AE60" t="s">
        <v>320</v>
      </c>
    </row>
    <row r="61" spans="1:31" x14ac:dyDescent="0.2">
      <c r="A61" s="2">
        <v>3</v>
      </c>
      <c r="B61" s="1" t="s">
        <v>76</v>
      </c>
      <c r="C61" s="1" t="s">
        <v>77</v>
      </c>
      <c r="D61" s="2" t="s">
        <v>78</v>
      </c>
      <c r="E61" s="2" t="s">
        <v>79</v>
      </c>
      <c r="F61" s="2">
        <v>1</v>
      </c>
      <c r="G61" s="31" t="str">
        <f t="shared" si="0"/>
        <v>3ChalkiasResearch Square NotRCTSARS-CoV-2 Spike (S)-Pseudotyped Virus Neutralization Assay (PsVNA)Moderna (2 dose) (mRNA-1273)Uninfected2all1mModerna50</v>
      </c>
      <c r="H61" s="2" t="s">
        <v>80</v>
      </c>
      <c r="I61" s="16" t="s">
        <v>34</v>
      </c>
      <c r="J61" t="s">
        <v>34</v>
      </c>
      <c r="K61">
        <v>2</v>
      </c>
      <c r="L61" s="15" t="s">
        <v>87</v>
      </c>
      <c r="M61" t="s">
        <v>36</v>
      </c>
      <c r="N61" s="1" t="s">
        <v>59</v>
      </c>
      <c r="O61" s="17" t="s">
        <v>88</v>
      </c>
      <c r="P61" s="2" t="s">
        <v>61</v>
      </c>
      <c r="Q61" s="3">
        <v>50</v>
      </c>
      <c r="R61" s="2" t="s">
        <v>41</v>
      </c>
      <c r="S61" s="2" t="s">
        <v>52</v>
      </c>
      <c r="T61" s="15">
        <v>28</v>
      </c>
      <c r="U61" s="15" t="s">
        <v>85</v>
      </c>
      <c r="V61">
        <v>47.4</v>
      </c>
      <c r="W61" s="4">
        <v>827.8</v>
      </c>
      <c r="X61" s="15" t="s">
        <v>43</v>
      </c>
      <c r="Y61" s="18" t="s">
        <v>86</v>
      </c>
      <c r="Z61">
        <v>149</v>
      </c>
      <c r="AA61" t="s">
        <v>62</v>
      </c>
      <c r="AB61">
        <v>20</v>
      </c>
      <c r="AD61" t="s">
        <v>317</v>
      </c>
      <c r="AE61" t="s">
        <v>320</v>
      </c>
    </row>
    <row r="62" spans="1:31" x14ac:dyDescent="0.2">
      <c r="A62" s="2">
        <v>3</v>
      </c>
      <c r="B62" s="1" t="s">
        <v>76</v>
      </c>
      <c r="C62" s="1" t="s">
        <v>77</v>
      </c>
      <c r="D62" s="2" t="s">
        <v>78</v>
      </c>
      <c r="E62" s="2" t="s">
        <v>79</v>
      </c>
      <c r="F62" s="2">
        <v>2</v>
      </c>
      <c r="G62" s="31" t="str">
        <f t="shared" si="0"/>
        <v>3ChalkiasResearch Square NotRCTSARS-CoV-2 Spike (S)-Pseudotyped Virus Neutralization Assay (PsVNA)Moderna (2 dose) (mRNA-1273)Uninfected2all1mModerna100</v>
      </c>
      <c r="H62" s="2" t="s">
        <v>80</v>
      </c>
      <c r="I62" s="16" t="s">
        <v>34</v>
      </c>
      <c r="J62" t="s">
        <v>34</v>
      </c>
      <c r="K62">
        <v>2</v>
      </c>
      <c r="L62" s="15" t="s">
        <v>89</v>
      </c>
      <c r="M62" t="s">
        <v>36</v>
      </c>
      <c r="N62" s="1" t="s">
        <v>90</v>
      </c>
      <c r="O62" s="17" t="s">
        <v>83</v>
      </c>
      <c r="P62" s="2" t="s">
        <v>61</v>
      </c>
      <c r="Q62" s="1">
        <v>100</v>
      </c>
      <c r="R62" s="2" t="s">
        <v>84</v>
      </c>
      <c r="S62" s="2" t="s">
        <v>41</v>
      </c>
      <c r="T62" s="15">
        <v>28</v>
      </c>
      <c r="U62" s="15" t="s">
        <v>85</v>
      </c>
      <c r="V62">
        <v>99.9</v>
      </c>
      <c r="W62" s="4">
        <v>4503</v>
      </c>
      <c r="X62" s="15" t="s">
        <v>43</v>
      </c>
      <c r="Y62" s="18" t="s">
        <v>86</v>
      </c>
      <c r="Z62">
        <v>578</v>
      </c>
      <c r="AA62" t="s">
        <v>62</v>
      </c>
      <c r="AB62">
        <v>20</v>
      </c>
      <c r="AD62" t="s">
        <v>317</v>
      </c>
      <c r="AE62" t="s">
        <v>320</v>
      </c>
    </row>
    <row r="63" spans="1:31" x14ac:dyDescent="0.2">
      <c r="A63" s="2">
        <v>3</v>
      </c>
      <c r="B63" s="1" t="s">
        <v>76</v>
      </c>
      <c r="C63" s="1" t="s">
        <v>77</v>
      </c>
      <c r="D63" s="2" t="s">
        <v>78</v>
      </c>
      <c r="E63" s="2" t="s">
        <v>79</v>
      </c>
      <c r="F63" s="2">
        <v>2</v>
      </c>
      <c r="G63" s="31" t="str">
        <f t="shared" si="0"/>
        <v>3ChalkiasResearch Square NotRCTSARS-CoV-2 Spike (S)-Pseudotyped Virus Neutralization Assay (PsVNA)Moderna (2 dose) (mRNA-1273)Uninfected2all1mModerna100</v>
      </c>
      <c r="H63" s="2" t="s">
        <v>80</v>
      </c>
      <c r="I63" s="16" t="s">
        <v>34</v>
      </c>
      <c r="J63" t="s">
        <v>34</v>
      </c>
      <c r="K63">
        <v>2</v>
      </c>
      <c r="L63" s="15" t="s">
        <v>89</v>
      </c>
      <c r="M63" t="s">
        <v>36</v>
      </c>
      <c r="N63" s="1" t="s">
        <v>90</v>
      </c>
      <c r="O63" s="17" t="s">
        <v>83</v>
      </c>
      <c r="P63" s="2" t="s">
        <v>61</v>
      </c>
      <c r="Q63" s="1">
        <v>100</v>
      </c>
      <c r="R63" s="2" t="s">
        <v>84</v>
      </c>
      <c r="S63" s="2" t="s">
        <v>49</v>
      </c>
      <c r="T63" s="15">
        <v>28</v>
      </c>
      <c r="U63" s="15" t="s">
        <v>85</v>
      </c>
      <c r="V63">
        <v>23.9</v>
      </c>
      <c r="W63" s="4">
        <v>1641.9</v>
      </c>
      <c r="X63" s="15" t="s">
        <v>43</v>
      </c>
      <c r="Y63" s="18" t="s">
        <v>86</v>
      </c>
      <c r="Z63">
        <v>578</v>
      </c>
      <c r="AA63" t="s">
        <v>62</v>
      </c>
      <c r="AB63">
        <v>20</v>
      </c>
      <c r="AD63" t="s">
        <v>317</v>
      </c>
      <c r="AE63" t="s">
        <v>320</v>
      </c>
    </row>
    <row r="64" spans="1:31" x14ac:dyDescent="0.2">
      <c r="A64" s="2">
        <v>4</v>
      </c>
      <c r="B64" s="1" t="s">
        <v>91</v>
      </c>
      <c r="C64" s="1" t="s">
        <v>55</v>
      </c>
      <c r="D64" s="2" t="s">
        <v>78</v>
      </c>
      <c r="E64" s="2" t="s">
        <v>92</v>
      </c>
      <c r="F64" s="2">
        <v>1</v>
      </c>
      <c r="G64" s="31" t="str">
        <f t="shared" si="0"/>
        <v>4Chalkias MedRxivNotRCTSARS-CoV-2 spike-pseudotyped lentivirus neutralization assayModerna (2 dose + boost) (mRNA-1273)Uninfected3all1mModerna50</v>
      </c>
      <c r="H64" s="2" t="s">
        <v>93</v>
      </c>
      <c r="I64" s="2" t="s">
        <v>34</v>
      </c>
      <c r="J64" t="s">
        <v>34</v>
      </c>
      <c r="K64">
        <v>3</v>
      </c>
      <c r="L64" s="15" t="s">
        <v>94</v>
      </c>
      <c r="M64" t="s">
        <v>36</v>
      </c>
      <c r="N64" s="1" t="s">
        <v>95</v>
      </c>
      <c r="O64" s="17" t="s">
        <v>96</v>
      </c>
      <c r="P64" s="2" t="s">
        <v>61</v>
      </c>
      <c r="Q64" s="1">
        <v>50</v>
      </c>
      <c r="R64" s="2" t="s">
        <v>73</v>
      </c>
      <c r="S64" s="2" t="s">
        <v>41</v>
      </c>
      <c r="T64" s="15">
        <v>28</v>
      </c>
      <c r="U64" s="15" t="s">
        <v>85</v>
      </c>
      <c r="V64">
        <v>1266.7</v>
      </c>
      <c r="W64" s="4">
        <v>5977.3</v>
      </c>
      <c r="X64" s="15" t="s">
        <v>43</v>
      </c>
      <c r="Y64" s="18" t="s">
        <v>97</v>
      </c>
      <c r="Z64">
        <v>334</v>
      </c>
      <c r="AA64" t="s">
        <v>98</v>
      </c>
      <c r="AB64" t="s">
        <v>99</v>
      </c>
      <c r="AD64" t="s">
        <v>317</v>
      </c>
      <c r="AE64" t="s">
        <v>320</v>
      </c>
    </row>
    <row r="65" spans="1:31" x14ac:dyDescent="0.2">
      <c r="A65" s="2">
        <v>4</v>
      </c>
      <c r="B65" s="1" t="s">
        <v>91</v>
      </c>
      <c r="C65" s="1" t="s">
        <v>55</v>
      </c>
      <c r="D65" s="2" t="s">
        <v>78</v>
      </c>
      <c r="E65" s="2" t="s">
        <v>92</v>
      </c>
      <c r="F65" s="2">
        <v>1</v>
      </c>
      <c r="G65" s="31" t="str">
        <f t="shared" si="0"/>
        <v>4Chalkias MedRxivNotRCTSARS-CoV-2 spike-pseudotyped lentivirus neutralization assayModerna (2 dose + boost) (mRNA-1273)Uninfected3all1mModerna50</v>
      </c>
      <c r="H65" s="2" t="s">
        <v>93</v>
      </c>
      <c r="I65" s="2" t="s">
        <v>34</v>
      </c>
      <c r="J65" t="s">
        <v>34</v>
      </c>
      <c r="K65">
        <v>3</v>
      </c>
      <c r="L65" s="15" t="s">
        <v>100</v>
      </c>
      <c r="M65" t="s">
        <v>36</v>
      </c>
      <c r="N65" s="1" t="s">
        <v>59</v>
      </c>
      <c r="O65" s="17" t="s">
        <v>88</v>
      </c>
      <c r="P65" s="2" t="s">
        <v>61</v>
      </c>
      <c r="Q65" s="1">
        <v>50</v>
      </c>
      <c r="R65" s="2" t="s">
        <v>41</v>
      </c>
      <c r="S65" s="2" t="s">
        <v>41</v>
      </c>
      <c r="T65" s="15">
        <v>28</v>
      </c>
      <c r="U65" s="15" t="s">
        <v>85</v>
      </c>
      <c r="V65">
        <v>1521</v>
      </c>
      <c r="W65" s="4">
        <v>5649.3</v>
      </c>
      <c r="X65" s="15" t="s">
        <v>43</v>
      </c>
      <c r="Y65" s="18" t="s">
        <v>97</v>
      </c>
      <c r="Z65">
        <v>260</v>
      </c>
      <c r="AA65" t="s">
        <v>98</v>
      </c>
      <c r="AB65" t="s">
        <v>101</v>
      </c>
      <c r="AD65" t="s">
        <v>317</v>
      </c>
      <c r="AE65" t="s">
        <v>320</v>
      </c>
    </row>
    <row r="66" spans="1:31" x14ac:dyDescent="0.2">
      <c r="A66" s="2">
        <v>4</v>
      </c>
      <c r="B66" s="1" t="s">
        <v>91</v>
      </c>
      <c r="C66" s="1" t="s">
        <v>55</v>
      </c>
      <c r="D66" s="2" t="s">
        <v>78</v>
      </c>
      <c r="E66" s="2" t="s">
        <v>92</v>
      </c>
      <c r="F66" s="2">
        <v>1</v>
      </c>
      <c r="G66" s="31" t="str">
        <f t="shared" si="0"/>
        <v>4Chalkias MedRxivNotRCTSARS-CoV-2 spike-pseudotyped lentivirus neutralization assayModerna (2 dose + boost) (mRNA-1273)Uninfected3all1mModerna50</v>
      </c>
      <c r="H66" s="2" t="s">
        <v>93</v>
      </c>
      <c r="I66" s="2" t="s">
        <v>34</v>
      </c>
      <c r="J66" t="s">
        <v>34</v>
      </c>
      <c r="K66">
        <v>3</v>
      </c>
      <c r="L66" s="15" t="s">
        <v>94</v>
      </c>
      <c r="M66" t="s">
        <v>36</v>
      </c>
      <c r="N66" s="1" t="s">
        <v>95</v>
      </c>
      <c r="O66" s="17" t="s">
        <v>96</v>
      </c>
      <c r="P66" s="2" t="s">
        <v>61</v>
      </c>
      <c r="Q66" s="1">
        <v>50</v>
      </c>
      <c r="R66" s="2" t="s">
        <v>73</v>
      </c>
      <c r="S66" s="2" t="s">
        <v>53</v>
      </c>
      <c r="T66" s="15">
        <v>28</v>
      </c>
      <c r="U66" s="15" t="s">
        <v>85</v>
      </c>
      <c r="V66">
        <v>298.10000000000002</v>
      </c>
      <c r="W66" s="4">
        <v>2372.4</v>
      </c>
      <c r="X66" s="15" t="s">
        <v>43</v>
      </c>
      <c r="Y66" s="18" t="s">
        <v>97</v>
      </c>
      <c r="Z66">
        <v>334</v>
      </c>
      <c r="AA66" t="s">
        <v>98</v>
      </c>
      <c r="AB66" t="s">
        <v>102</v>
      </c>
      <c r="AD66" t="s">
        <v>317</v>
      </c>
      <c r="AE66" t="s">
        <v>320</v>
      </c>
    </row>
    <row r="67" spans="1:31" x14ac:dyDescent="0.2">
      <c r="A67" s="2">
        <v>4</v>
      </c>
      <c r="B67" s="1" t="s">
        <v>91</v>
      </c>
      <c r="C67" s="1" t="s">
        <v>55</v>
      </c>
      <c r="D67" s="2" t="s">
        <v>78</v>
      </c>
      <c r="E67" s="2" t="s">
        <v>92</v>
      </c>
      <c r="F67" s="2">
        <v>1</v>
      </c>
      <c r="G67" s="31" t="str">
        <f t="shared" ref="G67:G130" si="1">A67&amp;B67&amp;C67&amp;D67&amp;Y67&amp;E67&amp;J67&amp;K67&amp;M67&amp;U67&amp;P67&amp;Q67</f>
        <v>4Chalkias MedRxivNotRCTSARS-CoV-2 spike-pseudotyped lentivirus neutralization assayModerna (2 dose + boost) (mRNA-1273)Uninfected3all1mModerna50</v>
      </c>
      <c r="H67" s="2" t="s">
        <v>93</v>
      </c>
      <c r="I67" s="2" t="s">
        <v>34</v>
      </c>
      <c r="J67" t="s">
        <v>34</v>
      </c>
      <c r="K67">
        <v>3</v>
      </c>
      <c r="L67" s="15" t="s">
        <v>100</v>
      </c>
      <c r="M67" t="s">
        <v>36</v>
      </c>
      <c r="N67" s="1" t="s">
        <v>59</v>
      </c>
      <c r="O67" s="17" t="s">
        <v>88</v>
      </c>
      <c r="P67" s="2" t="s">
        <v>61</v>
      </c>
      <c r="Q67" s="1">
        <v>50</v>
      </c>
      <c r="R67" s="2" t="s">
        <v>41</v>
      </c>
      <c r="S67" s="2" t="s">
        <v>53</v>
      </c>
      <c r="T67" s="15">
        <v>28</v>
      </c>
      <c r="U67" s="15" t="s">
        <v>85</v>
      </c>
      <c r="V67">
        <v>332</v>
      </c>
      <c r="W67" s="4">
        <v>1473.5</v>
      </c>
      <c r="X67" s="15" t="s">
        <v>43</v>
      </c>
      <c r="Y67" s="18" t="s">
        <v>97</v>
      </c>
      <c r="Z67">
        <v>260</v>
      </c>
      <c r="AA67" t="s">
        <v>98</v>
      </c>
      <c r="AB67" t="s">
        <v>103</v>
      </c>
      <c r="AD67" t="s">
        <v>317</v>
      </c>
      <c r="AE67" t="s">
        <v>320</v>
      </c>
    </row>
    <row r="68" spans="1:31" x14ac:dyDescent="0.2">
      <c r="A68" s="2">
        <v>4</v>
      </c>
      <c r="B68" s="1" t="s">
        <v>91</v>
      </c>
      <c r="C68" s="1" t="s">
        <v>55</v>
      </c>
      <c r="D68" s="2" t="s">
        <v>78</v>
      </c>
      <c r="E68" s="2" t="s">
        <v>92</v>
      </c>
      <c r="F68" s="2">
        <v>2</v>
      </c>
      <c r="G68" s="31" t="str">
        <f t="shared" si="1"/>
        <v>4Chalkias MedRxivNotRCTSARS-CoV-2 spike-pseudotyped lentivirus neutralization assayModerna (2 dose + boost) (mRNA-1273)Infected3all1mModerna50</v>
      </c>
      <c r="H68" s="2" t="s">
        <v>93</v>
      </c>
      <c r="I68" s="15" t="s">
        <v>104</v>
      </c>
      <c r="J68" t="s">
        <v>75</v>
      </c>
      <c r="K68">
        <v>3</v>
      </c>
      <c r="L68" s="15" t="s">
        <v>94</v>
      </c>
      <c r="M68" t="s">
        <v>36</v>
      </c>
      <c r="N68" s="1" t="s">
        <v>95</v>
      </c>
      <c r="O68" s="17" t="s">
        <v>96</v>
      </c>
      <c r="P68" s="2" t="s">
        <v>61</v>
      </c>
      <c r="Q68" s="1">
        <v>50</v>
      </c>
      <c r="R68" s="2" t="s">
        <v>73</v>
      </c>
      <c r="S68" s="2" t="s">
        <v>41</v>
      </c>
      <c r="T68" s="15">
        <v>28</v>
      </c>
      <c r="U68" s="15" t="s">
        <v>85</v>
      </c>
      <c r="V68" s="15">
        <v>3704</v>
      </c>
      <c r="W68" s="18">
        <v>9509.7000000000007</v>
      </c>
      <c r="X68" s="15" t="s">
        <v>43</v>
      </c>
      <c r="Y68" s="18" t="s">
        <v>97</v>
      </c>
      <c r="Z68" s="15">
        <v>94</v>
      </c>
      <c r="AA68" t="s">
        <v>98</v>
      </c>
      <c r="AB68" t="s">
        <v>99</v>
      </c>
      <c r="AD68" t="s">
        <v>317</v>
      </c>
      <c r="AE68" t="s">
        <v>320</v>
      </c>
    </row>
    <row r="69" spans="1:31" x14ac:dyDescent="0.2">
      <c r="A69" s="2">
        <v>4</v>
      </c>
      <c r="B69" s="1" t="s">
        <v>91</v>
      </c>
      <c r="C69" s="1" t="s">
        <v>55</v>
      </c>
      <c r="D69" s="2" t="s">
        <v>78</v>
      </c>
      <c r="E69" s="2" t="s">
        <v>92</v>
      </c>
      <c r="F69" s="2">
        <v>2</v>
      </c>
      <c r="G69" s="31" t="str">
        <f t="shared" si="1"/>
        <v>4Chalkias MedRxivNotRCTSARS-CoV-2 spike-pseudotyped lentivirus neutralization assayModerna (2 dose + boost) (mRNA-1273)Infected3all1mModerna50</v>
      </c>
      <c r="H69" s="2" t="s">
        <v>93</v>
      </c>
      <c r="I69" s="15" t="s">
        <v>104</v>
      </c>
      <c r="J69" t="s">
        <v>75</v>
      </c>
      <c r="K69">
        <v>3</v>
      </c>
      <c r="L69" s="15" t="s">
        <v>100</v>
      </c>
      <c r="M69" t="s">
        <v>36</v>
      </c>
      <c r="N69" s="1" t="s">
        <v>59</v>
      </c>
      <c r="O69" s="17" t="s">
        <v>88</v>
      </c>
      <c r="P69" s="2" t="s">
        <v>61</v>
      </c>
      <c r="Q69" s="1">
        <v>50</v>
      </c>
      <c r="R69" s="2" t="s">
        <v>41</v>
      </c>
      <c r="S69" s="2" t="s">
        <v>41</v>
      </c>
      <c r="T69" s="15">
        <v>28</v>
      </c>
      <c r="U69" s="15" t="s">
        <v>85</v>
      </c>
      <c r="V69" s="15">
        <v>3638</v>
      </c>
      <c r="W69" s="18">
        <v>7003.5</v>
      </c>
      <c r="X69" s="15" t="s">
        <v>43</v>
      </c>
      <c r="Y69" s="18" t="s">
        <v>97</v>
      </c>
      <c r="Z69" s="15">
        <v>98</v>
      </c>
      <c r="AA69" t="s">
        <v>98</v>
      </c>
      <c r="AB69" t="s">
        <v>101</v>
      </c>
      <c r="AD69" t="s">
        <v>317</v>
      </c>
      <c r="AE69" t="s">
        <v>320</v>
      </c>
    </row>
    <row r="70" spans="1:31" x14ac:dyDescent="0.2">
      <c r="A70" s="2">
        <v>4</v>
      </c>
      <c r="B70" s="1" t="s">
        <v>91</v>
      </c>
      <c r="C70" s="1" t="s">
        <v>55</v>
      </c>
      <c r="D70" s="2" t="s">
        <v>78</v>
      </c>
      <c r="E70" s="2" t="s">
        <v>92</v>
      </c>
      <c r="F70" s="2">
        <v>2</v>
      </c>
      <c r="G70" s="31" t="str">
        <f t="shared" si="1"/>
        <v>4Chalkias MedRxivNotRCTSARS-CoV-2 spike-pseudotyped lentivirus neutralization assayModerna (2 dose + boost) (mRNA-1273)Infected3all1mModerna50</v>
      </c>
      <c r="H70" s="2" t="s">
        <v>93</v>
      </c>
      <c r="I70" s="15" t="s">
        <v>104</v>
      </c>
      <c r="J70" t="s">
        <v>75</v>
      </c>
      <c r="K70">
        <v>3</v>
      </c>
      <c r="L70" s="15" t="s">
        <v>94</v>
      </c>
      <c r="M70" t="s">
        <v>36</v>
      </c>
      <c r="N70" s="1" t="s">
        <v>95</v>
      </c>
      <c r="O70" s="17" t="s">
        <v>96</v>
      </c>
      <c r="P70" s="2" t="s">
        <v>61</v>
      </c>
      <c r="Q70" s="1">
        <v>50</v>
      </c>
      <c r="R70" s="2" t="s">
        <v>73</v>
      </c>
      <c r="S70" s="2" t="s">
        <v>53</v>
      </c>
      <c r="T70" s="15">
        <v>28</v>
      </c>
      <c r="U70" s="15" t="s">
        <v>85</v>
      </c>
      <c r="V70" s="15">
        <v>1614.6</v>
      </c>
      <c r="W70" s="18">
        <v>7676.2</v>
      </c>
      <c r="X70" s="15" t="s">
        <v>43</v>
      </c>
      <c r="Y70" s="18" t="s">
        <v>97</v>
      </c>
      <c r="Z70" s="15">
        <v>94</v>
      </c>
      <c r="AA70" t="s">
        <v>98</v>
      </c>
      <c r="AB70" t="s">
        <v>102</v>
      </c>
      <c r="AD70" t="s">
        <v>317</v>
      </c>
      <c r="AE70" t="s">
        <v>320</v>
      </c>
    </row>
    <row r="71" spans="1:31" x14ac:dyDescent="0.2">
      <c r="A71" s="2">
        <v>4</v>
      </c>
      <c r="B71" s="1" t="s">
        <v>91</v>
      </c>
      <c r="C71" s="1" t="s">
        <v>55</v>
      </c>
      <c r="D71" s="2" t="s">
        <v>78</v>
      </c>
      <c r="E71" s="2" t="s">
        <v>92</v>
      </c>
      <c r="F71" s="2">
        <v>2</v>
      </c>
      <c r="G71" s="31" t="str">
        <f t="shared" si="1"/>
        <v>4Chalkias MedRxivNotRCTSARS-CoV-2 spike-pseudotyped lentivirus neutralization assayModerna (2 dose + boost) (mRNA-1273)Infected3all1mModerna50</v>
      </c>
      <c r="H71" s="2" t="s">
        <v>93</v>
      </c>
      <c r="I71" s="15" t="s">
        <v>104</v>
      </c>
      <c r="J71" t="s">
        <v>75</v>
      </c>
      <c r="K71">
        <v>3</v>
      </c>
      <c r="L71" s="15" t="s">
        <v>100</v>
      </c>
      <c r="M71" t="s">
        <v>36</v>
      </c>
      <c r="N71" s="1" t="s">
        <v>59</v>
      </c>
      <c r="O71" s="17" t="s">
        <v>88</v>
      </c>
      <c r="P71" s="2" t="s">
        <v>61</v>
      </c>
      <c r="Q71" s="1">
        <v>50</v>
      </c>
      <c r="R71" s="2" t="s">
        <v>41</v>
      </c>
      <c r="S71" s="2" t="s">
        <v>53</v>
      </c>
      <c r="T71" s="15">
        <v>28</v>
      </c>
      <c r="U71" s="15" t="s">
        <v>85</v>
      </c>
      <c r="V71" s="15">
        <v>1558.4</v>
      </c>
      <c r="W71" s="18">
        <v>3885.6</v>
      </c>
      <c r="X71" s="15" t="s">
        <v>43</v>
      </c>
      <c r="Y71" s="18" t="s">
        <v>97</v>
      </c>
      <c r="Z71" s="15">
        <v>98</v>
      </c>
      <c r="AA71" t="s">
        <v>98</v>
      </c>
      <c r="AB71" t="s">
        <v>103</v>
      </c>
      <c r="AD71" t="s">
        <v>317</v>
      </c>
      <c r="AE71" t="s">
        <v>320</v>
      </c>
    </row>
    <row r="72" spans="1:31" x14ac:dyDescent="0.2">
      <c r="A72" s="2">
        <v>4</v>
      </c>
      <c r="B72" s="1" t="s">
        <v>91</v>
      </c>
      <c r="C72" s="1" t="s">
        <v>55</v>
      </c>
      <c r="D72" s="2" t="s">
        <v>78</v>
      </c>
      <c r="E72" s="2" t="s">
        <v>92</v>
      </c>
      <c r="F72" s="2">
        <v>1</v>
      </c>
      <c r="G72" s="31" t="str">
        <f t="shared" si="1"/>
        <v>4Chalkias MedRxivNotRCTSARS-CoV-2 spike-pseudotyped lentivirus neutralization assayModerna (2 dose + boost) (mRNA-1273)Uninfected3all1mModerna50</v>
      </c>
      <c r="H72" s="2" t="s">
        <v>93</v>
      </c>
      <c r="I72" s="2" t="s">
        <v>34</v>
      </c>
      <c r="J72" s="2" t="s">
        <v>34</v>
      </c>
      <c r="K72">
        <v>3</v>
      </c>
      <c r="L72" s="15" t="s">
        <v>94</v>
      </c>
      <c r="M72" t="s">
        <v>36</v>
      </c>
      <c r="N72" s="1" t="s">
        <v>95</v>
      </c>
      <c r="O72" s="17" t="s">
        <v>96</v>
      </c>
      <c r="P72" s="2" t="s">
        <v>61</v>
      </c>
      <c r="Q72" s="1">
        <v>50</v>
      </c>
      <c r="R72" s="2" t="s">
        <v>73</v>
      </c>
      <c r="S72" s="2" t="s">
        <v>105</v>
      </c>
      <c r="T72" s="15">
        <v>28</v>
      </c>
      <c r="U72" s="15" t="s">
        <v>85</v>
      </c>
      <c r="V72">
        <v>115.6</v>
      </c>
      <c r="W72" s="4">
        <v>727.4</v>
      </c>
      <c r="X72" s="15" t="s">
        <v>43</v>
      </c>
      <c r="Y72" s="18" t="s">
        <v>97</v>
      </c>
      <c r="Z72" t="s">
        <v>106</v>
      </c>
      <c r="AA72" t="s">
        <v>107</v>
      </c>
      <c r="AB72">
        <v>10</v>
      </c>
      <c r="AD72" t="s">
        <v>317</v>
      </c>
      <c r="AE72" t="s">
        <v>320</v>
      </c>
    </row>
    <row r="73" spans="1:31" x14ac:dyDescent="0.2">
      <c r="A73" s="2">
        <v>4</v>
      </c>
      <c r="B73" s="1" t="s">
        <v>91</v>
      </c>
      <c r="C73" s="1" t="s">
        <v>55</v>
      </c>
      <c r="D73" s="2" t="s">
        <v>78</v>
      </c>
      <c r="E73" s="2" t="s">
        <v>92</v>
      </c>
      <c r="F73" s="2">
        <v>2</v>
      </c>
      <c r="G73" s="31" t="str">
        <f t="shared" si="1"/>
        <v>4Chalkias MedRxivNotRCTSARS-CoV-2 spike-pseudotyped lentivirus neutralization assayModerna (2 dose + boost) (mRNA-1273)Infected3all1mModerna50</v>
      </c>
      <c r="H73" s="2" t="s">
        <v>93</v>
      </c>
      <c r="I73" s="15" t="s">
        <v>104</v>
      </c>
      <c r="J73" t="s">
        <v>75</v>
      </c>
      <c r="K73">
        <v>3</v>
      </c>
      <c r="L73" s="15" t="s">
        <v>94</v>
      </c>
      <c r="M73" t="s">
        <v>36</v>
      </c>
      <c r="N73" s="1" t="s">
        <v>95</v>
      </c>
      <c r="O73" s="17" t="s">
        <v>96</v>
      </c>
      <c r="P73" s="2" t="s">
        <v>61</v>
      </c>
      <c r="Q73" s="1">
        <v>50</v>
      </c>
      <c r="R73" s="2" t="s">
        <v>73</v>
      </c>
      <c r="S73" s="2" t="s">
        <v>105</v>
      </c>
      <c r="T73" s="15">
        <v>28</v>
      </c>
      <c r="U73" s="15" t="s">
        <v>85</v>
      </c>
      <c r="V73" s="15">
        <v>719.5</v>
      </c>
      <c r="W73" s="18">
        <v>2337.4</v>
      </c>
      <c r="X73" s="15" t="s">
        <v>43</v>
      </c>
      <c r="Y73" s="18" t="s">
        <v>97</v>
      </c>
      <c r="Z73" s="15">
        <v>94</v>
      </c>
      <c r="AA73" t="s">
        <v>107</v>
      </c>
      <c r="AB73">
        <v>10</v>
      </c>
      <c r="AD73" t="s">
        <v>317</v>
      </c>
      <c r="AE73" t="s">
        <v>320</v>
      </c>
    </row>
    <row r="74" spans="1:31" x14ac:dyDescent="0.2">
      <c r="A74" s="2">
        <v>5</v>
      </c>
      <c r="B74" s="1" t="s">
        <v>61</v>
      </c>
      <c r="C74" s="1" t="s">
        <v>108</v>
      </c>
      <c r="D74" s="2" t="s">
        <v>78</v>
      </c>
      <c r="E74" s="2"/>
      <c r="F74" s="2">
        <v>1</v>
      </c>
      <c r="G74" s="31" t="str">
        <f t="shared" si="1"/>
        <v>5ModernaPressReleaseNotRCTUninfected3all1mModerna50</v>
      </c>
      <c r="H74" s="2"/>
      <c r="I74" s="2" t="s">
        <v>34</v>
      </c>
      <c r="J74" s="2" t="s">
        <v>34</v>
      </c>
      <c r="K74">
        <v>3</v>
      </c>
      <c r="L74" s="2"/>
      <c r="M74" t="s">
        <v>36</v>
      </c>
      <c r="N74" s="1" t="s">
        <v>95</v>
      </c>
      <c r="O74" s="17" t="s">
        <v>96</v>
      </c>
      <c r="P74" s="2" t="s">
        <v>61</v>
      </c>
      <c r="Q74" s="1">
        <v>50</v>
      </c>
      <c r="R74" s="2" t="s">
        <v>73</v>
      </c>
      <c r="S74" s="2" t="s">
        <v>105</v>
      </c>
      <c r="T74" s="15" t="s">
        <v>109</v>
      </c>
      <c r="U74" s="15" t="s">
        <v>85</v>
      </c>
      <c r="W74" s="5">
        <v>776</v>
      </c>
      <c r="X74" s="15" t="s">
        <v>43</v>
      </c>
      <c r="Y74" s="5"/>
      <c r="AA74" t="s">
        <v>110</v>
      </c>
      <c r="AD74" t="s">
        <v>317</v>
      </c>
      <c r="AE74" t="s">
        <v>320</v>
      </c>
    </row>
    <row r="75" spans="1:31" x14ac:dyDescent="0.2">
      <c r="A75" s="2">
        <v>5</v>
      </c>
      <c r="B75" s="1" t="s">
        <v>61</v>
      </c>
      <c r="C75" s="1" t="s">
        <v>108</v>
      </c>
      <c r="D75" s="2" t="s">
        <v>78</v>
      </c>
      <c r="E75" s="2"/>
      <c r="F75" s="2">
        <v>1</v>
      </c>
      <c r="G75" s="31" t="str">
        <f t="shared" si="1"/>
        <v>5ModernaPressReleaseNotRCTUninfected3all1mModerna50</v>
      </c>
      <c r="H75" s="2"/>
      <c r="I75" s="2" t="s">
        <v>34</v>
      </c>
      <c r="J75" s="2" t="s">
        <v>34</v>
      </c>
      <c r="K75">
        <v>3</v>
      </c>
      <c r="L75" s="2"/>
      <c r="M75" t="s">
        <v>36</v>
      </c>
      <c r="N75" s="1" t="s">
        <v>59</v>
      </c>
      <c r="O75" s="17" t="s">
        <v>88</v>
      </c>
      <c r="P75" s="2" t="s">
        <v>61</v>
      </c>
      <c r="Q75" s="1">
        <v>50</v>
      </c>
      <c r="R75" s="2" t="s">
        <v>41</v>
      </c>
      <c r="S75" s="16" t="s">
        <v>105</v>
      </c>
      <c r="T75" s="15" t="s">
        <v>109</v>
      </c>
      <c r="U75" s="15" t="s">
        <v>85</v>
      </c>
      <c r="W75" s="5">
        <v>458</v>
      </c>
      <c r="X75" s="15" t="s">
        <v>43</v>
      </c>
      <c r="Y75" s="5"/>
      <c r="AA75" t="s">
        <v>110</v>
      </c>
      <c r="AD75" t="s">
        <v>317</v>
      </c>
      <c r="AE75" t="s">
        <v>320</v>
      </c>
    </row>
    <row r="76" spans="1:31" x14ac:dyDescent="0.2">
      <c r="A76" s="2">
        <v>7</v>
      </c>
      <c r="B76" s="1" t="s">
        <v>50</v>
      </c>
      <c r="C76" s="1" t="s">
        <v>111</v>
      </c>
      <c r="D76" s="2" t="s">
        <v>31</v>
      </c>
      <c r="E76" s="16" t="s">
        <v>112</v>
      </c>
      <c r="F76" s="2">
        <v>1</v>
      </c>
      <c r="G76" s="31" t="str">
        <f t="shared" si="1"/>
        <v>7PfizerFDA PowerpointRCTNT50BNT162b2 (2 dose + boost)Uninfected3old1mPfizer30</v>
      </c>
      <c r="H76" s="15" t="s">
        <v>113</v>
      </c>
      <c r="I76" s="2" t="s">
        <v>34</v>
      </c>
      <c r="J76" s="2" t="s">
        <v>34</v>
      </c>
      <c r="K76">
        <v>3</v>
      </c>
      <c r="L76" t="s">
        <v>114</v>
      </c>
      <c r="M76" t="s">
        <v>115</v>
      </c>
      <c r="N76" s="1" t="s">
        <v>116</v>
      </c>
      <c r="O76" s="17" t="s">
        <v>117</v>
      </c>
      <c r="P76" s="1" t="s">
        <v>50</v>
      </c>
      <c r="Q76" s="1">
        <v>30</v>
      </c>
      <c r="R76" s="2" t="s">
        <v>71</v>
      </c>
      <c r="S76" s="2" t="s">
        <v>53</v>
      </c>
      <c r="T76">
        <v>30</v>
      </c>
      <c r="U76" s="15" t="s">
        <v>85</v>
      </c>
      <c r="V76">
        <v>73.900000000000006</v>
      </c>
      <c r="W76">
        <v>1014.5</v>
      </c>
      <c r="X76" s="15" t="s">
        <v>43</v>
      </c>
      <c r="Y76" t="s">
        <v>118</v>
      </c>
      <c r="Z76">
        <v>169</v>
      </c>
      <c r="AA76" t="s">
        <v>119</v>
      </c>
      <c r="AD76" t="s">
        <v>317</v>
      </c>
      <c r="AE76" t="s">
        <v>31</v>
      </c>
    </row>
    <row r="77" spans="1:31" x14ac:dyDescent="0.2">
      <c r="A77" s="2">
        <v>7</v>
      </c>
      <c r="B77" s="1" t="s">
        <v>50</v>
      </c>
      <c r="C77" s="1" t="s">
        <v>111</v>
      </c>
      <c r="D77" s="2" t="s">
        <v>31</v>
      </c>
      <c r="E77" s="16" t="s">
        <v>112</v>
      </c>
      <c r="F77" s="16">
        <v>2</v>
      </c>
      <c r="G77" s="31" t="str">
        <f t="shared" si="1"/>
        <v>7PfizerFDA PowerpointRCTNT50BNT162b2 (2 dose + boost)Uninfected3old1mPfizer60</v>
      </c>
      <c r="H77" s="15" t="s">
        <v>113</v>
      </c>
      <c r="I77" s="2" t="s">
        <v>34</v>
      </c>
      <c r="J77" s="2" t="s">
        <v>34</v>
      </c>
      <c r="K77">
        <v>3</v>
      </c>
      <c r="L77" t="s">
        <v>114</v>
      </c>
      <c r="M77" t="s">
        <v>115</v>
      </c>
      <c r="N77" s="1" t="s">
        <v>120</v>
      </c>
      <c r="O77" s="17" t="s">
        <v>117</v>
      </c>
      <c r="P77" s="1" t="s">
        <v>50</v>
      </c>
      <c r="Q77" s="1">
        <v>60</v>
      </c>
      <c r="R77" s="2" t="s">
        <v>71</v>
      </c>
      <c r="S77" s="2" t="s">
        <v>53</v>
      </c>
      <c r="T77">
        <v>30</v>
      </c>
      <c r="U77" s="15" t="s">
        <v>85</v>
      </c>
      <c r="V77">
        <v>70.5</v>
      </c>
      <c r="W77">
        <v>1435.2</v>
      </c>
      <c r="X77" s="15" t="s">
        <v>43</v>
      </c>
      <c r="Y77" t="s">
        <v>118</v>
      </c>
      <c r="Z77">
        <v>174</v>
      </c>
      <c r="AA77" t="s">
        <v>119</v>
      </c>
      <c r="AD77" t="s">
        <v>317</v>
      </c>
      <c r="AE77" t="s">
        <v>31</v>
      </c>
    </row>
    <row r="78" spans="1:31" x14ac:dyDescent="0.2">
      <c r="A78" s="2">
        <v>7</v>
      </c>
      <c r="B78" s="1" t="s">
        <v>50</v>
      </c>
      <c r="C78" s="1" t="s">
        <v>111</v>
      </c>
      <c r="D78" s="2" t="s">
        <v>31</v>
      </c>
      <c r="E78" s="16" t="s">
        <v>112</v>
      </c>
      <c r="F78" s="16">
        <v>1</v>
      </c>
      <c r="G78" s="31" t="str">
        <f t="shared" si="1"/>
        <v>7PfizerFDA PowerpointRCTNT50BNT162b2 (2 dose + boost)Uninfected3old1mPfizer30</v>
      </c>
      <c r="H78" s="15" t="s">
        <v>113</v>
      </c>
      <c r="I78" s="2" t="s">
        <v>34</v>
      </c>
      <c r="J78" s="2" t="s">
        <v>34</v>
      </c>
      <c r="K78">
        <v>3</v>
      </c>
      <c r="L78" t="s">
        <v>114</v>
      </c>
      <c r="M78" t="s">
        <v>115</v>
      </c>
      <c r="N78" s="1" t="s">
        <v>121</v>
      </c>
      <c r="O78" s="17" t="s">
        <v>122</v>
      </c>
      <c r="P78" s="1" t="s">
        <v>50</v>
      </c>
      <c r="Q78" s="1">
        <v>30</v>
      </c>
      <c r="R78" s="2" t="s">
        <v>73</v>
      </c>
      <c r="S78" s="2" t="s">
        <v>53</v>
      </c>
      <c r="T78">
        <v>30</v>
      </c>
      <c r="U78" s="15" t="s">
        <v>85</v>
      </c>
      <c r="V78">
        <v>77.2</v>
      </c>
      <c r="W78">
        <v>711</v>
      </c>
      <c r="X78" s="15" t="s">
        <v>43</v>
      </c>
      <c r="Y78" t="s">
        <v>118</v>
      </c>
      <c r="Z78">
        <v>178</v>
      </c>
      <c r="AA78" t="s">
        <v>119</v>
      </c>
      <c r="AD78" t="s">
        <v>317</v>
      </c>
      <c r="AE78" t="s">
        <v>31</v>
      </c>
    </row>
    <row r="79" spans="1:31" x14ac:dyDescent="0.2">
      <c r="A79" s="2">
        <v>7</v>
      </c>
      <c r="B79" s="1" t="s">
        <v>50</v>
      </c>
      <c r="C79" s="1" t="s">
        <v>111</v>
      </c>
      <c r="D79" s="2" t="s">
        <v>31</v>
      </c>
      <c r="E79" s="16" t="s">
        <v>112</v>
      </c>
      <c r="F79" s="16">
        <v>2</v>
      </c>
      <c r="G79" s="31" t="str">
        <f t="shared" si="1"/>
        <v>7PfizerFDA PowerpointRCTNT50BNT162b2 (2 dose + boost)Uninfected3old1mPfizer60</v>
      </c>
      <c r="H79" s="15" t="s">
        <v>113</v>
      </c>
      <c r="I79" s="2" t="s">
        <v>34</v>
      </c>
      <c r="J79" s="2" t="s">
        <v>34</v>
      </c>
      <c r="K79">
        <v>3</v>
      </c>
      <c r="L79" t="s">
        <v>114</v>
      </c>
      <c r="M79" t="s">
        <v>115</v>
      </c>
      <c r="N79" s="1" t="s">
        <v>123</v>
      </c>
      <c r="O79" s="17" t="s">
        <v>122</v>
      </c>
      <c r="P79" s="1" t="s">
        <v>50</v>
      </c>
      <c r="Q79" s="1">
        <v>60</v>
      </c>
      <c r="R79" s="2" t="s">
        <v>73</v>
      </c>
      <c r="S79" s="2" t="s">
        <v>53</v>
      </c>
      <c r="T79">
        <v>30</v>
      </c>
      <c r="U79" s="15" t="s">
        <v>85</v>
      </c>
      <c r="V79">
        <v>81.599999999999994</v>
      </c>
      <c r="W79">
        <v>900.1</v>
      </c>
      <c r="X79" s="15" t="s">
        <v>43</v>
      </c>
      <c r="Y79" t="s">
        <v>118</v>
      </c>
      <c r="Z79">
        <v>175</v>
      </c>
      <c r="AA79" t="s">
        <v>119</v>
      </c>
      <c r="AD79" t="s">
        <v>317</v>
      </c>
      <c r="AE79" t="s">
        <v>31</v>
      </c>
    </row>
    <row r="80" spans="1:31" x14ac:dyDescent="0.2">
      <c r="A80" s="2">
        <v>7</v>
      </c>
      <c r="B80" s="1" t="s">
        <v>50</v>
      </c>
      <c r="C80" s="1" t="s">
        <v>111</v>
      </c>
      <c r="D80" s="2" t="s">
        <v>31</v>
      </c>
      <c r="E80" s="16" t="s">
        <v>112</v>
      </c>
      <c r="F80" s="16">
        <v>1</v>
      </c>
      <c r="G80" s="31" t="str">
        <f t="shared" si="1"/>
        <v>7PfizerFDA PowerpointRCTNT50BNT162b2 (2 dose + boost)Uninfected3old1mPfizer30</v>
      </c>
      <c r="H80" s="15" t="s">
        <v>113</v>
      </c>
      <c r="I80" s="2" t="s">
        <v>34</v>
      </c>
      <c r="J80" s="2" t="s">
        <v>34</v>
      </c>
      <c r="K80">
        <v>3</v>
      </c>
      <c r="L80" t="s">
        <v>114</v>
      </c>
      <c r="M80" t="s">
        <v>115</v>
      </c>
      <c r="N80" s="1" t="s">
        <v>50</v>
      </c>
      <c r="O80" s="17" t="s">
        <v>51</v>
      </c>
      <c r="P80" s="1" t="s">
        <v>50</v>
      </c>
      <c r="Q80" s="1">
        <v>30</v>
      </c>
      <c r="R80" s="2" t="s">
        <v>41</v>
      </c>
      <c r="S80" s="2" t="s">
        <v>53</v>
      </c>
      <c r="T80">
        <v>30</v>
      </c>
      <c r="U80" s="15" t="s">
        <v>85</v>
      </c>
      <c r="W80">
        <v>455.8</v>
      </c>
      <c r="X80" s="15" t="s">
        <v>43</v>
      </c>
      <c r="Y80" t="s">
        <v>118</v>
      </c>
      <c r="Z80">
        <v>163</v>
      </c>
      <c r="AA80" t="s">
        <v>124</v>
      </c>
      <c r="AD80" t="s">
        <v>317</v>
      </c>
      <c r="AE80" t="s">
        <v>31</v>
      </c>
    </row>
    <row r="81" spans="1:31" x14ac:dyDescent="0.2">
      <c r="A81" s="2">
        <v>7</v>
      </c>
      <c r="B81" s="1" t="s">
        <v>50</v>
      </c>
      <c r="C81" s="1" t="s">
        <v>111</v>
      </c>
      <c r="D81" s="2" t="s">
        <v>31</v>
      </c>
      <c r="E81" s="16" t="s">
        <v>112</v>
      </c>
      <c r="F81" s="16">
        <v>3</v>
      </c>
      <c r="G81" s="31" t="str">
        <f t="shared" si="1"/>
        <v>7PfizerFDA PowerpointRCTNT50BNT162b2 (2 dose + boost)Uninfected3young1mPfizer30</v>
      </c>
      <c r="H81" s="2" t="s">
        <v>125</v>
      </c>
      <c r="I81" s="2" t="s">
        <v>34</v>
      </c>
      <c r="J81" s="2" t="s">
        <v>34</v>
      </c>
      <c r="K81">
        <v>3</v>
      </c>
      <c r="L81" s="2" t="s">
        <v>126</v>
      </c>
      <c r="M81" t="s">
        <v>127</v>
      </c>
      <c r="N81" s="1" t="s">
        <v>116</v>
      </c>
      <c r="O81" s="2" t="s">
        <v>117</v>
      </c>
      <c r="P81" s="1" t="s">
        <v>50</v>
      </c>
      <c r="Q81" s="1">
        <v>30</v>
      </c>
      <c r="R81" s="2" t="s">
        <v>71</v>
      </c>
      <c r="S81" s="2" t="s">
        <v>53</v>
      </c>
      <c r="T81">
        <v>30</v>
      </c>
      <c r="U81" s="15" t="s">
        <v>85</v>
      </c>
      <c r="W81">
        <v>175</v>
      </c>
      <c r="X81" s="2" t="s">
        <v>43</v>
      </c>
      <c r="Y81" t="s">
        <v>118</v>
      </c>
      <c r="Z81">
        <v>132</v>
      </c>
      <c r="AA81" s="2" t="s">
        <v>128</v>
      </c>
      <c r="AD81" t="s">
        <v>317</v>
      </c>
      <c r="AE81" t="s">
        <v>31</v>
      </c>
    </row>
    <row r="82" spans="1:31" x14ac:dyDescent="0.2">
      <c r="A82" s="2">
        <v>7</v>
      </c>
      <c r="B82" s="1" t="s">
        <v>50</v>
      </c>
      <c r="C82" s="1" t="s">
        <v>111</v>
      </c>
      <c r="D82" s="2" t="s">
        <v>31</v>
      </c>
      <c r="E82" s="16" t="s">
        <v>112</v>
      </c>
      <c r="F82" s="16">
        <v>3</v>
      </c>
      <c r="G82" s="31" t="str">
        <f t="shared" si="1"/>
        <v>7PfizerFDA PowerpointRCTNT50BNT162b2 (2 dose + boost)Uninfected3young1mPfizer30</v>
      </c>
      <c r="H82" s="2" t="s">
        <v>125</v>
      </c>
      <c r="I82" s="2" t="s">
        <v>34</v>
      </c>
      <c r="J82" s="2" t="s">
        <v>34</v>
      </c>
      <c r="K82">
        <v>3</v>
      </c>
      <c r="L82" s="2" t="s">
        <v>126</v>
      </c>
      <c r="M82" t="s">
        <v>127</v>
      </c>
      <c r="N82" s="1" t="s">
        <v>50</v>
      </c>
      <c r="O82" s="2" t="s">
        <v>51</v>
      </c>
      <c r="P82" s="1" t="s">
        <v>50</v>
      </c>
      <c r="Q82" s="1">
        <v>30</v>
      </c>
      <c r="R82" s="2" t="s">
        <v>41</v>
      </c>
      <c r="S82" s="2" t="s">
        <v>53</v>
      </c>
      <c r="T82">
        <v>30</v>
      </c>
      <c r="U82" s="15" t="s">
        <v>85</v>
      </c>
      <c r="W82" s="6">
        <v>100</v>
      </c>
      <c r="X82" s="2" t="s">
        <v>43</v>
      </c>
      <c r="Y82" t="s">
        <v>118</v>
      </c>
      <c r="Z82">
        <v>141</v>
      </c>
      <c r="AA82" s="2" t="s">
        <v>128</v>
      </c>
      <c r="AD82" t="s">
        <v>317</v>
      </c>
      <c r="AE82" t="s">
        <v>31</v>
      </c>
    </row>
    <row r="83" spans="1:31" x14ac:dyDescent="0.2">
      <c r="A83" s="2">
        <v>7</v>
      </c>
      <c r="B83" s="1" t="s">
        <v>50</v>
      </c>
      <c r="C83" s="1" t="s">
        <v>111</v>
      </c>
      <c r="D83" s="2" t="s">
        <v>31</v>
      </c>
      <c r="E83" s="16" t="s">
        <v>112</v>
      </c>
      <c r="F83" s="16">
        <v>3</v>
      </c>
      <c r="G83" s="31" t="str">
        <f t="shared" si="1"/>
        <v>7PfizerFDA PowerpointRCTNT50BNT162b2 (2 dose + boost)Uninfected3young1mPfizer30</v>
      </c>
      <c r="H83" s="15" t="s">
        <v>125</v>
      </c>
      <c r="I83" s="2" t="s">
        <v>34</v>
      </c>
      <c r="J83" s="2" t="s">
        <v>34</v>
      </c>
      <c r="K83">
        <v>3</v>
      </c>
      <c r="L83" s="2" t="s">
        <v>126</v>
      </c>
      <c r="M83" t="s">
        <v>127</v>
      </c>
      <c r="N83" s="1" t="s">
        <v>116</v>
      </c>
      <c r="O83" s="17" t="s">
        <v>117</v>
      </c>
      <c r="P83" s="1" t="s">
        <v>50</v>
      </c>
      <c r="Q83" s="1">
        <v>30</v>
      </c>
      <c r="R83" s="2" t="s">
        <v>71</v>
      </c>
      <c r="S83" s="2" t="s">
        <v>41</v>
      </c>
      <c r="T83">
        <v>30</v>
      </c>
      <c r="U83" s="15" t="s">
        <v>85</v>
      </c>
      <c r="W83">
        <v>11997.1</v>
      </c>
      <c r="X83" s="15" t="s">
        <v>43</v>
      </c>
      <c r="Y83" t="s">
        <v>118</v>
      </c>
      <c r="Z83" s="15">
        <v>207</v>
      </c>
      <c r="AA83" t="s">
        <v>129</v>
      </c>
      <c r="AD83" t="s">
        <v>317</v>
      </c>
      <c r="AE83" t="s">
        <v>31</v>
      </c>
    </row>
    <row r="84" spans="1:31" x14ac:dyDescent="0.2">
      <c r="A84" s="2">
        <v>7</v>
      </c>
      <c r="B84" s="1" t="s">
        <v>50</v>
      </c>
      <c r="C84" s="1" t="s">
        <v>111</v>
      </c>
      <c r="D84" s="2" t="s">
        <v>31</v>
      </c>
      <c r="E84" s="16" t="s">
        <v>112</v>
      </c>
      <c r="F84" s="16">
        <v>3</v>
      </c>
      <c r="G84" s="31" t="str">
        <f t="shared" si="1"/>
        <v>7PfizerFDA PowerpointRCTNT50BNT162b2 (2 dose + boost)Uninfected3young1mPfizer30</v>
      </c>
      <c r="H84" s="15" t="s">
        <v>125</v>
      </c>
      <c r="I84" s="2" t="s">
        <v>34</v>
      </c>
      <c r="J84" s="2" t="s">
        <v>34</v>
      </c>
      <c r="K84">
        <v>3</v>
      </c>
      <c r="L84" s="2" t="s">
        <v>126</v>
      </c>
      <c r="M84" t="s">
        <v>127</v>
      </c>
      <c r="N84" s="1" t="s">
        <v>50</v>
      </c>
      <c r="O84" s="17" t="s">
        <v>51</v>
      </c>
      <c r="P84" s="1" t="s">
        <v>50</v>
      </c>
      <c r="Q84" s="1">
        <v>30</v>
      </c>
      <c r="R84" s="2" t="s">
        <v>41</v>
      </c>
      <c r="S84" s="2" t="s">
        <v>41</v>
      </c>
      <c r="T84">
        <v>30</v>
      </c>
      <c r="U84" s="15" t="s">
        <v>85</v>
      </c>
      <c r="W84">
        <v>12009.9</v>
      </c>
      <c r="X84" s="15" t="s">
        <v>43</v>
      </c>
      <c r="Y84" t="s">
        <v>118</v>
      </c>
      <c r="Z84" s="15">
        <v>227</v>
      </c>
      <c r="AA84" t="s">
        <v>129</v>
      </c>
      <c r="AD84" t="s">
        <v>317</v>
      </c>
      <c r="AE84" t="s">
        <v>31</v>
      </c>
    </row>
    <row r="85" spans="1:31" x14ac:dyDescent="0.2">
      <c r="A85" s="2">
        <v>7</v>
      </c>
      <c r="B85" s="1" t="s">
        <v>50</v>
      </c>
      <c r="C85" s="1" t="s">
        <v>111</v>
      </c>
      <c r="D85" s="2" t="s">
        <v>31</v>
      </c>
      <c r="E85" s="16" t="s">
        <v>112</v>
      </c>
      <c r="F85" s="16">
        <v>4</v>
      </c>
      <c r="G85" s="31" t="str">
        <f t="shared" si="1"/>
        <v>7PfizerFDA PowerpointRCTFFRNT50BNT162b2 (2 dose + boost)Uninfected3old1mPfizer30</v>
      </c>
      <c r="H85" s="15" t="s">
        <v>113</v>
      </c>
      <c r="I85" s="2" t="s">
        <v>34</v>
      </c>
      <c r="J85" s="2" t="s">
        <v>34</v>
      </c>
      <c r="K85">
        <v>3</v>
      </c>
      <c r="L85" t="s">
        <v>130</v>
      </c>
      <c r="M85" t="s">
        <v>115</v>
      </c>
      <c r="N85" s="1" t="s">
        <v>116</v>
      </c>
      <c r="O85" s="17" t="s">
        <v>117</v>
      </c>
      <c r="P85" s="1" t="s">
        <v>50</v>
      </c>
      <c r="Q85" s="1">
        <v>30</v>
      </c>
      <c r="R85" s="2" t="s">
        <v>71</v>
      </c>
      <c r="S85" s="2" t="s">
        <v>41</v>
      </c>
      <c r="T85">
        <v>30</v>
      </c>
      <c r="U85" s="15" t="s">
        <v>85</v>
      </c>
      <c r="V85">
        <v>221.7</v>
      </c>
      <c r="W85">
        <v>962.2</v>
      </c>
      <c r="X85" s="15" t="s">
        <v>43</v>
      </c>
      <c r="Y85" t="s">
        <v>131</v>
      </c>
      <c r="Z85">
        <v>17</v>
      </c>
      <c r="AA85" t="s">
        <v>132</v>
      </c>
      <c r="AD85" t="s">
        <v>317</v>
      </c>
      <c r="AE85" t="s">
        <v>31</v>
      </c>
    </row>
    <row r="86" spans="1:31" x14ac:dyDescent="0.2">
      <c r="A86" s="2">
        <v>7</v>
      </c>
      <c r="B86" s="1" t="s">
        <v>50</v>
      </c>
      <c r="C86" s="1" t="s">
        <v>111</v>
      </c>
      <c r="D86" s="2" t="s">
        <v>31</v>
      </c>
      <c r="E86" s="16" t="s">
        <v>112</v>
      </c>
      <c r="F86" s="16">
        <v>5</v>
      </c>
      <c r="G86" s="31" t="str">
        <f t="shared" si="1"/>
        <v>7PfizerFDA PowerpointRCTFFRNT50BNT162b2 (2 dose + boost)Uninfected3old1mPfizer60</v>
      </c>
      <c r="H86" s="15" t="s">
        <v>113</v>
      </c>
      <c r="I86" s="2" t="s">
        <v>34</v>
      </c>
      <c r="J86" s="2" t="s">
        <v>34</v>
      </c>
      <c r="K86">
        <v>3</v>
      </c>
      <c r="L86" t="s">
        <v>130</v>
      </c>
      <c r="M86" t="s">
        <v>115</v>
      </c>
      <c r="N86" s="1" t="s">
        <v>120</v>
      </c>
      <c r="O86" s="17" t="s">
        <v>117</v>
      </c>
      <c r="P86" s="1" t="s">
        <v>50</v>
      </c>
      <c r="Q86" s="1">
        <v>60</v>
      </c>
      <c r="R86" s="2" t="s">
        <v>71</v>
      </c>
      <c r="S86" s="2" t="s">
        <v>41</v>
      </c>
      <c r="T86">
        <v>30</v>
      </c>
      <c r="U86" s="15" t="s">
        <v>85</v>
      </c>
      <c r="V86">
        <v>226.3</v>
      </c>
      <c r="W86" s="10">
        <v>1522.2</v>
      </c>
      <c r="X86" s="15" t="s">
        <v>43</v>
      </c>
      <c r="Y86" t="s">
        <v>131</v>
      </c>
      <c r="Z86">
        <v>18</v>
      </c>
      <c r="AA86" t="s">
        <v>132</v>
      </c>
      <c r="AD86" t="s">
        <v>317</v>
      </c>
      <c r="AE86" t="s">
        <v>31</v>
      </c>
    </row>
    <row r="87" spans="1:31" x14ac:dyDescent="0.2">
      <c r="A87" s="2">
        <v>7</v>
      </c>
      <c r="B87" s="1" t="s">
        <v>50</v>
      </c>
      <c r="C87" s="1" t="s">
        <v>111</v>
      </c>
      <c r="D87" s="2" t="s">
        <v>31</v>
      </c>
      <c r="E87" s="16" t="s">
        <v>112</v>
      </c>
      <c r="F87" s="16">
        <v>4</v>
      </c>
      <c r="G87" s="31" t="str">
        <f t="shared" si="1"/>
        <v>7PfizerFDA PowerpointRCTFFRNT50BNT162b2 (2 dose + boost)Uninfected3old1mPfizer30</v>
      </c>
      <c r="H87" s="15" t="s">
        <v>113</v>
      </c>
      <c r="I87" s="2" t="s">
        <v>34</v>
      </c>
      <c r="J87" s="2" t="s">
        <v>34</v>
      </c>
      <c r="K87">
        <v>3</v>
      </c>
      <c r="L87" t="s">
        <v>130</v>
      </c>
      <c r="M87" t="s">
        <v>115</v>
      </c>
      <c r="N87" s="1" t="s">
        <v>121</v>
      </c>
      <c r="O87" s="17" t="s">
        <v>122</v>
      </c>
      <c r="P87" s="1" t="s">
        <v>50</v>
      </c>
      <c r="Q87" s="1">
        <v>30</v>
      </c>
      <c r="R87" s="2" t="s">
        <v>73</v>
      </c>
      <c r="S87" s="2" t="s">
        <v>41</v>
      </c>
      <c r="T87">
        <v>30</v>
      </c>
      <c r="U87" s="15" t="s">
        <v>85</v>
      </c>
      <c r="V87">
        <v>369.7</v>
      </c>
      <c r="W87">
        <v>2560</v>
      </c>
      <c r="X87" s="15" t="s">
        <v>43</v>
      </c>
      <c r="Y87" t="s">
        <v>131</v>
      </c>
      <c r="Z87">
        <v>12</v>
      </c>
      <c r="AA87" t="s">
        <v>132</v>
      </c>
      <c r="AD87" t="s">
        <v>317</v>
      </c>
      <c r="AE87" t="s">
        <v>31</v>
      </c>
    </row>
    <row r="88" spans="1:31" x14ac:dyDescent="0.2">
      <c r="A88" s="2">
        <v>7</v>
      </c>
      <c r="B88" s="1" t="s">
        <v>50</v>
      </c>
      <c r="C88" s="1" t="s">
        <v>111</v>
      </c>
      <c r="D88" s="2" t="s">
        <v>31</v>
      </c>
      <c r="E88" s="16" t="s">
        <v>112</v>
      </c>
      <c r="F88" s="16">
        <v>5</v>
      </c>
      <c r="G88" s="31" t="str">
        <f t="shared" si="1"/>
        <v>7PfizerFDA PowerpointRCTFFRNT50BNT162b2 (2 dose + boost)Uninfected3old1mPfizer60</v>
      </c>
      <c r="H88" s="15" t="s">
        <v>113</v>
      </c>
      <c r="I88" s="2" t="s">
        <v>34</v>
      </c>
      <c r="J88" s="2" t="s">
        <v>34</v>
      </c>
      <c r="K88">
        <v>3</v>
      </c>
      <c r="L88" t="s">
        <v>130</v>
      </c>
      <c r="M88" t="s">
        <v>115</v>
      </c>
      <c r="N88" s="1" t="s">
        <v>123</v>
      </c>
      <c r="O88" s="17" t="s">
        <v>122</v>
      </c>
      <c r="P88" s="1" t="s">
        <v>50</v>
      </c>
      <c r="Q88" s="1">
        <v>60</v>
      </c>
      <c r="R88" s="2" t="s">
        <v>73</v>
      </c>
      <c r="S88" s="2" t="s">
        <v>41</v>
      </c>
      <c r="T88">
        <v>30</v>
      </c>
      <c r="U88" s="15" t="s">
        <v>85</v>
      </c>
      <c r="V88">
        <v>172.8</v>
      </c>
      <c r="W88" s="10">
        <v>1522.2</v>
      </c>
      <c r="X88" s="15" t="s">
        <v>43</v>
      </c>
      <c r="Y88" t="s">
        <v>131</v>
      </c>
      <c r="Z88">
        <v>18</v>
      </c>
      <c r="AA88" t="s">
        <v>132</v>
      </c>
      <c r="AD88" t="s">
        <v>317</v>
      </c>
      <c r="AE88" t="s">
        <v>31</v>
      </c>
    </row>
    <row r="89" spans="1:31" x14ac:dyDescent="0.2">
      <c r="A89" s="2">
        <v>7</v>
      </c>
      <c r="B89" s="1" t="s">
        <v>50</v>
      </c>
      <c r="C89" s="1" t="s">
        <v>111</v>
      </c>
      <c r="D89" s="2" t="s">
        <v>31</v>
      </c>
      <c r="E89" s="16" t="s">
        <v>112</v>
      </c>
      <c r="F89" s="16">
        <v>4</v>
      </c>
      <c r="G89" s="31" t="str">
        <f t="shared" si="1"/>
        <v>7PfizerFDA PowerpointRCTFFRNT50BNT162b2 (2 dose + boost)Uninfected3old1mPfizer30</v>
      </c>
      <c r="H89" s="15" t="s">
        <v>113</v>
      </c>
      <c r="I89" s="2" t="s">
        <v>34</v>
      </c>
      <c r="J89" s="2" t="s">
        <v>34</v>
      </c>
      <c r="K89">
        <v>3</v>
      </c>
      <c r="L89" t="s">
        <v>130</v>
      </c>
      <c r="M89" t="s">
        <v>115</v>
      </c>
      <c r="N89" s="1" t="s">
        <v>50</v>
      </c>
      <c r="O89" s="17" t="s">
        <v>51</v>
      </c>
      <c r="P89" s="1" t="s">
        <v>50</v>
      </c>
      <c r="Q89" s="1">
        <v>30</v>
      </c>
      <c r="R89" s="2" t="s">
        <v>41</v>
      </c>
      <c r="S89" s="2" t="s">
        <v>41</v>
      </c>
      <c r="T89">
        <v>30</v>
      </c>
      <c r="U89" s="15" t="s">
        <v>85</v>
      </c>
      <c r="V89">
        <v>208.6</v>
      </c>
      <c r="W89">
        <v>1810.2</v>
      </c>
      <c r="X89" s="15" t="s">
        <v>43</v>
      </c>
      <c r="Y89" t="s">
        <v>131</v>
      </c>
      <c r="Z89">
        <v>17</v>
      </c>
      <c r="AA89" t="s">
        <v>132</v>
      </c>
      <c r="AD89" t="s">
        <v>317</v>
      </c>
      <c r="AE89" t="s">
        <v>31</v>
      </c>
    </row>
    <row r="90" spans="1:31" s="11" customFormat="1" x14ac:dyDescent="0.2">
      <c r="A90" s="11">
        <v>7</v>
      </c>
      <c r="B90" s="12" t="s">
        <v>50</v>
      </c>
      <c r="C90" s="12" t="s">
        <v>111</v>
      </c>
      <c r="D90" s="11" t="s">
        <v>31</v>
      </c>
      <c r="E90" s="16" t="s">
        <v>112</v>
      </c>
      <c r="F90" s="16">
        <v>5</v>
      </c>
      <c r="G90" s="31" t="str">
        <f t="shared" si="1"/>
        <v>7PfizerFDA PowerpointRCTFFRNT50BNT162b2 (2 dose + boost)Uninfected3old1mPfizer60</v>
      </c>
      <c r="H90" s="15" t="s">
        <v>113</v>
      </c>
      <c r="I90" s="11" t="s">
        <v>34</v>
      </c>
      <c r="J90" s="2" t="s">
        <v>34</v>
      </c>
      <c r="K90">
        <v>3</v>
      </c>
      <c r="L90" t="s">
        <v>130</v>
      </c>
      <c r="M90" t="s">
        <v>115</v>
      </c>
      <c r="N90" s="12" t="s">
        <v>50</v>
      </c>
      <c r="O90" s="17" t="s">
        <v>51</v>
      </c>
      <c r="P90" s="12" t="s">
        <v>50</v>
      </c>
      <c r="Q90" s="12">
        <v>60</v>
      </c>
      <c r="R90" s="11" t="s">
        <v>41</v>
      </c>
      <c r="S90" s="11" t="s">
        <v>41</v>
      </c>
      <c r="T90" s="11">
        <v>30</v>
      </c>
      <c r="U90" s="15" t="s">
        <v>85</v>
      </c>
      <c r="V90" s="11">
        <v>255.5</v>
      </c>
      <c r="W90" s="11">
        <v>1718.5</v>
      </c>
      <c r="X90" s="15" t="s">
        <v>43</v>
      </c>
      <c r="Y90" s="11" t="s">
        <v>131</v>
      </c>
      <c r="Z90" s="11">
        <v>20</v>
      </c>
      <c r="AA90" t="s">
        <v>132</v>
      </c>
      <c r="AD90" t="s">
        <v>317</v>
      </c>
      <c r="AE90" t="s">
        <v>31</v>
      </c>
    </row>
    <row r="91" spans="1:31" s="6" customFormat="1" x14ac:dyDescent="0.2">
      <c r="A91" s="8">
        <v>7</v>
      </c>
      <c r="B91" s="9" t="s">
        <v>50</v>
      </c>
      <c r="C91" s="9" t="s">
        <v>111</v>
      </c>
      <c r="D91" s="8" t="s">
        <v>31</v>
      </c>
      <c r="E91" s="16" t="s">
        <v>112</v>
      </c>
      <c r="F91" s="16">
        <v>4</v>
      </c>
      <c r="G91" s="31" t="str">
        <f t="shared" si="1"/>
        <v>7PfizerFDA PowerpointRCTFFRNT50BNT162b2 (2 dose + boost)Uninfected3old1mPfizer30</v>
      </c>
      <c r="H91" s="15" t="s">
        <v>113</v>
      </c>
      <c r="I91" s="8" t="s">
        <v>34</v>
      </c>
      <c r="J91" s="2" t="s">
        <v>34</v>
      </c>
      <c r="K91">
        <v>3</v>
      </c>
      <c r="L91" t="s">
        <v>130</v>
      </c>
      <c r="M91" t="s">
        <v>115</v>
      </c>
      <c r="N91" s="9" t="s">
        <v>116</v>
      </c>
      <c r="O91" s="17" t="s">
        <v>117</v>
      </c>
      <c r="P91" s="9" t="s">
        <v>50</v>
      </c>
      <c r="Q91" s="9">
        <v>30</v>
      </c>
      <c r="R91" s="8" t="s">
        <v>71</v>
      </c>
      <c r="S91" s="8" t="s">
        <v>53</v>
      </c>
      <c r="T91" s="6">
        <v>30</v>
      </c>
      <c r="U91" s="15" t="s">
        <v>85</v>
      </c>
      <c r="W91" s="6">
        <v>501.1</v>
      </c>
      <c r="X91" s="15" t="s">
        <v>43</v>
      </c>
      <c r="Y91" s="6" t="s">
        <v>131</v>
      </c>
      <c r="Z91" s="6">
        <v>17</v>
      </c>
      <c r="AA91" s="6" t="s">
        <v>133</v>
      </c>
      <c r="AB91" s="6">
        <v>20</v>
      </c>
      <c r="AD91" t="s">
        <v>317</v>
      </c>
      <c r="AE91" t="s">
        <v>31</v>
      </c>
    </row>
    <row r="92" spans="1:31" s="6" customFormat="1" x14ac:dyDescent="0.2">
      <c r="A92" s="8">
        <v>7</v>
      </c>
      <c r="B92" s="9" t="s">
        <v>50</v>
      </c>
      <c r="C92" s="9" t="s">
        <v>111</v>
      </c>
      <c r="D92" s="8" t="s">
        <v>31</v>
      </c>
      <c r="E92" s="16" t="s">
        <v>112</v>
      </c>
      <c r="F92" s="16">
        <v>5</v>
      </c>
      <c r="G92" s="31" t="str">
        <f t="shared" si="1"/>
        <v>7PfizerFDA PowerpointRCTFFRNT50BNT162b2 (2 dose + boost)Uninfected3old1mPfizer60</v>
      </c>
      <c r="H92" s="15" t="s">
        <v>113</v>
      </c>
      <c r="I92" s="8" t="s">
        <v>34</v>
      </c>
      <c r="J92" s="2" t="s">
        <v>34</v>
      </c>
      <c r="K92">
        <v>3</v>
      </c>
      <c r="L92" t="s">
        <v>130</v>
      </c>
      <c r="M92" t="s">
        <v>115</v>
      </c>
      <c r="N92" s="9" t="s">
        <v>120</v>
      </c>
      <c r="O92" s="17" t="s">
        <v>117</v>
      </c>
      <c r="P92" s="9" t="s">
        <v>50</v>
      </c>
      <c r="Q92" s="9">
        <v>60</v>
      </c>
      <c r="R92" s="8" t="s">
        <v>71</v>
      </c>
      <c r="S92" s="8" t="s">
        <v>53</v>
      </c>
      <c r="T92" s="6">
        <v>30</v>
      </c>
      <c r="U92" s="15" t="s">
        <v>85</v>
      </c>
      <c r="W92" s="6">
        <v>822</v>
      </c>
      <c r="X92" s="15" t="s">
        <v>43</v>
      </c>
      <c r="Y92" s="6" t="s">
        <v>131</v>
      </c>
      <c r="Z92" s="6">
        <v>18</v>
      </c>
      <c r="AA92" s="6" t="s">
        <v>133</v>
      </c>
      <c r="AB92" s="6">
        <v>20</v>
      </c>
      <c r="AD92" t="s">
        <v>317</v>
      </c>
      <c r="AE92" t="s">
        <v>31</v>
      </c>
    </row>
    <row r="93" spans="1:31" s="6" customFormat="1" x14ac:dyDescent="0.2">
      <c r="A93" s="8">
        <v>7</v>
      </c>
      <c r="B93" s="9" t="s">
        <v>50</v>
      </c>
      <c r="C93" s="9" t="s">
        <v>111</v>
      </c>
      <c r="D93" s="8" t="s">
        <v>31</v>
      </c>
      <c r="E93" s="16" t="s">
        <v>112</v>
      </c>
      <c r="F93" s="16">
        <v>4</v>
      </c>
      <c r="G93" s="31" t="str">
        <f t="shared" si="1"/>
        <v>7PfizerFDA PowerpointRCTFFRNT50BNT162b2 (2 dose + boost)Uninfected3old1mPfizer30</v>
      </c>
      <c r="H93" s="15" t="s">
        <v>113</v>
      </c>
      <c r="I93" s="8" t="s">
        <v>34</v>
      </c>
      <c r="J93" s="2" t="s">
        <v>34</v>
      </c>
      <c r="K93">
        <v>3</v>
      </c>
      <c r="L93" t="s">
        <v>130</v>
      </c>
      <c r="M93" t="s">
        <v>115</v>
      </c>
      <c r="N93" s="9" t="s">
        <v>121</v>
      </c>
      <c r="O93" s="17" t="s">
        <v>122</v>
      </c>
      <c r="P93" s="9" t="s">
        <v>50</v>
      </c>
      <c r="Q93" s="9">
        <v>30</v>
      </c>
      <c r="R93" s="8" t="s">
        <v>73</v>
      </c>
      <c r="S93" s="8" t="s">
        <v>53</v>
      </c>
      <c r="T93" s="6">
        <v>30</v>
      </c>
      <c r="U93" s="15" t="s">
        <v>85</v>
      </c>
      <c r="W93" s="6">
        <v>771.3</v>
      </c>
      <c r="X93" s="15" t="s">
        <v>43</v>
      </c>
      <c r="Y93" s="6" t="s">
        <v>131</v>
      </c>
      <c r="Z93" s="6">
        <v>13</v>
      </c>
      <c r="AA93" s="6" t="s">
        <v>133</v>
      </c>
      <c r="AB93" s="6">
        <v>20</v>
      </c>
      <c r="AD93" t="s">
        <v>317</v>
      </c>
      <c r="AE93" t="s">
        <v>31</v>
      </c>
    </row>
    <row r="94" spans="1:31" s="6" customFormat="1" x14ac:dyDescent="0.2">
      <c r="A94" s="8">
        <v>7</v>
      </c>
      <c r="B94" s="9" t="s">
        <v>50</v>
      </c>
      <c r="C94" s="9" t="s">
        <v>111</v>
      </c>
      <c r="D94" s="8" t="s">
        <v>31</v>
      </c>
      <c r="E94" s="16" t="s">
        <v>112</v>
      </c>
      <c r="F94" s="16">
        <v>5</v>
      </c>
      <c r="G94" s="31" t="str">
        <f t="shared" si="1"/>
        <v>7PfizerFDA PowerpointRCTFFRNT50BNT162b2 (2 dose + boost)Uninfected3old1mPfizer60</v>
      </c>
      <c r="H94" s="15" t="s">
        <v>113</v>
      </c>
      <c r="I94" s="8" t="s">
        <v>34</v>
      </c>
      <c r="J94" s="2" t="s">
        <v>34</v>
      </c>
      <c r="K94">
        <v>3</v>
      </c>
      <c r="L94" t="s">
        <v>130</v>
      </c>
      <c r="M94" t="s">
        <v>115</v>
      </c>
      <c r="N94" s="9" t="s">
        <v>123</v>
      </c>
      <c r="O94" s="17" t="s">
        <v>122</v>
      </c>
      <c r="P94" s="9" t="s">
        <v>50</v>
      </c>
      <c r="Q94" s="9">
        <v>60</v>
      </c>
      <c r="R94" s="8" t="s">
        <v>73</v>
      </c>
      <c r="S94" s="8" t="s">
        <v>53</v>
      </c>
      <c r="T94" s="6">
        <v>30</v>
      </c>
      <c r="U94" s="15" t="s">
        <v>85</v>
      </c>
      <c r="W94" s="6">
        <v>678.1</v>
      </c>
      <c r="X94" s="15" t="s">
        <v>43</v>
      </c>
      <c r="Y94" s="6" t="s">
        <v>131</v>
      </c>
      <c r="Z94" s="6">
        <v>18</v>
      </c>
      <c r="AA94" s="6" t="s">
        <v>133</v>
      </c>
      <c r="AB94" s="6">
        <v>20</v>
      </c>
      <c r="AD94" t="s">
        <v>317</v>
      </c>
      <c r="AE94" t="s">
        <v>31</v>
      </c>
    </row>
    <row r="95" spans="1:31" s="6" customFormat="1" x14ac:dyDescent="0.2">
      <c r="A95" s="8">
        <v>7</v>
      </c>
      <c r="B95" s="9" t="s">
        <v>50</v>
      </c>
      <c r="C95" s="9" t="s">
        <v>111</v>
      </c>
      <c r="D95" s="8" t="s">
        <v>31</v>
      </c>
      <c r="E95" s="16" t="s">
        <v>112</v>
      </c>
      <c r="F95" s="16">
        <v>4</v>
      </c>
      <c r="G95" s="31" t="str">
        <f t="shared" si="1"/>
        <v>7PfizerFDA PowerpointRCTFFRNT50BNT162b2 (2 dose + boost)Uninfected3old1mPfizer30</v>
      </c>
      <c r="H95" s="15" t="s">
        <v>113</v>
      </c>
      <c r="I95" s="8" t="s">
        <v>34</v>
      </c>
      <c r="J95" s="2" t="s">
        <v>34</v>
      </c>
      <c r="K95">
        <v>3</v>
      </c>
      <c r="L95" t="s">
        <v>130</v>
      </c>
      <c r="M95" t="s">
        <v>115</v>
      </c>
      <c r="N95" s="9" t="s">
        <v>116</v>
      </c>
      <c r="O95" s="17" t="s">
        <v>117</v>
      </c>
      <c r="P95" s="9" t="s">
        <v>50</v>
      </c>
      <c r="Q95" s="9">
        <v>30</v>
      </c>
      <c r="R95" s="8" t="s">
        <v>71</v>
      </c>
      <c r="S95" s="8" t="s">
        <v>105</v>
      </c>
      <c r="T95" s="6">
        <v>30</v>
      </c>
      <c r="U95" s="15" t="s">
        <v>85</v>
      </c>
      <c r="W95" s="6">
        <v>78.400000000000006</v>
      </c>
      <c r="X95" s="15" t="s">
        <v>43</v>
      </c>
      <c r="Y95" s="6" t="s">
        <v>131</v>
      </c>
      <c r="Z95" s="6">
        <v>17</v>
      </c>
      <c r="AA95" s="6" t="s">
        <v>133</v>
      </c>
      <c r="AB95" s="6">
        <v>20</v>
      </c>
      <c r="AD95" t="s">
        <v>317</v>
      </c>
      <c r="AE95" t="s">
        <v>31</v>
      </c>
    </row>
    <row r="96" spans="1:31" s="6" customFormat="1" x14ac:dyDescent="0.2">
      <c r="A96" s="8">
        <v>7</v>
      </c>
      <c r="B96" s="9" t="s">
        <v>50</v>
      </c>
      <c r="C96" s="9" t="s">
        <v>111</v>
      </c>
      <c r="D96" s="8" t="s">
        <v>31</v>
      </c>
      <c r="E96" s="16" t="s">
        <v>112</v>
      </c>
      <c r="F96" s="16">
        <v>5</v>
      </c>
      <c r="G96" s="31" t="str">
        <f t="shared" si="1"/>
        <v>7PfizerFDA PowerpointRCTFFRNT50BNT162b2 (2 dose + boost)Uninfected3old1mPfizer60</v>
      </c>
      <c r="H96" s="15" t="s">
        <v>113</v>
      </c>
      <c r="I96" s="8" t="s">
        <v>34</v>
      </c>
      <c r="J96" s="2" t="s">
        <v>34</v>
      </c>
      <c r="K96">
        <v>3</v>
      </c>
      <c r="L96" t="s">
        <v>130</v>
      </c>
      <c r="M96" t="s">
        <v>115</v>
      </c>
      <c r="N96" s="9" t="s">
        <v>120</v>
      </c>
      <c r="O96" s="17" t="s">
        <v>117</v>
      </c>
      <c r="P96" s="9" t="s">
        <v>50</v>
      </c>
      <c r="Q96" s="9">
        <v>60</v>
      </c>
      <c r="R96" s="8" t="s">
        <v>71</v>
      </c>
      <c r="S96" s="8" t="s">
        <v>105</v>
      </c>
      <c r="T96" s="6">
        <v>30</v>
      </c>
      <c r="U96" s="15" t="s">
        <v>85</v>
      </c>
      <c r="W96" s="6">
        <v>145.30000000000001</v>
      </c>
      <c r="X96" s="15" t="s">
        <v>43</v>
      </c>
      <c r="Y96" s="6" t="s">
        <v>131</v>
      </c>
      <c r="Z96" s="6">
        <v>18</v>
      </c>
      <c r="AA96" s="6" t="s">
        <v>133</v>
      </c>
      <c r="AB96" s="6">
        <v>20</v>
      </c>
      <c r="AD96" t="s">
        <v>317</v>
      </c>
      <c r="AE96" t="s">
        <v>31</v>
      </c>
    </row>
    <row r="97" spans="1:31" s="6" customFormat="1" x14ac:dyDescent="0.2">
      <c r="A97" s="8">
        <v>7</v>
      </c>
      <c r="B97" s="9" t="s">
        <v>50</v>
      </c>
      <c r="C97" s="9" t="s">
        <v>111</v>
      </c>
      <c r="D97" s="8" t="s">
        <v>31</v>
      </c>
      <c r="E97" s="16" t="s">
        <v>112</v>
      </c>
      <c r="F97" s="16">
        <v>4</v>
      </c>
      <c r="G97" s="31" t="str">
        <f t="shared" si="1"/>
        <v>7PfizerFDA PowerpointRCTFFRNT50BNT162b2 (2 dose + boost)Uninfected3old1mPfizer30</v>
      </c>
      <c r="H97" s="15" t="s">
        <v>113</v>
      </c>
      <c r="I97" s="8" t="s">
        <v>34</v>
      </c>
      <c r="J97" s="2" t="s">
        <v>34</v>
      </c>
      <c r="K97">
        <v>3</v>
      </c>
      <c r="L97" t="s">
        <v>130</v>
      </c>
      <c r="M97" t="s">
        <v>115</v>
      </c>
      <c r="N97" s="9" t="s">
        <v>121</v>
      </c>
      <c r="O97" s="17" t="s">
        <v>122</v>
      </c>
      <c r="P97" s="9" t="s">
        <v>50</v>
      </c>
      <c r="Q97" s="9">
        <v>30</v>
      </c>
      <c r="R97" s="8" t="s">
        <v>73</v>
      </c>
      <c r="S97" s="8" t="s">
        <v>105</v>
      </c>
      <c r="T97" s="6">
        <v>30</v>
      </c>
      <c r="U97" s="15" t="s">
        <v>85</v>
      </c>
      <c r="W97" s="6">
        <v>226.3</v>
      </c>
      <c r="X97" s="15" t="s">
        <v>43</v>
      </c>
      <c r="Y97" s="6" t="s">
        <v>131</v>
      </c>
      <c r="Z97" s="6">
        <v>13</v>
      </c>
      <c r="AA97" s="6" t="s">
        <v>133</v>
      </c>
      <c r="AB97" s="6">
        <v>20</v>
      </c>
      <c r="AD97" t="s">
        <v>317</v>
      </c>
      <c r="AE97" t="s">
        <v>31</v>
      </c>
    </row>
    <row r="98" spans="1:31" s="6" customFormat="1" x14ac:dyDescent="0.2">
      <c r="A98" s="8">
        <v>7</v>
      </c>
      <c r="B98" s="9" t="s">
        <v>50</v>
      </c>
      <c r="C98" s="9" t="s">
        <v>111</v>
      </c>
      <c r="D98" s="8" t="s">
        <v>31</v>
      </c>
      <c r="E98" s="16" t="s">
        <v>112</v>
      </c>
      <c r="F98" s="16">
        <v>5</v>
      </c>
      <c r="G98" s="31" t="str">
        <f t="shared" si="1"/>
        <v>7PfizerFDA PowerpointRCTFFRNT50BNT162b2 (2 dose + boost)Uninfected3old1mPfizer60</v>
      </c>
      <c r="H98" s="15" t="s">
        <v>113</v>
      </c>
      <c r="I98" s="8" t="s">
        <v>34</v>
      </c>
      <c r="J98" s="2" t="s">
        <v>34</v>
      </c>
      <c r="K98">
        <v>3</v>
      </c>
      <c r="L98" t="s">
        <v>130</v>
      </c>
      <c r="M98" t="s">
        <v>115</v>
      </c>
      <c r="N98" s="9" t="s">
        <v>123</v>
      </c>
      <c r="O98" s="17" t="s">
        <v>122</v>
      </c>
      <c r="P98" s="9" t="s">
        <v>50</v>
      </c>
      <c r="Q98" s="9">
        <v>60</v>
      </c>
      <c r="R98" s="8" t="s">
        <v>73</v>
      </c>
      <c r="S98" s="8" t="s">
        <v>105</v>
      </c>
      <c r="T98" s="6">
        <v>30</v>
      </c>
      <c r="U98" s="15" t="s">
        <v>85</v>
      </c>
      <c r="W98" s="6">
        <v>137.19999999999999</v>
      </c>
      <c r="X98" s="15" t="s">
        <v>43</v>
      </c>
      <c r="Y98" s="6" t="s">
        <v>131</v>
      </c>
      <c r="Z98" s="6">
        <v>18</v>
      </c>
      <c r="AA98" s="6" t="s">
        <v>133</v>
      </c>
      <c r="AB98" s="6">
        <v>20</v>
      </c>
      <c r="AD98" t="s">
        <v>317</v>
      </c>
      <c r="AE98" t="s">
        <v>31</v>
      </c>
    </row>
    <row r="99" spans="1:31" x14ac:dyDescent="0.2">
      <c r="A99" s="2">
        <v>8</v>
      </c>
      <c r="B99" s="1" t="s">
        <v>134</v>
      </c>
      <c r="C99" s="1" t="s">
        <v>135</v>
      </c>
      <c r="D99" s="2" t="s">
        <v>136</v>
      </c>
      <c r="E99" s="16" t="s">
        <v>137</v>
      </c>
      <c r="F99" s="16">
        <v>1</v>
      </c>
      <c r="G99" s="31" t="str">
        <f t="shared" si="1"/>
        <v>8ChoiNatMedparticipants enrolled into arms sequentiallylentiviral-based PsVN mRNA-1273 (2 dose)Uninfected2all1mModerna50</v>
      </c>
      <c r="H99" s="2" t="s">
        <v>138</v>
      </c>
      <c r="I99" s="11" t="s">
        <v>34</v>
      </c>
      <c r="J99" s="2" t="s">
        <v>34</v>
      </c>
      <c r="K99">
        <v>2</v>
      </c>
      <c r="L99" s="2" t="s">
        <v>139</v>
      </c>
      <c r="M99" t="s">
        <v>36</v>
      </c>
      <c r="N99" s="2" t="s">
        <v>88</v>
      </c>
      <c r="O99" s="2" t="s">
        <v>88</v>
      </c>
      <c r="P99" s="2" t="s">
        <v>61</v>
      </c>
      <c r="Q99" s="1">
        <v>50</v>
      </c>
      <c r="R99" t="s">
        <v>41</v>
      </c>
      <c r="S99" t="s">
        <v>41</v>
      </c>
      <c r="T99">
        <v>29</v>
      </c>
      <c r="U99" s="15" t="s">
        <v>85</v>
      </c>
      <c r="V99">
        <v>107</v>
      </c>
      <c r="W99">
        <v>1786</v>
      </c>
      <c r="X99" s="2" t="s">
        <v>43</v>
      </c>
      <c r="Y99" t="s">
        <v>140</v>
      </c>
      <c r="Z99" s="2">
        <v>20</v>
      </c>
      <c r="AA99" t="s">
        <v>141</v>
      </c>
      <c r="AB99">
        <v>20</v>
      </c>
      <c r="AD99" t="s">
        <v>317</v>
      </c>
      <c r="AE99" t="s">
        <v>320</v>
      </c>
    </row>
    <row r="100" spans="1:31" x14ac:dyDescent="0.2">
      <c r="A100" s="2">
        <v>8</v>
      </c>
      <c r="B100" s="1" t="s">
        <v>134</v>
      </c>
      <c r="C100" s="1" t="s">
        <v>135</v>
      </c>
      <c r="D100" s="2" t="s">
        <v>136</v>
      </c>
      <c r="E100" s="16" t="s">
        <v>137</v>
      </c>
      <c r="F100" s="16">
        <v>1</v>
      </c>
      <c r="G100" s="31" t="str">
        <f t="shared" si="1"/>
        <v>8ChoiNatMedparticipants enrolled into arms sequentiallylentiviral-based PsVN mRNA-1273 (2 dose)Uninfected2all1mModerna50</v>
      </c>
      <c r="H100" s="2" t="s">
        <v>142</v>
      </c>
      <c r="I100" s="11" t="s">
        <v>34</v>
      </c>
      <c r="J100" s="2" t="s">
        <v>34</v>
      </c>
      <c r="K100">
        <v>2</v>
      </c>
      <c r="L100" s="2" t="s">
        <v>143</v>
      </c>
      <c r="M100" t="s">
        <v>36</v>
      </c>
      <c r="N100" s="2" t="s">
        <v>144</v>
      </c>
      <c r="O100" s="2" t="s">
        <v>144</v>
      </c>
      <c r="P100" s="2" t="s">
        <v>61</v>
      </c>
      <c r="Q100" s="1">
        <v>50</v>
      </c>
      <c r="R100" t="s">
        <v>49</v>
      </c>
      <c r="S100" t="s">
        <v>41</v>
      </c>
      <c r="T100">
        <v>29</v>
      </c>
      <c r="U100" s="15" t="s">
        <v>85</v>
      </c>
      <c r="V100">
        <v>156</v>
      </c>
      <c r="W100">
        <v>1757</v>
      </c>
      <c r="X100" s="2" t="s">
        <v>43</v>
      </c>
      <c r="Y100" t="s">
        <v>140</v>
      </c>
      <c r="Z100" s="2">
        <v>20</v>
      </c>
      <c r="AA100" t="s">
        <v>141</v>
      </c>
      <c r="AB100">
        <v>20</v>
      </c>
      <c r="AD100" t="s">
        <v>317</v>
      </c>
      <c r="AE100" t="s">
        <v>320</v>
      </c>
    </row>
    <row r="101" spans="1:31" ht="16" customHeight="1" x14ac:dyDescent="0.2">
      <c r="A101" s="2">
        <v>8</v>
      </c>
      <c r="B101" s="1" t="s">
        <v>134</v>
      </c>
      <c r="C101" s="1" t="s">
        <v>135</v>
      </c>
      <c r="D101" s="2" t="s">
        <v>136</v>
      </c>
      <c r="E101" s="16" t="s">
        <v>137</v>
      </c>
      <c r="F101" s="16">
        <v>1</v>
      </c>
      <c r="G101" s="31" t="str">
        <f t="shared" si="1"/>
        <v>8ChoiNatMedparticipants enrolled into arms sequentiallylentiviral-based PsVN mRNA-1273 (2 dose)Uninfected2all1mModerna50</v>
      </c>
      <c r="H101" s="2" t="s">
        <v>145</v>
      </c>
      <c r="I101" s="11" t="s">
        <v>34</v>
      </c>
      <c r="J101" s="2" t="s">
        <v>34</v>
      </c>
      <c r="K101">
        <v>2</v>
      </c>
      <c r="L101" s="2" t="s">
        <v>146</v>
      </c>
      <c r="M101" t="s">
        <v>36</v>
      </c>
      <c r="N101" s="2" t="s">
        <v>83</v>
      </c>
      <c r="O101" s="2" t="s">
        <v>83</v>
      </c>
      <c r="P101" s="2" t="s">
        <v>61</v>
      </c>
      <c r="Q101" s="1">
        <v>50</v>
      </c>
      <c r="R101" t="s">
        <v>84</v>
      </c>
      <c r="S101" t="s">
        <v>41</v>
      </c>
      <c r="T101">
        <v>29</v>
      </c>
      <c r="U101" s="15" t="s">
        <v>85</v>
      </c>
      <c r="V101">
        <v>80</v>
      </c>
      <c r="W101">
        <v>3692</v>
      </c>
      <c r="X101" s="2" t="s">
        <v>43</v>
      </c>
      <c r="Y101" t="s">
        <v>140</v>
      </c>
      <c r="Z101" s="2">
        <v>20</v>
      </c>
      <c r="AA101" t="s">
        <v>141</v>
      </c>
      <c r="AB101">
        <v>20</v>
      </c>
      <c r="AD101" t="s">
        <v>317</v>
      </c>
      <c r="AE101" t="s">
        <v>320</v>
      </c>
    </row>
    <row r="102" spans="1:31" x14ac:dyDescent="0.2">
      <c r="A102" s="2">
        <v>8</v>
      </c>
      <c r="B102" s="1" t="s">
        <v>134</v>
      </c>
      <c r="C102" s="1" t="s">
        <v>135</v>
      </c>
      <c r="D102" s="2" t="s">
        <v>136</v>
      </c>
      <c r="E102" s="16" t="s">
        <v>137</v>
      </c>
      <c r="F102" s="16">
        <v>2</v>
      </c>
      <c r="G102" s="31" t="str">
        <f t="shared" si="1"/>
        <v>8ChoiNatMedparticipants enrolled into arms sequentiallylentiviral-based PsVN mRNA-1273 (2 dose)Uninfected2all1mModerna20</v>
      </c>
      <c r="H102" s="2" t="s">
        <v>147</v>
      </c>
      <c r="I102" s="11" t="s">
        <v>34</v>
      </c>
      <c r="J102" s="2" t="s">
        <v>34</v>
      </c>
      <c r="K102">
        <v>2</v>
      </c>
      <c r="L102" s="2" t="s">
        <v>148</v>
      </c>
      <c r="M102" t="s">
        <v>36</v>
      </c>
      <c r="N102" s="2" t="s">
        <v>144</v>
      </c>
      <c r="O102" s="2" t="s">
        <v>144</v>
      </c>
      <c r="P102" s="2" t="s">
        <v>61</v>
      </c>
      <c r="Q102" s="1">
        <v>20</v>
      </c>
      <c r="R102" t="s">
        <v>49</v>
      </c>
      <c r="S102" t="s">
        <v>41</v>
      </c>
      <c r="T102">
        <v>29</v>
      </c>
      <c r="U102" s="15" t="s">
        <v>85</v>
      </c>
      <c r="V102">
        <v>196</v>
      </c>
      <c r="W102">
        <v>1808</v>
      </c>
      <c r="X102" s="2" t="s">
        <v>43</v>
      </c>
      <c r="Y102" t="s">
        <v>140</v>
      </c>
      <c r="Z102" s="2">
        <v>19</v>
      </c>
      <c r="AA102" t="s">
        <v>141</v>
      </c>
      <c r="AB102">
        <v>20</v>
      </c>
      <c r="AD102" t="s">
        <v>317</v>
      </c>
      <c r="AE102" t="s">
        <v>320</v>
      </c>
    </row>
    <row r="103" spans="1:31" x14ac:dyDescent="0.2">
      <c r="A103" s="2">
        <v>8</v>
      </c>
      <c r="B103" s="1" t="s">
        <v>134</v>
      </c>
      <c r="C103" s="1" t="s">
        <v>135</v>
      </c>
      <c r="D103" s="2" t="s">
        <v>136</v>
      </c>
      <c r="E103" s="16" t="s">
        <v>137</v>
      </c>
      <c r="F103" s="16">
        <v>1</v>
      </c>
      <c r="G103" s="31" t="str">
        <f t="shared" si="1"/>
        <v>8ChoiNatMedparticipants enrolled into arms sequentiallylentiviral-based PsVN mRNA-1273 (2 dose)Uninfected2all1mModerna50</v>
      </c>
      <c r="H103" s="2" t="s">
        <v>142</v>
      </c>
      <c r="I103" s="11" t="s">
        <v>34</v>
      </c>
      <c r="J103" s="2" t="s">
        <v>34</v>
      </c>
      <c r="K103">
        <v>2</v>
      </c>
      <c r="L103" s="2" t="s">
        <v>143</v>
      </c>
      <c r="M103" t="s">
        <v>36</v>
      </c>
      <c r="N103" s="2" t="s">
        <v>144</v>
      </c>
      <c r="O103" s="2" t="s">
        <v>144</v>
      </c>
      <c r="P103" s="2" t="s">
        <v>61</v>
      </c>
      <c r="Q103" s="1">
        <v>50</v>
      </c>
      <c r="R103" t="s">
        <v>49</v>
      </c>
      <c r="S103" t="s">
        <v>49</v>
      </c>
      <c r="T103">
        <v>29</v>
      </c>
      <c r="U103" s="15" t="s">
        <v>85</v>
      </c>
      <c r="V103">
        <v>32</v>
      </c>
      <c r="W103">
        <v>1117</v>
      </c>
      <c r="X103" s="2" t="s">
        <v>43</v>
      </c>
      <c r="Y103" t="s">
        <v>140</v>
      </c>
      <c r="Z103" s="2">
        <v>20</v>
      </c>
      <c r="AA103" t="s">
        <v>149</v>
      </c>
      <c r="AB103">
        <v>20</v>
      </c>
      <c r="AD103" t="s">
        <v>317</v>
      </c>
      <c r="AE103" t="s">
        <v>320</v>
      </c>
    </row>
    <row r="104" spans="1:31" x14ac:dyDescent="0.2">
      <c r="A104" s="2">
        <v>8</v>
      </c>
      <c r="B104" s="1" t="s">
        <v>134</v>
      </c>
      <c r="C104" s="1" t="s">
        <v>135</v>
      </c>
      <c r="D104" s="2" t="s">
        <v>136</v>
      </c>
      <c r="E104" s="16" t="s">
        <v>137</v>
      </c>
      <c r="F104" s="16">
        <v>1</v>
      </c>
      <c r="G104" s="31" t="str">
        <f t="shared" si="1"/>
        <v>8ChoiNatMedparticipants enrolled into arms sequentiallylentiviral-based PsVN mRNA-1273 (2 dose)Uninfected2all1mModerna50</v>
      </c>
      <c r="H104" s="2" t="s">
        <v>145</v>
      </c>
      <c r="I104" s="11" t="s">
        <v>34</v>
      </c>
      <c r="J104" s="2" t="s">
        <v>34</v>
      </c>
      <c r="K104">
        <v>2</v>
      </c>
      <c r="L104" s="2" t="s">
        <v>146</v>
      </c>
      <c r="M104" t="s">
        <v>36</v>
      </c>
      <c r="N104" s="2" t="s">
        <v>83</v>
      </c>
      <c r="O104" s="2" t="s">
        <v>83</v>
      </c>
      <c r="P104" s="2" t="s">
        <v>61</v>
      </c>
      <c r="Q104" s="1">
        <v>50</v>
      </c>
      <c r="R104" t="s">
        <v>84</v>
      </c>
      <c r="S104" t="s">
        <v>49</v>
      </c>
      <c r="T104">
        <v>29</v>
      </c>
      <c r="U104" s="15" t="s">
        <v>85</v>
      </c>
      <c r="V104">
        <v>18</v>
      </c>
      <c r="W104">
        <v>1130</v>
      </c>
      <c r="X104" s="2" t="s">
        <v>43</v>
      </c>
      <c r="Y104" t="s">
        <v>140</v>
      </c>
      <c r="Z104" s="2">
        <v>20</v>
      </c>
      <c r="AA104" t="s">
        <v>149</v>
      </c>
      <c r="AB104">
        <v>20</v>
      </c>
      <c r="AD104" t="s">
        <v>317</v>
      </c>
      <c r="AE104" t="s">
        <v>320</v>
      </c>
    </row>
    <row r="105" spans="1:31" x14ac:dyDescent="0.2">
      <c r="A105" s="2">
        <v>8</v>
      </c>
      <c r="B105" s="1" t="s">
        <v>134</v>
      </c>
      <c r="C105" s="1" t="s">
        <v>135</v>
      </c>
      <c r="D105" s="2" t="s">
        <v>136</v>
      </c>
      <c r="E105" s="16" t="s">
        <v>137</v>
      </c>
      <c r="F105" s="16">
        <v>2</v>
      </c>
      <c r="G105" s="31" t="str">
        <f t="shared" si="1"/>
        <v>8ChoiNatMedparticipants enrolled into arms sequentiallylentiviral-based PsVN mRNA-1273 (2 dose)Uninfected2all1mModerna20</v>
      </c>
      <c r="H105" s="2" t="s">
        <v>147</v>
      </c>
      <c r="I105" s="11" t="s">
        <v>34</v>
      </c>
      <c r="J105" s="2" t="s">
        <v>34</v>
      </c>
      <c r="K105">
        <v>2</v>
      </c>
      <c r="L105" s="2" t="s">
        <v>148</v>
      </c>
      <c r="M105" t="s">
        <v>36</v>
      </c>
      <c r="N105" s="2" t="s">
        <v>144</v>
      </c>
      <c r="O105" s="2" t="s">
        <v>144</v>
      </c>
      <c r="P105" s="2" t="s">
        <v>61</v>
      </c>
      <c r="Q105">
        <v>20</v>
      </c>
      <c r="R105" t="s">
        <v>49</v>
      </c>
      <c r="S105" t="s">
        <v>49</v>
      </c>
      <c r="T105">
        <v>29</v>
      </c>
      <c r="U105" s="15" t="s">
        <v>85</v>
      </c>
      <c r="V105">
        <v>46</v>
      </c>
      <c r="W105">
        <v>1537</v>
      </c>
      <c r="X105" s="2" t="s">
        <v>43</v>
      </c>
      <c r="Y105" t="s">
        <v>140</v>
      </c>
      <c r="Z105" s="2">
        <v>19</v>
      </c>
      <c r="AA105" t="s">
        <v>149</v>
      </c>
      <c r="AB105">
        <v>20</v>
      </c>
      <c r="AD105" t="s">
        <v>317</v>
      </c>
      <c r="AE105" t="s">
        <v>320</v>
      </c>
    </row>
    <row r="106" spans="1:31" x14ac:dyDescent="0.2">
      <c r="A106" s="2">
        <v>8</v>
      </c>
      <c r="B106" s="1" t="s">
        <v>134</v>
      </c>
      <c r="C106" s="1" t="s">
        <v>135</v>
      </c>
      <c r="D106" s="2" t="s">
        <v>136</v>
      </c>
      <c r="E106" s="16" t="s">
        <v>137</v>
      </c>
      <c r="F106" s="16">
        <v>3</v>
      </c>
      <c r="G106" s="31" t="str">
        <f t="shared" si="1"/>
        <v>8ChoiNatMedparticipants enrolled into arms sequentiallyVSV-based PsVNmRNA-1273 (2 dose)Uninfected2all2wModerna50</v>
      </c>
      <c r="H106" s="2" t="s">
        <v>142</v>
      </c>
      <c r="I106" s="11" t="s">
        <v>34</v>
      </c>
      <c r="J106" s="2" t="s">
        <v>34</v>
      </c>
      <c r="K106">
        <v>2</v>
      </c>
      <c r="L106" s="2" t="s">
        <v>143</v>
      </c>
      <c r="M106" t="s">
        <v>36</v>
      </c>
      <c r="N106" s="2" t="s">
        <v>144</v>
      </c>
      <c r="O106" s="2" t="s">
        <v>144</v>
      </c>
      <c r="P106" s="2" t="s">
        <v>61</v>
      </c>
      <c r="Q106" s="12">
        <v>50</v>
      </c>
      <c r="R106" s="11" t="s">
        <v>49</v>
      </c>
      <c r="S106" t="s">
        <v>41</v>
      </c>
      <c r="T106">
        <v>15</v>
      </c>
      <c r="U106" t="s">
        <v>42</v>
      </c>
      <c r="V106">
        <v>304</v>
      </c>
      <c r="W106">
        <v>3703</v>
      </c>
      <c r="X106" s="2" t="s">
        <v>43</v>
      </c>
      <c r="Y106" t="s">
        <v>150</v>
      </c>
      <c r="Z106">
        <v>20</v>
      </c>
      <c r="AA106" t="s">
        <v>151</v>
      </c>
      <c r="AB106">
        <v>20</v>
      </c>
      <c r="AD106" t="s">
        <v>317</v>
      </c>
      <c r="AE106" t="s">
        <v>320</v>
      </c>
    </row>
    <row r="107" spans="1:31" x14ac:dyDescent="0.2">
      <c r="A107" s="2">
        <v>8</v>
      </c>
      <c r="B107" s="1" t="s">
        <v>134</v>
      </c>
      <c r="C107" s="1" t="s">
        <v>135</v>
      </c>
      <c r="D107" s="2" t="s">
        <v>136</v>
      </c>
      <c r="E107" s="16" t="s">
        <v>137</v>
      </c>
      <c r="F107" s="16">
        <v>3</v>
      </c>
      <c r="G107" s="31" t="str">
        <f t="shared" si="1"/>
        <v>8ChoiNatMedparticipants enrolled into arms sequentiallyVSV-based PsVNmRNA-1273 (2 dose)Uninfected2all2wModerna50</v>
      </c>
      <c r="H107" s="2" t="s">
        <v>142</v>
      </c>
      <c r="I107" s="11" t="s">
        <v>34</v>
      </c>
      <c r="J107" s="2" t="s">
        <v>34</v>
      </c>
      <c r="K107">
        <v>2</v>
      </c>
      <c r="L107" s="2" t="s">
        <v>143</v>
      </c>
      <c r="M107" t="s">
        <v>36</v>
      </c>
      <c r="N107" s="2" t="s">
        <v>144</v>
      </c>
      <c r="O107" s="2" t="s">
        <v>144</v>
      </c>
      <c r="P107" s="2" t="s">
        <v>61</v>
      </c>
      <c r="Q107" s="12">
        <v>50</v>
      </c>
      <c r="R107" s="11" t="s">
        <v>49</v>
      </c>
      <c r="S107" t="s">
        <v>49</v>
      </c>
      <c r="T107">
        <v>15</v>
      </c>
      <c r="U107" t="s">
        <v>42</v>
      </c>
      <c r="V107">
        <v>40</v>
      </c>
      <c r="W107">
        <v>1400</v>
      </c>
      <c r="X107" s="2" t="s">
        <v>43</v>
      </c>
      <c r="Y107" t="s">
        <v>150</v>
      </c>
      <c r="Z107">
        <v>20</v>
      </c>
      <c r="AA107" t="s">
        <v>151</v>
      </c>
      <c r="AB107">
        <v>20</v>
      </c>
      <c r="AD107" t="s">
        <v>317</v>
      </c>
      <c r="AE107" t="s">
        <v>320</v>
      </c>
    </row>
    <row r="108" spans="1:31" x14ac:dyDescent="0.2">
      <c r="A108" s="2">
        <v>8</v>
      </c>
      <c r="B108" s="1" t="s">
        <v>134</v>
      </c>
      <c r="C108" s="1" t="s">
        <v>135</v>
      </c>
      <c r="D108" s="2" t="s">
        <v>136</v>
      </c>
      <c r="E108" s="16" t="s">
        <v>137</v>
      </c>
      <c r="F108" s="16">
        <v>3</v>
      </c>
      <c r="G108" s="31" t="str">
        <f t="shared" si="1"/>
        <v>8ChoiNatMedparticipants enrolled into arms sequentiallyVSV-based PsVNmRNA-1273 (2 dose)Uninfected2all2wModerna50</v>
      </c>
      <c r="H108" s="2" t="s">
        <v>142</v>
      </c>
      <c r="I108" s="11" t="s">
        <v>34</v>
      </c>
      <c r="J108" s="2" t="s">
        <v>34</v>
      </c>
      <c r="K108">
        <v>2</v>
      </c>
      <c r="L108" s="2" t="s">
        <v>143</v>
      </c>
      <c r="M108" t="s">
        <v>36</v>
      </c>
      <c r="N108" s="2" t="s">
        <v>144</v>
      </c>
      <c r="O108" s="2" t="s">
        <v>144</v>
      </c>
      <c r="P108" s="2" t="s">
        <v>61</v>
      </c>
      <c r="Q108" s="12">
        <v>50</v>
      </c>
      <c r="R108" s="11" t="s">
        <v>49</v>
      </c>
      <c r="S108" t="s">
        <v>152</v>
      </c>
      <c r="T108">
        <v>15</v>
      </c>
      <c r="U108" t="s">
        <v>42</v>
      </c>
      <c r="V108">
        <v>47</v>
      </c>
      <c r="W108">
        <v>1272</v>
      </c>
      <c r="X108" s="2" t="s">
        <v>43</v>
      </c>
      <c r="Y108" t="s">
        <v>150</v>
      </c>
      <c r="Z108">
        <v>20</v>
      </c>
      <c r="AA108" t="s">
        <v>151</v>
      </c>
      <c r="AB108">
        <v>20</v>
      </c>
      <c r="AD108" t="s">
        <v>317</v>
      </c>
      <c r="AE108" t="s">
        <v>320</v>
      </c>
    </row>
    <row r="109" spans="1:31" x14ac:dyDescent="0.2">
      <c r="A109" s="2">
        <v>8</v>
      </c>
      <c r="B109" s="1" t="s">
        <v>134</v>
      </c>
      <c r="C109" s="1" t="s">
        <v>135</v>
      </c>
      <c r="D109" s="2" t="s">
        <v>136</v>
      </c>
      <c r="E109" s="16" t="s">
        <v>137</v>
      </c>
      <c r="F109" s="16">
        <v>3</v>
      </c>
      <c r="G109" s="31" t="str">
        <f t="shared" si="1"/>
        <v>8ChoiNatMedparticipants enrolled into arms sequentiallyVSV-based PsVNmRNA-1273 (2 dose)Uninfected2all2wModerna50</v>
      </c>
      <c r="H109" s="2" t="s">
        <v>138</v>
      </c>
      <c r="I109" s="11" t="s">
        <v>34</v>
      </c>
      <c r="J109" s="2" t="s">
        <v>34</v>
      </c>
      <c r="K109">
        <v>2</v>
      </c>
      <c r="L109" s="2" t="s">
        <v>139</v>
      </c>
      <c r="M109" t="s">
        <v>36</v>
      </c>
      <c r="N109" s="2" t="s">
        <v>88</v>
      </c>
      <c r="O109" s="2" t="s">
        <v>88</v>
      </c>
      <c r="P109" s="2" t="s">
        <v>61</v>
      </c>
      <c r="Q109" s="12">
        <v>50</v>
      </c>
      <c r="R109" s="11" t="s">
        <v>41</v>
      </c>
      <c r="S109" t="s">
        <v>41</v>
      </c>
      <c r="T109">
        <v>15</v>
      </c>
      <c r="U109" t="s">
        <v>42</v>
      </c>
      <c r="V109">
        <v>198</v>
      </c>
      <c r="W109">
        <v>4588</v>
      </c>
      <c r="X109" s="2" t="s">
        <v>43</v>
      </c>
      <c r="Y109" t="s">
        <v>150</v>
      </c>
      <c r="Z109">
        <v>20</v>
      </c>
      <c r="AA109" t="s">
        <v>153</v>
      </c>
      <c r="AB109">
        <v>20</v>
      </c>
      <c r="AD109" t="s">
        <v>317</v>
      </c>
      <c r="AE109" t="s">
        <v>320</v>
      </c>
    </row>
    <row r="110" spans="1:31" x14ac:dyDescent="0.2">
      <c r="A110" s="2">
        <v>8</v>
      </c>
      <c r="B110" s="1" t="s">
        <v>134</v>
      </c>
      <c r="C110" s="1" t="s">
        <v>135</v>
      </c>
      <c r="D110" s="2" t="s">
        <v>136</v>
      </c>
      <c r="E110" s="16" t="s">
        <v>137</v>
      </c>
      <c r="F110" s="16">
        <v>3</v>
      </c>
      <c r="G110" s="31" t="str">
        <f t="shared" si="1"/>
        <v>8ChoiNatMedparticipants enrolled into arms sequentiallyVSV-based PsVNmRNA-1273 (2 dose)Uninfected2all2wModerna50</v>
      </c>
      <c r="H110" s="2" t="s">
        <v>138</v>
      </c>
      <c r="I110" s="11" t="s">
        <v>34</v>
      </c>
      <c r="J110" s="2" t="s">
        <v>34</v>
      </c>
      <c r="K110">
        <v>2</v>
      </c>
      <c r="L110" s="2" t="s">
        <v>139</v>
      </c>
      <c r="M110" t="s">
        <v>36</v>
      </c>
      <c r="N110" s="2" t="s">
        <v>88</v>
      </c>
      <c r="O110" s="2" t="s">
        <v>88</v>
      </c>
      <c r="P110" s="2" t="s">
        <v>61</v>
      </c>
      <c r="Q110" s="12">
        <v>50</v>
      </c>
      <c r="R110" s="11" t="s">
        <v>41</v>
      </c>
      <c r="S110" t="s">
        <v>49</v>
      </c>
      <c r="T110">
        <v>15</v>
      </c>
      <c r="U110" t="s">
        <v>42</v>
      </c>
      <c r="V110">
        <v>27</v>
      </c>
      <c r="W110">
        <v>864</v>
      </c>
      <c r="X110" s="2" t="s">
        <v>43</v>
      </c>
      <c r="Y110" t="s">
        <v>150</v>
      </c>
      <c r="Z110">
        <v>20</v>
      </c>
      <c r="AA110" t="s">
        <v>153</v>
      </c>
      <c r="AB110">
        <v>20</v>
      </c>
      <c r="AD110" t="s">
        <v>317</v>
      </c>
      <c r="AE110" t="s">
        <v>320</v>
      </c>
    </row>
    <row r="111" spans="1:31" x14ac:dyDescent="0.2">
      <c r="A111" s="2">
        <v>8</v>
      </c>
      <c r="B111" s="1" t="s">
        <v>134</v>
      </c>
      <c r="C111" s="1" t="s">
        <v>135</v>
      </c>
      <c r="D111" s="2" t="s">
        <v>136</v>
      </c>
      <c r="E111" s="16" t="s">
        <v>137</v>
      </c>
      <c r="F111" s="16">
        <v>3</v>
      </c>
      <c r="G111" s="31" t="str">
        <f t="shared" si="1"/>
        <v>8ChoiNatMedparticipants enrolled into arms sequentiallyVSV-based PsVNmRNA-1273 (2 dose)Uninfected2all2wModerna50</v>
      </c>
      <c r="H111" s="2" t="s">
        <v>138</v>
      </c>
      <c r="I111" s="11" t="s">
        <v>34</v>
      </c>
      <c r="J111" s="2" t="s">
        <v>34</v>
      </c>
      <c r="K111">
        <v>2</v>
      </c>
      <c r="L111" s="2" t="s">
        <v>139</v>
      </c>
      <c r="M111" t="s">
        <v>36</v>
      </c>
      <c r="N111" s="2" t="s">
        <v>88</v>
      </c>
      <c r="O111" s="2" t="s">
        <v>88</v>
      </c>
      <c r="P111" s="2" t="s">
        <v>61</v>
      </c>
      <c r="Q111" s="12">
        <v>50</v>
      </c>
      <c r="R111" s="11" t="s">
        <v>41</v>
      </c>
      <c r="S111" t="s">
        <v>152</v>
      </c>
      <c r="T111">
        <v>15</v>
      </c>
      <c r="U111" t="s">
        <v>42</v>
      </c>
      <c r="V111">
        <v>30</v>
      </c>
      <c r="W111">
        <v>1308</v>
      </c>
      <c r="X111" s="2" t="s">
        <v>43</v>
      </c>
      <c r="Y111" t="s">
        <v>150</v>
      </c>
      <c r="Z111">
        <v>20</v>
      </c>
      <c r="AA111" t="s">
        <v>153</v>
      </c>
      <c r="AB111">
        <v>20</v>
      </c>
      <c r="AD111" t="s">
        <v>317</v>
      </c>
      <c r="AE111" t="s">
        <v>320</v>
      </c>
    </row>
    <row r="112" spans="1:31" x14ac:dyDescent="0.2">
      <c r="A112" s="2">
        <v>8</v>
      </c>
      <c r="B112" s="1" t="s">
        <v>134</v>
      </c>
      <c r="C112" s="1" t="s">
        <v>135</v>
      </c>
      <c r="D112" s="2" t="s">
        <v>136</v>
      </c>
      <c r="E112" s="16" t="s">
        <v>137</v>
      </c>
      <c r="F112" s="16">
        <v>3</v>
      </c>
      <c r="G112" s="31" t="str">
        <f t="shared" si="1"/>
        <v>8ChoiNatMedparticipants enrolled into arms sequentiallyVSV-based PsVNmRNA-1273 (2 dose)Uninfected2all2wModerna50</v>
      </c>
      <c r="H112" s="2" t="s">
        <v>145</v>
      </c>
      <c r="I112" s="11" t="s">
        <v>34</v>
      </c>
      <c r="J112" s="2" t="s">
        <v>34</v>
      </c>
      <c r="K112">
        <v>2</v>
      </c>
      <c r="L112" s="2" t="s">
        <v>146</v>
      </c>
      <c r="M112" t="s">
        <v>36</v>
      </c>
      <c r="N112" s="2" t="s">
        <v>83</v>
      </c>
      <c r="O112" s="2" t="s">
        <v>83</v>
      </c>
      <c r="P112" s="2" t="s">
        <v>61</v>
      </c>
      <c r="Q112" s="11">
        <v>50</v>
      </c>
      <c r="R112" t="s">
        <v>84</v>
      </c>
      <c r="S112" t="s">
        <v>41</v>
      </c>
      <c r="T112">
        <v>15</v>
      </c>
      <c r="U112" t="s">
        <v>42</v>
      </c>
      <c r="V112">
        <v>192</v>
      </c>
      <c r="W112">
        <v>6169</v>
      </c>
      <c r="X112" s="2" t="s">
        <v>43</v>
      </c>
      <c r="Y112" t="s">
        <v>150</v>
      </c>
      <c r="Z112">
        <v>20</v>
      </c>
      <c r="AA112" t="s">
        <v>154</v>
      </c>
      <c r="AB112">
        <v>20</v>
      </c>
      <c r="AD112" t="s">
        <v>317</v>
      </c>
      <c r="AE112" t="s">
        <v>320</v>
      </c>
    </row>
    <row r="113" spans="1:31" x14ac:dyDescent="0.2">
      <c r="A113" s="2">
        <v>8</v>
      </c>
      <c r="B113" s="1" t="s">
        <v>134</v>
      </c>
      <c r="C113" s="1" t="s">
        <v>135</v>
      </c>
      <c r="D113" s="2" t="s">
        <v>136</v>
      </c>
      <c r="E113" s="16" t="s">
        <v>137</v>
      </c>
      <c r="F113" s="16">
        <v>3</v>
      </c>
      <c r="G113" s="31" t="str">
        <f t="shared" si="1"/>
        <v>8ChoiNatMedparticipants enrolled into arms sequentiallyVSV-based PsVNmRNA-1273 (2 dose)Uninfected2all2wModerna50</v>
      </c>
      <c r="H113" s="2" t="s">
        <v>145</v>
      </c>
      <c r="I113" s="11" t="s">
        <v>34</v>
      </c>
      <c r="J113" s="2" t="s">
        <v>34</v>
      </c>
      <c r="K113">
        <v>2</v>
      </c>
      <c r="L113" s="2" t="s">
        <v>146</v>
      </c>
      <c r="M113" t="s">
        <v>36</v>
      </c>
      <c r="N113" s="2" t="s">
        <v>83</v>
      </c>
      <c r="O113" s="2" t="s">
        <v>83</v>
      </c>
      <c r="P113" s="2" t="s">
        <v>61</v>
      </c>
      <c r="Q113" s="11">
        <v>50</v>
      </c>
      <c r="R113" t="s">
        <v>84</v>
      </c>
      <c r="S113" t="s">
        <v>49</v>
      </c>
      <c r="T113">
        <v>15</v>
      </c>
      <c r="U113" t="s">
        <v>42</v>
      </c>
      <c r="V113">
        <v>20</v>
      </c>
      <c r="W113">
        <v>1468</v>
      </c>
      <c r="X113" s="2" t="s">
        <v>43</v>
      </c>
      <c r="Y113" t="s">
        <v>150</v>
      </c>
      <c r="Z113">
        <v>20</v>
      </c>
      <c r="AA113" t="s">
        <v>154</v>
      </c>
      <c r="AB113">
        <v>20</v>
      </c>
      <c r="AD113" t="s">
        <v>317</v>
      </c>
      <c r="AE113" t="s">
        <v>320</v>
      </c>
    </row>
    <row r="114" spans="1:31" x14ac:dyDescent="0.2">
      <c r="A114" s="2">
        <v>8</v>
      </c>
      <c r="B114" s="1" t="s">
        <v>134</v>
      </c>
      <c r="C114" s="1" t="s">
        <v>135</v>
      </c>
      <c r="D114" s="2" t="s">
        <v>136</v>
      </c>
      <c r="E114" s="16" t="s">
        <v>137</v>
      </c>
      <c r="F114" s="16">
        <v>3</v>
      </c>
      <c r="G114" s="31" t="str">
        <f t="shared" si="1"/>
        <v>8ChoiNatMedparticipants enrolled into arms sequentiallyVSV-based PsVNmRNA-1273 (2 dose)Uninfected2all2wModerna50</v>
      </c>
      <c r="H114" s="2" t="s">
        <v>145</v>
      </c>
      <c r="I114" s="11" t="s">
        <v>34</v>
      </c>
      <c r="J114" s="2" t="s">
        <v>34</v>
      </c>
      <c r="K114">
        <v>2</v>
      </c>
      <c r="L114" s="2" t="s">
        <v>146</v>
      </c>
      <c r="M114" t="s">
        <v>36</v>
      </c>
      <c r="N114" s="2" t="s">
        <v>83</v>
      </c>
      <c r="O114" s="2" t="s">
        <v>83</v>
      </c>
      <c r="P114" s="2" t="s">
        <v>61</v>
      </c>
      <c r="Q114" s="11">
        <v>50</v>
      </c>
      <c r="R114" t="s">
        <v>84</v>
      </c>
      <c r="S114" t="s">
        <v>152</v>
      </c>
      <c r="T114">
        <v>15</v>
      </c>
      <c r="U114" t="s">
        <v>42</v>
      </c>
      <c r="V114">
        <v>59</v>
      </c>
      <c r="W114">
        <v>1972</v>
      </c>
      <c r="X114" s="2" t="s">
        <v>43</v>
      </c>
      <c r="Y114" t="s">
        <v>150</v>
      </c>
      <c r="Z114">
        <v>20</v>
      </c>
      <c r="AA114" t="s">
        <v>154</v>
      </c>
      <c r="AB114">
        <v>20</v>
      </c>
      <c r="AD114" t="s">
        <v>317</v>
      </c>
      <c r="AE114" t="s">
        <v>320</v>
      </c>
    </row>
    <row r="115" spans="1:31" x14ac:dyDescent="0.2">
      <c r="A115" s="2">
        <v>8</v>
      </c>
      <c r="B115" s="1" t="s">
        <v>134</v>
      </c>
      <c r="C115" s="1" t="s">
        <v>135</v>
      </c>
      <c r="D115" s="2" t="s">
        <v>136</v>
      </c>
      <c r="E115" s="16" t="s">
        <v>137</v>
      </c>
      <c r="F115" s="16">
        <v>4</v>
      </c>
      <c r="G115" s="31" t="str">
        <f t="shared" si="1"/>
        <v>8ChoiNatMedparticipants enrolled into arms sequentiallyVSV-based PsVNmRNA-1273 (2 dose)Uninfected2all2wModerna20</v>
      </c>
      <c r="H115" s="2" t="s">
        <v>147</v>
      </c>
      <c r="I115" s="11" t="s">
        <v>34</v>
      </c>
      <c r="J115" s="2" t="s">
        <v>34</v>
      </c>
      <c r="K115">
        <v>2</v>
      </c>
      <c r="L115" s="2" t="s">
        <v>148</v>
      </c>
      <c r="M115" t="s">
        <v>36</v>
      </c>
      <c r="N115" s="2" t="s">
        <v>144</v>
      </c>
      <c r="O115" s="2" t="s">
        <v>144</v>
      </c>
      <c r="P115" s="2" t="s">
        <v>61</v>
      </c>
      <c r="Q115" s="1">
        <v>20</v>
      </c>
      <c r="R115" t="s">
        <v>49</v>
      </c>
      <c r="S115" t="s">
        <v>41</v>
      </c>
      <c r="T115">
        <v>15</v>
      </c>
      <c r="U115" t="s">
        <v>42</v>
      </c>
      <c r="V115">
        <v>515</v>
      </c>
      <c r="W115">
        <v>3657</v>
      </c>
      <c r="X115" s="2" t="s">
        <v>43</v>
      </c>
      <c r="Y115" t="s">
        <v>150</v>
      </c>
      <c r="Z115" s="2">
        <v>19</v>
      </c>
      <c r="AA115" s="2" t="s">
        <v>155</v>
      </c>
      <c r="AB115">
        <v>20</v>
      </c>
      <c r="AD115" t="s">
        <v>317</v>
      </c>
      <c r="AE115" t="s">
        <v>320</v>
      </c>
    </row>
    <row r="116" spans="1:31" x14ac:dyDescent="0.2">
      <c r="A116" s="2">
        <v>8</v>
      </c>
      <c r="B116" s="1" t="s">
        <v>134</v>
      </c>
      <c r="C116" s="1" t="s">
        <v>135</v>
      </c>
      <c r="D116" s="2" t="s">
        <v>136</v>
      </c>
      <c r="E116" s="16" t="s">
        <v>137</v>
      </c>
      <c r="F116" s="16">
        <v>4</v>
      </c>
      <c r="G116" s="31" t="str">
        <f t="shared" si="1"/>
        <v>8ChoiNatMedparticipants enrolled into arms sequentiallyVSV-based PsVNmRNA-1273 (2 dose)Uninfected2all2wModerna20</v>
      </c>
      <c r="H116" s="2" t="s">
        <v>147</v>
      </c>
      <c r="I116" s="11" t="s">
        <v>34</v>
      </c>
      <c r="J116" s="2" t="s">
        <v>34</v>
      </c>
      <c r="K116">
        <v>2</v>
      </c>
      <c r="L116" s="2" t="s">
        <v>148</v>
      </c>
      <c r="M116" t="s">
        <v>36</v>
      </c>
      <c r="N116" s="2" t="s">
        <v>144</v>
      </c>
      <c r="O116" s="2" t="s">
        <v>144</v>
      </c>
      <c r="P116" s="2" t="s">
        <v>61</v>
      </c>
      <c r="Q116" s="1">
        <v>20</v>
      </c>
      <c r="R116" t="s">
        <v>49</v>
      </c>
      <c r="S116" t="s">
        <v>49</v>
      </c>
      <c r="T116">
        <v>15</v>
      </c>
      <c r="U116" t="s">
        <v>42</v>
      </c>
      <c r="V116">
        <v>70</v>
      </c>
      <c r="W116">
        <v>1775</v>
      </c>
      <c r="X116" s="2" t="s">
        <v>43</v>
      </c>
      <c r="Y116" t="s">
        <v>150</v>
      </c>
      <c r="Z116" s="2">
        <v>19</v>
      </c>
      <c r="AA116" s="2" t="s">
        <v>155</v>
      </c>
      <c r="AB116">
        <v>20</v>
      </c>
      <c r="AD116" t="s">
        <v>317</v>
      </c>
      <c r="AE116" t="s">
        <v>320</v>
      </c>
    </row>
    <row r="117" spans="1:31" x14ac:dyDescent="0.2">
      <c r="A117" s="2">
        <v>8</v>
      </c>
      <c r="B117" s="1" t="s">
        <v>134</v>
      </c>
      <c r="C117" s="1" t="s">
        <v>135</v>
      </c>
      <c r="D117" s="2" t="s">
        <v>136</v>
      </c>
      <c r="E117" s="16" t="s">
        <v>137</v>
      </c>
      <c r="F117" s="16">
        <v>4</v>
      </c>
      <c r="G117" s="31" t="str">
        <f t="shared" si="1"/>
        <v>8ChoiNatMedparticipants enrolled into arms sequentiallyVSV-based PsVNmRNA-1273 (2 dose)Uninfected2all2wModerna20</v>
      </c>
      <c r="H117" s="2" t="s">
        <v>147</v>
      </c>
      <c r="I117" s="11" t="s">
        <v>34</v>
      </c>
      <c r="J117" s="2" t="s">
        <v>34</v>
      </c>
      <c r="K117">
        <v>2</v>
      </c>
      <c r="L117" s="2" t="s">
        <v>148</v>
      </c>
      <c r="M117" t="s">
        <v>36</v>
      </c>
      <c r="N117" s="2" t="s">
        <v>144</v>
      </c>
      <c r="O117" s="2" t="s">
        <v>144</v>
      </c>
      <c r="P117" s="2" t="s">
        <v>61</v>
      </c>
      <c r="Q117" s="1">
        <v>20</v>
      </c>
      <c r="R117" t="s">
        <v>49</v>
      </c>
      <c r="S117" t="s">
        <v>152</v>
      </c>
      <c r="T117">
        <v>15</v>
      </c>
      <c r="U117" t="s">
        <v>42</v>
      </c>
      <c r="V117">
        <v>111</v>
      </c>
      <c r="W117">
        <v>1823</v>
      </c>
      <c r="X117" s="2" t="s">
        <v>43</v>
      </c>
      <c r="Y117" t="s">
        <v>150</v>
      </c>
      <c r="Z117" s="2">
        <v>19</v>
      </c>
      <c r="AA117" s="2" t="s">
        <v>155</v>
      </c>
      <c r="AB117">
        <v>20</v>
      </c>
      <c r="AD117" t="s">
        <v>317</v>
      </c>
      <c r="AE117" t="s">
        <v>320</v>
      </c>
    </row>
    <row r="118" spans="1:31" x14ac:dyDescent="0.2">
      <c r="A118" s="2">
        <v>8</v>
      </c>
      <c r="B118" s="1" t="s">
        <v>134</v>
      </c>
      <c r="C118" s="1" t="s">
        <v>135</v>
      </c>
      <c r="D118" s="2" t="s">
        <v>136</v>
      </c>
      <c r="E118" s="16" t="s">
        <v>137</v>
      </c>
      <c r="F118" s="16">
        <v>3</v>
      </c>
      <c r="G118" s="31" t="str">
        <f t="shared" si="1"/>
        <v>8ChoiNatMedparticipants enrolled into arms sequentiallyVSV-based PsVNmRNA-1273 (2 dose)Uninfected2all2wModerna50</v>
      </c>
      <c r="H118" s="2" t="s">
        <v>138</v>
      </c>
      <c r="I118" s="11" t="s">
        <v>34</v>
      </c>
      <c r="J118" s="2" t="s">
        <v>34</v>
      </c>
      <c r="K118">
        <v>2</v>
      </c>
      <c r="L118" s="2" t="s">
        <v>139</v>
      </c>
      <c r="M118" t="s">
        <v>36</v>
      </c>
      <c r="N118" s="2" t="s">
        <v>88</v>
      </c>
      <c r="O118" s="2" t="s">
        <v>88</v>
      </c>
      <c r="P118" s="2" t="s">
        <v>61</v>
      </c>
      <c r="Q118" s="1">
        <v>50</v>
      </c>
      <c r="R118" t="s">
        <v>41</v>
      </c>
      <c r="S118" t="s">
        <v>52</v>
      </c>
      <c r="T118">
        <v>15</v>
      </c>
      <c r="U118" t="s">
        <v>42</v>
      </c>
      <c r="W118">
        <v>1268</v>
      </c>
      <c r="X118" s="2" t="s">
        <v>43</v>
      </c>
      <c r="Y118" t="s">
        <v>150</v>
      </c>
      <c r="Z118" s="2">
        <v>11</v>
      </c>
      <c r="AA118" t="s">
        <v>153</v>
      </c>
      <c r="AB118">
        <v>20</v>
      </c>
      <c r="AD118" t="s">
        <v>317</v>
      </c>
      <c r="AE118" t="s">
        <v>320</v>
      </c>
    </row>
    <row r="119" spans="1:31" x14ac:dyDescent="0.2">
      <c r="A119" s="2">
        <v>8</v>
      </c>
      <c r="B119" s="1" t="s">
        <v>134</v>
      </c>
      <c r="C119" s="1" t="s">
        <v>135</v>
      </c>
      <c r="D119" s="2" t="s">
        <v>136</v>
      </c>
      <c r="E119" s="16" t="s">
        <v>137</v>
      </c>
      <c r="F119" s="16">
        <v>3</v>
      </c>
      <c r="G119" s="31" t="str">
        <f t="shared" si="1"/>
        <v>8ChoiNatMedparticipants enrolled into arms sequentiallyVSV-based PsVNmRNA-1273 (2 dose)Uninfected2all2wModerna50</v>
      </c>
      <c r="H119" s="2" t="s">
        <v>142</v>
      </c>
      <c r="I119" s="11" t="s">
        <v>34</v>
      </c>
      <c r="J119" s="2" t="s">
        <v>34</v>
      </c>
      <c r="K119">
        <v>2</v>
      </c>
      <c r="L119" s="2" t="s">
        <v>143</v>
      </c>
      <c r="M119" t="s">
        <v>36</v>
      </c>
      <c r="N119" s="2" t="s">
        <v>144</v>
      </c>
      <c r="O119" s="2" t="s">
        <v>144</v>
      </c>
      <c r="P119" s="2" t="s">
        <v>61</v>
      </c>
      <c r="Q119" s="1">
        <v>50</v>
      </c>
      <c r="R119" t="s">
        <v>49</v>
      </c>
      <c r="S119" t="s">
        <v>52</v>
      </c>
      <c r="T119">
        <v>15</v>
      </c>
      <c r="U119" t="s">
        <v>42</v>
      </c>
      <c r="W119">
        <v>1478</v>
      </c>
      <c r="X119" s="2" t="s">
        <v>43</v>
      </c>
      <c r="Y119" t="s">
        <v>150</v>
      </c>
      <c r="Z119" s="2">
        <v>11</v>
      </c>
      <c r="AA119" t="s">
        <v>151</v>
      </c>
      <c r="AB119">
        <v>20</v>
      </c>
      <c r="AD119" t="s">
        <v>317</v>
      </c>
      <c r="AE119" t="s">
        <v>320</v>
      </c>
    </row>
    <row r="120" spans="1:31" x14ac:dyDescent="0.2">
      <c r="A120" s="2">
        <v>8</v>
      </c>
      <c r="B120" s="1" t="s">
        <v>134</v>
      </c>
      <c r="C120" s="1" t="s">
        <v>135</v>
      </c>
      <c r="D120" s="2" t="s">
        <v>136</v>
      </c>
      <c r="E120" s="16" t="s">
        <v>137</v>
      </c>
      <c r="F120" s="16">
        <v>3</v>
      </c>
      <c r="G120" s="31" t="str">
        <f t="shared" si="1"/>
        <v>8ChoiNatMedparticipants enrolled into arms sequentiallyVSV-based PsVNmRNA-1273 (2 dose)Uninfected2all2wModerna50</v>
      </c>
      <c r="H120" s="2" t="s">
        <v>145</v>
      </c>
      <c r="I120" s="11" t="s">
        <v>34</v>
      </c>
      <c r="J120" s="2" t="s">
        <v>34</v>
      </c>
      <c r="K120">
        <v>2</v>
      </c>
      <c r="L120" s="2" t="s">
        <v>146</v>
      </c>
      <c r="M120" t="s">
        <v>36</v>
      </c>
      <c r="N120" s="2" t="s">
        <v>83</v>
      </c>
      <c r="O120" s="2" t="s">
        <v>83</v>
      </c>
      <c r="P120" s="2" t="s">
        <v>61</v>
      </c>
      <c r="Q120">
        <v>50</v>
      </c>
      <c r="R120" t="s">
        <v>84</v>
      </c>
      <c r="S120" s="11" t="s">
        <v>52</v>
      </c>
      <c r="T120">
        <v>15</v>
      </c>
      <c r="U120" t="s">
        <v>42</v>
      </c>
      <c r="W120">
        <v>1677</v>
      </c>
      <c r="X120" s="2" t="s">
        <v>43</v>
      </c>
      <c r="Y120" t="s">
        <v>150</v>
      </c>
      <c r="Z120" s="2">
        <v>11</v>
      </c>
      <c r="AA120" t="s">
        <v>154</v>
      </c>
      <c r="AB120">
        <v>20</v>
      </c>
      <c r="AD120" t="s">
        <v>317</v>
      </c>
      <c r="AE120" t="s">
        <v>320</v>
      </c>
    </row>
    <row r="121" spans="1:31" x14ac:dyDescent="0.2">
      <c r="A121" s="2">
        <v>9</v>
      </c>
      <c r="B121" s="1" t="s">
        <v>156</v>
      </c>
      <c r="C121" s="1" t="s">
        <v>30</v>
      </c>
      <c r="D121" s="2" t="s">
        <v>157</v>
      </c>
      <c r="E121" s="16" t="s">
        <v>137</v>
      </c>
      <c r="F121" s="16">
        <v>1</v>
      </c>
      <c r="G121" s="31" t="str">
        <f t="shared" si="1"/>
        <v>9PajonNEJMRCT (COVE)Pseudovirus Neutralization Assay (Duke)mRNA-1273 (2 dose)Uninfected2all1mModerna100</v>
      </c>
      <c r="H121" s="2" t="s">
        <v>158</v>
      </c>
      <c r="I121" s="11" t="s">
        <v>34</v>
      </c>
      <c r="J121" s="2" t="s">
        <v>34</v>
      </c>
      <c r="K121">
        <v>2</v>
      </c>
      <c r="L121" s="2" t="s">
        <v>159</v>
      </c>
      <c r="M121" t="s">
        <v>36</v>
      </c>
      <c r="N121" t="s">
        <v>160</v>
      </c>
      <c r="O121" s="15" t="s">
        <v>88</v>
      </c>
      <c r="P121" s="1" t="s">
        <v>61</v>
      </c>
      <c r="Q121">
        <v>100</v>
      </c>
      <c r="R121" t="s">
        <v>41</v>
      </c>
      <c r="S121" t="s">
        <v>41</v>
      </c>
      <c r="T121" s="2">
        <v>29</v>
      </c>
      <c r="U121" s="15" t="s">
        <v>85</v>
      </c>
      <c r="V121">
        <v>91</v>
      </c>
      <c r="W121">
        <v>6990</v>
      </c>
      <c r="X121" s="2" t="s">
        <v>43</v>
      </c>
      <c r="Y121" s="2" t="s">
        <v>161</v>
      </c>
      <c r="Z121" s="2">
        <v>20</v>
      </c>
      <c r="AA121" s="2" t="s">
        <v>162</v>
      </c>
      <c r="AB121">
        <v>10</v>
      </c>
      <c r="AD121" t="s">
        <v>317</v>
      </c>
      <c r="AE121" t="s">
        <v>320</v>
      </c>
    </row>
    <row r="122" spans="1:31" x14ac:dyDescent="0.2">
      <c r="A122" s="2">
        <v>9</v>
      </c>
      <c r="B122" s="1" t="s">
        <v>156</v>
      </c>
      <c r="C122" s="1" t="s">
        <v>30</v>
      </c>
      <c r="D122" s="2" t="s">
        <v>157</v>
      </c>
      <c r="E122" s="16" t="s">
        <v>137</v>
      </c>
      <c r="F122" s="16">
        <v>1</v>
      </c>
      <c r="G122" s="31" t="str">
        <f t="shared" si="1"/>
        <v>9PajonNEJMRCT (COVE)Pseudovirus Neutralization Assay (Duke)mRNA-1273 (2 dose)Uninfected2all1mModerna100</v>
      </c>
      <c r="H122" s="2" t="s">
        <v>158</v>
      </c>
      <c r="I122" s="11" t="s">
        <v>34</v>
      </c>
      <c r="J122" s="2" t="s">
        <v>34</v>
      </c>
      <c r="K122">
        <v>2</v>
      </c>
      <c r="L122" s="2" t="s">
        <v>159</v>
      </c>
      <c r="M122" t="s">
        <v>36</v>
      </c>
      <c r="N122" t="s">
        <v>160</v>
      </c>
      <c r="O122" s="15" t="s">
        <v>88</v>
      </c>
      <c r="P122" s="1" t="s">
        <v>61</v>
      </c>
      <c r="Q122">
        <v>100</v>
      </c>
      <c r="R122" t="s">
        <v>41</v>
      </c>
      <c r="S122" t="s">
        <v>52</v>
      </c>
      <c r="T122" s="2">
        <v>29</v>
      </c>
      <c r="U122" s="15" t="s">
        <v>85</v>
      </c>
      <c r="V122">
        <v>48</v>
      </c>
      <c r="W122">
        <v>2994</v>
      </c>
      <c r="X122" s="2" t="s">
        <v>43</v>
      </c>
      <c r="Y122" s="2" t="s">
        <v>161</v>
      </c>
      <c r="Z122" s="2">
        <v>20</v>
      </c>
      <c r="AA122" s="2" t="s">
        <v>162</v>
      </c>
      <c r="AB122">
        <v>10</v>
      </c>
      <c r="AD122" t="s">
        <v>317</v>
      </c>
      <c r="AE122" t="s">
        <v>320</v>
      </c>
    </row>
    <row r="123" spans="1:31" x14ac:dyDescent="0.2">
      <c r="A123" s="2">
        <v>9</v>
      </c>
      <c r="B123" s="1" t="s">
        <v>156</v>
      </c>
      <c r="C123" s="1" t="s">
        <v>30</v>
      </c>
      <c r="D123" s="2" t="s">
        <v>157</v>
      </c>
      <c r="E123" s="16" t="s">
        <v>137</v>
      </c>
      <c r="F123" s="16">
        <v>1</v>
      </c>
      <c r="G123" s="31" t="str">
        <f t="shared" si="1"/>
        <v>9PajonNEJMRCT (COVE)Pseudovirus Neutralization Assay (Duke)mRNA-1273 (2 dose)Uninfected2all1mModerna100</v>
      </c>
      <c r="H123" s="2" t="s">
        <v>158</v>
      </c>
      <c r="I123" s="11" t="s">
        <v>34</v>
      </c>
      <c r="J123" s="2" t="s">
        <v>34</v>
      </c>
      <c r="K123">
        <v>2</v>
      </c>
      <c r="L123" s="2" t="s">
        <v>159</v>
      </c>
      <c r="M123" t="s">
        <v>36</v>
      </c>
      <c r="N123" t="s">
        <v>160</v>
      </c>
      <c r="O123" s="15" t="s">
        <v>88</v>
      </c>
      <c r="P123" s="1" t="s">
        <v>61</v>
      </c>
      <c r="Q123">
        <v>100</v>
      </c>
      <c r="R123" t="s">
        <v>41</v>
      </c>
      <c r="S123" t="s">
        <v>53</v>
      </c>
      <c r="T123" s="2">
        <v>29</v>
      </c>
      <c r="U123" s="15" t="s">
        <v>85</v>
      </c>
      <c r="V123">
        <v>27</v>
      </c>
      <c r="W123">
        <v>2228</v>
      </c>
      <c r="X123" s="2" t="s">
        <v>43</v>
      </c>
      <c r="Y123" s="2" t="s">
        <v>161</v>
      </c>
      <c r="Z123" s="2">
        <v>20</v>
      </c>
      <c r="AA123" s="2" t="s">
        <v>162</v>
      </c>
      <c r="AB123">
        <v>10</v>
      </c>
      <c r="AD123" t="s">
        <v>317</v>
      </c>
      <c r="AE123" t="s">
        <v>320</v>
      </c>
    </row>
    <row r="124" spans="1:31" x14ac:dyDescent="0.2">
      <c r="A124" s="2">
        <v>9</v>
      </c>
      <c r="B124" s="1" t="s">
        <v>156</v>
      </c>
      <c r="C124" s="1" t="s">
        <v>30</v>
      </c>
      <c r="D124" s="2" t="s">
        <v>157</v>
      </c>
      <c r="E124" s="16" t="s">
        <v>137</v>
      </c>
      <c r="F124" s="16">
        <v>2</v>
      </c>
      <c r="G124" s="31" t="str">
        <f t="shared" si="1"/>
        <v>9PajonNEJMRCT (COVE)Pseudovirus Neutralization Assay (Duke)mRNA-1273 (2 dose)Uninfected2all1mModerna50</v>
      </c>
      <c r="H124" s="2" t="s">
        <v>163</v>
      </c>
      <c r="I124" s="11" t="s">
        <v>34</v>
      </c>
      <c r="J124" s="2" t="s">
        <v>34</v>
      </c>
      <c r="K124">
        <v>2</v>
      </c>
      <c r="L124" s="2" t="s">
        <v>164</v>
      </c>
      <c r="M124" t="s">
        <v>36</v>
      </c>
      <c r="N124" t="s">
        <v>165</v>
      </c>
      <c r="O124" s="15" t="s">
        <v>83</v>
      </c>
      <c r="P124" s="1" t="s">
        <v>61</v>
      </c>
      <c r="Q124">
        <v>50</v>
      </c>
      <c r="R124" t="s">
        <v>84</v>
      </c>
      <c r="S124" t="s">
        <v>41</v>
      </c>
      <c r="T124" s="2">
        <v>29</v>
      </c>
      <c r="U124" s="15" t="s">
        <v>85</v>
      </c>
      <c r="V124">
        <v>101</v>
      </c>
      <c r="W124">
        <v>1799</v>
      </c>
      <c r="X124" s="2" t="s">
        <v>43</v>
      </c>
      <c r="Y124" s="2" t="s">
        <v>161</v>
      </c>
      <c r="Z124" s="2">
        <v>20</v>
      </c>
      <c r="AA124" s="2" t="s">
        <v>162</v>
      </c>
      <c r="AB124">
        <v>10</v>
      </c>
      <c r="AD124" t="s">
        <v>317</v>
      </c>
      <c r="AE124" t="s">
        <v>320</v>
      </c>
    </row>
    <row r="125" spans="1:31" x14ac:dyDescent="0.2">
      <c r="A125" s="2">
        <v>9</v>
      </c>
      <c r="B125" s="1" t="s">
        <v>156</v>
      </c>
      <c r="C125" s="1" t="s">
        <v>30</v>
      </c>
      <c r="D125" s="2" t="s">
        <v>157</v>
      </c>
      <c r="E125" s="16" t="s">
        <v>137</v>
      </c>
      <c r="F125" s="16">
        <v>2</v>
      </c>
      <c r="G125" s="31" t="str">
        <f t="shared" si="1"/>
        <v>9PajonNEJMRCT (COVE)Pseudovirus Neutralization Assay (Duke)mRNA-1273 (2 dose)Uninfected2all1mModerna50</v>
      </c>
      <c r="H125" s="2" t="s">
        <v>163</v>
      </c>
      <c r="I125" s="11" t="s">
        <v>34</v>
      </c>
      <c r="J125" s="2" t="s">
        <v>34</v>
      </c>
      <c r="K125">
        <v>2</v>
      </c>
      <c r="L125" s="2" t="s">
        <v>164</v>
      </c>
      <c r="M125" t="s">
        <v>36</v>
      </c>
      <c r="N125" t="s">
        <v>165</v>
      </c>
      <c r="O125" s="15" t="s">
        <v>83</v>
      </c>
      <c r="P125" s="1" t="s">
        <v>61</v>
      </c>
      <c r="Q125">
        <v>50</v>
      </c>
      <c r="R125" t="s">
        <v>84</v>
      </c>
      <c r="S125" t="s">
        <v>49</v>
      </c>
      <c r="T125" s="2">
        <v>29</v>
      </c>
      <c r="U125" s="15" t="s">
        <v>85</v>
      </c>
      <c r="V125">
        <v>28</v>
      </c>
      <c r="W125">
        <v>891</v>
      </c>
      <c r="X125" s="2" t="s">
        <v>43</v>
      </c>
      <c r="Y125" s="2" t="s">
        <v>161</v>
      </c>
      <c r="Z125" s="2">
        <v>20</v>
      </c>
      <c r="AA125" s="2" t="s">
        <v>162</v>
      </c>
      <c r="AB125">
        <v>10</v>
      </c>
      <c r="AD125" t="s">
        <v>317</v>
      </c>
      <c r="AE125" t="s">
        <v>320</v>
      </c>
    </row>
    <row r="126" spans="1:31" x14ac:dyDescent="0.2">
      <c r="A126" s="2">
        <v>9</v>
      </c>
      <c r="B126" s="1" t="s">
        <v>156</v>
      </c>
      <c r="C126" s="1" t="s">
        <v>30</v>
      </c>
      <c r="D126" s="2" t="s">
        <v>157</v>
      </c>
      <c r="E126" s="16" t="s">
        <v>137</v>
      </c>
      <c r="F126" s="16">
        <v>2</v>
      </c>
      <c r="G126" s="31" t="str">
        <f t="shared" si="1"/>
        <v>9PajonNEJMRCT (COVE)Pseudovirus Neutralization Assay (Duke)mRNA-1273 (2 dose)Uninfected2all1mModerna50</v>
      </c>
      <c r="H126" s="2" t="s">
        <v>163</v>
      </c>
      <c r="I126" s="11" t="s">
        <v>34</v>
      </c>
      <c r="J126" s="2" t="s">
        <v>34</v>
      </c>
      <c r="K126">
        <v>2</v>
      </c>
      <c r="L126" s="2" t="s">
        <v>164</v>
      </c>
      <c r="M126" t="s">
        <v>36</v>
      </c>
      <c r="N126" t="s">
        <v>165</v>
      </c>
      <c r="O126" s="15" t="s">
        <v>83</v>
      </c>
      <c r="P126" s="1" t="s">
        <v>61</v>
      </c>
      <c r="Q126">
        <v>50</v>
      </c>
      <c r="R126" t="s">
        <v>84</v>
      </c>
      <c r="S126" t="s">
        <v>53</v>
      </c>
      <c r="T126" s="2">
        <v>29</v>
      </c>
      <c r="U126" s="15" t="s">
        <v>85</v>
      </c>
      <c r="V126">
        <v>21</v>
      </c>
      <c r="W126">
        <v>822</v>
      </c>
      <c r="X126" s="2" t="s">
        <v>43</v>
      </c>
      <c r="Y126" s="2" t="s">
        <v>161</v>
      </c>
      <c r="Z126" s="2">
        <v>20</v>
      </c>
      <c r="AA126" s="2" t="s">
        <v>162</v>
      </c>
      <c r="AB126">
        <v>10</v>
      </c>
      <c r="AD126" t="s">
        <v>317</v>
      </c>
      <c r="AE126" t="s">
        <v>320</v>
      </c>
    </row>
    <row r="127" spans="1:31" x14ac:dyDescent="0.2">
      <c r="A127" s="2">
        <v>9</v>
      </c>
      <c r="B127" s="1" t="s">
        <v>156</v>
      </c>
      <c r="C127" s="1" t="s">
        <v>30</v>
      </c>
      <c r="D127" s="2" t="s">
        <v>157</v>
      </c>
      <c r="E127" s="16" t="s">
        <v>137</v>
      </c>
      <c r="F127" s="16">
        <v>1</v>
      </c>
      <c r="G127" s="31" t="str">
        <f t="shared" si="1"/>
        <v>9PajonNEJMRCT (COVE)Pseudovirus Neutralization Assay (Duke)mRNA-1273 (2 dose)Uninfected2all1mModerna100</v>
      </c>
      <c r="H127" s="2" t="s">
        <v>166</v>
      </c>
      <c r="I127" s="11" t="s">
        <v>34</v>
      </c>
      <c r="J127" s="2" t="s">
        <v>34</v>
      </c>
      <c r="K127">
        <v>2</v>
      </c>
      <c r="L127" s="2" t="s">
        <v>167</v>
      </c>
      <c r="M127" t="s">
        <v>36</v>
      </c>
      <c r="N127" t="s">
        <v>168</v>
      </c>
      <c r="O127" s="15" t="s">
        <v>83</v>
      </c>
      <c r="P127" s="1" t="s">
        <v>61</v>
      </c>
      <c r="Q127">
        <v>100</v>
      </c>
      <c r="R127" t="s">
        <v>84</v>
      </c>
      <c r="S127" t="s">
        <v>41</v>
      </c>
      <c r="T127" s="2">
        <v>29</v>
      </c>
      <c r="U127" s="15" t="s">
        <v>85</v>
      </c>
      <c r="V127">
        <v>86</v>
      </c>
      <c r="W127">
        <v>4790</v>
      </c>
      <c r="X127" s="2" t="s">
        <v>43</v>
      </c>
      <c r="Y127" s="2" t="s">
        <v>161</v>
      </c>
      <c r="Z127" s="2">
        <v>20</v>
      </c>
      <c r="AA127" s="2" t="s">
        <v>162</v>
      </c>
      <c r="AB127">
        <v>10</v>
      </c>
      <c r="AD127" t="s">
        <v>317</v>
      </c>
      <c r="AE127" t="s">
        <v>320</v>
      </c>
    </row>
    <row r="128" spans="1:31" x14ac:dyDescent="0.2">
      <c r="A128" s="2">
        <v>9</v>
      </c>
      <c r="B128" s="1" t="s">
        <v>156</v>
      </c>
      <c r="C128" s="1" t="s">
        <v>30</v>
      </c>
      <c r="D128" s="2" t="s">
        <v>157</v>
      </c>
      <c r="E128" s="16" t="s">
        <v>137</v>
      </c>
      <c r="F128" s="16">
        <v>1</v>
      </c>
      <c r="G128" s="31" t="str">
        <f t="shared" si="1"/>
        <v>9PajonNEJMRCT (COVE)Pseudovirus Neutralization Assay (Duke)mRNA-1273 (2 dose)Uninfected2all1mModerna100</v>
      </c>
      <c r="H128" s="2" t="s">
        <v>166</v>
      </c>
      <c r="I128" s="11" t="s">
        <v>34</v>
      </c>
      <c r="J128" s="2" t="s">
        <v>34</v>
      </c>
      <c r="K128">
        <v>2</v>
      </c>
      <c r="L128" s="2" t="s">
        <v>167</v>
      </c>
      <c r="M128" t="s">
        <v>36</v>
      </c>
      <c r="N128" t="s">
        <v>168</v>
      </c>
      <c r="O128" s="15" t="s">
        <v>83</v>
      </c>
      <c r="P128" s="1" t="s">
        <v>61</v>
      </c>
      <c r="Q128">
        <v>100</v>
      </c>
      <c r="R128" t="s">
        <v>84</v>
      </c>
      <c r="S128" t="s">
        <v>49</v>
      </c>
      <c r="T128" s="2">
        <v>29</v>
      </c>
      <c r="U128" s="15" t="s">
        <v>85</v>
      </c>
      <c r="V128">
        <v>20</v>
      </c>
      <c r="W128">
        <v>2125</v>
      </c>
      <c r="X128" s="2" t="s">
        <v>43</v>
      </c>
      <c r="Y128" s="2" t="s">
        <v>161</v>
      </c>
      <c r="Z128" s="2">
        <v>20</v>
      </c>
      <c r="AA128" s="2" t="s">
        <v>162</v>
      </c>
      <c r="AB128">
        <v>10</v>
      </c>
      <c r="AD128" t="s">
        <v>317</v>
      </c>
      <c r="AE128" t="s">
        <v>320</v>
      </c>
    </row>
    <row r="129" spans="1:31" x14ac:dyDescent="0.2">
      <c r="A129" s="2">
        <v>9</v>
      </c>
      <c r="B129" s="1" t="s">
        <v>156</v>
      </c>
      <c r="C129" s="1" t="s">
        <v>30</v>
      </c>
      <c r="D129" s="2" t="s">
        <v>157</v>
      </c>
      <c r="E129" s="16" t="s">
        <v>137</v>
      </c>
      <c r="F129" s="16">
        <v>1</v>
      </c>
      <c r="G129" s="31" t="str">
        <f t="shared" si="1"/>
        <v>9PajonNEJMRCT (COVE)Pseudovirus Neutralization Assay (Duke)mRNA-1273 (2 dose)Uninfected2all1mModerna100</v>
      </c>
      <c r="H129" s="2" t="s">
        <v>166</v>
      </c>
      <c r="I129" s="11" t="s">
        <v>34</v>
      </c>
      <c r="J129" s="2" t="s">
        <v>34</v>
      </c>
      <c r="K129">
        <v>2</v>
      </c>
      <c r="L129" s="2" t="s">
        <v>167</v>
      </c>
      <c r="M129" t="s">
        <v>36</v>
      </c>
      <c r="N129" t="s">
        <v>168</v>
      </c>
      <c r="O129" s="15" t="s">
        <v>83</v>
      </c>
      <c r="P129" s="1" t="s">
        <v>61</v>
      </c>
      <c r="Q129">
        <v>100</v>
      </c>
      <c r="R129" t="s">
        <v>84</v>
      </c>
      <c r="S129" t="s">
        <v>53</v>
      </c>
      <c r="T129" s="2">
        <v>29</v>
      </c>
      <c r="U129" s="15" t="s">
        <v>85</v>
      </c>
      <c r="V129">
        <v>15</v>
      </c>
      <c r="W129">
        <v>2115</v>
      </c>
      <c r="X129" s="2" t="s">
        <v>43</v>
      </c>
      <c r="Y129" s="2" t="s">
        <v>161</v>
      </c>
      <c r="Z129" s="2">
        <v>20</v>
      </c>
      <c r="AA129" s="2" t="s">
        <v>162</v>
      </c>
      <c r="AB129">
        <v>10</v>
      </c>
      <c r="AD129" t="s">
        <v>317</v>
      </c>
      <c r="AE129" t="s">
        <v>320</v>
      </c>
    </row>
    <row r="130" spans="1:31" x14ac:dyDescent="0.2">
      <c r="A130" s="2">
        <v>9</v>
      </c>
      <c r="B130" s="1" t="s">
        <v>156</v>
      </c>
      <c r="C130" s="1" t="s">
        <v>30</v>
      </c>
      <c r="D130" s="2" t="s">
        <v>157</v>
      </c>
      <c r="E130" s="16" t="s">
        <v>137</v>
      </c>
      <c r="F130" s="16">
        <v>1</v>
      </c>
      <c r="G130" s="31" t="str">
        <f t="shared" si="1"/>
        <v>9PajonNEJMRCT (COVE)Pseudovirus Neutralization Assay (Duke)mRNA-1273 (2 dose)Uninfected2all1mModerna100</v>
      </c>
      <c r="H130" s="2" t="s">
        <v>169</v>
      </c>
      <c r="I130" s="11" t="s">
        <v>34</v>
      </c>
      <c r="J130" s="2" t="s">
        <v>34</v>
      </c>
      <c r="K130">
        <v>2</v>
      </c>
      <c r="L130" s="2" t="s">
        <v>170</v>
      </c>
      <c r="M130" t="s">
        <v>36</v>
      </c>
      <c r="N130" t="s">
        <v>171</v>
      </c>
      <c r="O130" s="15" t="s">
        <v>172</v>
      </c>
      <c r="P130" s="1" t="s">
        <v>61</v>
      </c>
      <c r="Q130">
        <v>100</v>
      </c>
      <c r="R130" t="s">
        <v>173</v>
      </c>
      <c r="S130" t="s">
        <v>53</v>
      </c>
      <c r="T130" s="2">
        <v>29</v>
      </c>
      <c r="U130" s="15" t="s">
        <v>85</v>
      </c>
      <c r="V130">
        <v>28</v>
      </c>
      <c r="W130">
        <v>2163</v>
      </c>
      <c r="X130" s="2" t="s">
        <v>43</v>
      </c>
      <c r="Y130" s="2" t="s">
        <v>161</v>
      </c>
      <c r="Z130" s="2">
        <v>20</v>
      </c>
      <c r="AA130" s="2" t="s">
        <v>162</v>
      </c>
      <c r="AB130">
        <v>10</v>
      </c>
      <c r="AD130" t="s">
        <v>317</v>
      </c>
      <c r="AE130" t="s">
        <v>320</v>
      </c>
    </row>
    <row r="131" spans="1:31" x14ac:dyDescent="0.2">
      <c r="A131" s="2">
        <v>10</v>
      </c>
      <c r="B131" s="1" t="s">
        <v>174</v>
      </c>
      <c r="C131" s="1" t="s">
        <v>175</v>
      </c>
      <c r="D131" s="2" t="s">
        <v>176</v>
      </c>
      <c r="E131" s="16" t="s">
        <v>177</v>
      </c>
      <c r="F131" s="16">
        <v>1</v>
      </c>
      <c r="G131" s="31" t="str">
        <f t="shared" ref="G131:G194" si="2">A131&amp;B131&amp;C131&amp;D131&amp;Y131&amp;E131&amp;J131&amp;K131&amp;M131&amp;U131&amp;P131&amp;Q131</f>
        <v>10WangbioRxivunspecifiedPseudovirus Neutralization AssaymRNA (2 dose)Mixed2all1mmRNA30 or 50</v>
      </c>
      <c r="I131" s="38" t="s">
        <v>178</v>
      </c>
      <c r="J131" s="2" t="s">
        <v>179</v>
      </c>
      <c r="K131">
        <v>2</v>
      </c>
      <c r="L131" s="2" t="s">
        <v>180</v>
      </c>
      <c r="M131" t="s">
        <v>36</v>
      </c>
      <c r="N131" t="s">
        <v>181</v>
      </c>
      <c r="O131" t="s">
        <v>181</v>
      </c>
      <c r="P131" t="s">
        <v>182</v>
      </c>
      <c r="Q131" t="s">
        <v>183</v>
      </c>
      <c r="R131" t="s">
        <v>41</v>
      </c>
      <c r="S131" t="s">
        <v>41</v>
      </c>
      <c r="T131" s="2">
        <v>39.200000000000003</v>
      </c>
      <c r="U131" s="2" t="s">
        <v>85</v>
      </c>
      <c r="W131">
        <v>4452</v>
      </c>
      <c r="X131" s="2" t="s">
        <v>43</v>
      </c>
      <c r="Y131" s="2" t="s">
        <v>184</v>
      </c>
      <c r="Z131" s="2">
        <v>14</v>
      </c>
      <c r="AA131" s="2" t="s">
        <v>45</v>
      </c>
      <c r="AB131">
        <v>100</v>
      </c>
      <c r="AC131" s="2" t="s">
        <v>185</v>
      </c>
      <c r="AD131" t="s">
        <v>318</v>
      </c>
      <c r="AE131" t="s">
        <v>320</v>
      </c>
    </row>
    <row r="132" spans="1:31" x14ac:dyDescent="0.2">
      <c r="A132" s="2">
        <v>10</v>
      </c>
      <c r="B132" s="1" t="s">
        <v>174</v>
      </c>
      <c r="C132" s="1" t="s">
        <v>175</v>
      </c>
      <c r="D132" s="2" t="s">
        <v>176</v>
      </c>
      <c r="E132" s="16" t="s">
        <v>177</v>
      </c>
      <c r="F132" s="16">
        <v>1</v>
      </c>
      <c r="G132" s="31" t="str">
        <f t="shared" si="2"/>
        <v>10WangbioRxivunspecifiedPseudovirus Neutralization AssaymRNA (2 dose)Mixed2all1mmRNA30 or 50</v>
      </c>
      <c r="I132" s="38" t="s">
        <v>178</v>
      </c>
      <c r="J132" s="2" t="s">
        <v>179</v>
      </c>
      <c r="K132">
        <v>2</v>
      </c>
      <c r="L132" s="2" t="s">
        <v>180</v>
      </c>
      <c r="M132" t="s">
        <v>36</v>
      </c>
      <c r="N132" t="s">
        <v>181</v>
      </c>
      <c r="O132" t="s">
        <v>181</v>
      </c>
      <c r="P132" t="s">
        <v>182</v>
      </c>
      <c r="Q132" t="s">
        <v>183</v>
      </c>
      <c r="R132" t="s">
        <v>41</v>
      </c>
      <c r="S132" t="s">
        <v>53</v>
      </c>
      <c r="T132" s="2">
        <v>39.200000000000003</v>
      </c>
      <c r="U132" s="2" t="s">
        <v>85</v>
      </c>
      <c r="W132">
        <v>939</v>
      </c>
      <c r="X132" s="2" t="s">
        <v>43</v>
      </c>
      <c r="Y132" s="2" t="s">
        <v>184</v>
      </c>
      <c r="Z132" s="2">
        <v>14</v>
      </c>
      <c r="AA132" s="2" t="s">
        <v>45</v>
      </c>
      <c r="AB132">
        <v>100</v>
      </c>
      <c r="AC132" t="s">
        <v>186</v>
      </c>
      <c r="AD132" t="s">
        <v>318</v>
      </c>
      <c r="AE132" t="s">
        <v>320</v>
      </c>
    </row>
    <row r="133" spans="1:31" x14ac:dyDescent="0.2">
      <c r="A133" s="2">
        <v>10</v>
      </c>
      <c r="B133" s="1" t="s">
        <v>174</v>
      </c>
      <c r="C133" s="1" t="s">
        <v>175</v>
      </c>
      <c r="D133" s="2" t="s">
        <v>176</v>
      </c>
      <c r="E133" s="16" t="s">
        <v>177</v>
      </c>
      <c r="F133" s="16">
        <v>1</v>
      </c>
      <c r="G133" s="31" t="str">
        <f t="shared" si="2"/>
        <v>10WangbioRxivunspecifiedPseudovirus Neutralization AssaymRNA (2 dose)Mixed2all1mmRNA30 or 50</v>
      </c>
      <c r="I133" s="38" t="s">
        <v>178</v>
      </c>
      <c r="J133" s="2" t="s">
        <v>179</v>
      </c>
      <c r="K133">
        <v>2</v>
      </c>
      <c r="L133" s="2" t="s">
        <v>180</v>
      </c>
      <c r="M133" t="s">
        <v>36</v>
      </c>
      <c r="N133" t="s">
        <v>181</v>
      </c>
      <c r="O133" t="s">
        <v>181</v>
      </c>
      <c r="P133" t="s">
        <v>182</v>
      </c>
      <c r="Q133" t="s">
        <v>183</v>
      </c>
      <c r="R133" t="s">
        <v>41</v>
      </c>
      <c r="S133" t="s">
        <v>187</v>
      </c>
      <c r="T133" s="2">
        <v>39.200000000000003</v>
      </c>
      <c r="U133" s="2" t="s">
        <v>85</v>
      </c>
      <c r="W133">
        <v>941</v>
      </c>
      <c r="X133" s="2" t="s">
        <v>43</v>
      </c>
      <c r="Y133" s="2" t="s">
        <v>184</v>
      </c>
      <c r="Z133" s="2">
        <v>14</v>
      </c>
      <c r="AA133" s="2" t="s">
        <v>45</v>
      </c>
      <c r="AB133">
        <v>100</v>
      </c>
      <c r="AC133" s="2" t="s">
        <v>188</v>
      </c>
      <c r="AD133" t="s">
        <v>318</v>
      </c>
      <c r="AE133" t="s">
        <v>320</v>
      </c>
    </row>
    <row r="134" spans="1:31" x14ac:dyDescent="0.2">
      <c r="A134" s="2">
        <v>10</v>
      </c>
      <c r="B134" s="1" t="s">
        <v>174</v>
      </c>
      <c r="C134" s="1" t="s">
        <v>175</v>
      </c>
      <c r="D134" s="2" t="s">
        <v>176</v>
      </c>
      <c r="E134" s="16" t="s">
        <v>177</v>
      </c>
      <c r="F134" s="16">
        <v>1</v>
      </c>
      <c r="G134" s="31" t="str">
        <f t="shared" si="2"/>
        <v>10WangbioRxivunspecifiedPseudovirus Neutralization AssaymRNA (2 dose)Mixed2all1mmRNA30 or 50</v>
      </c>
      <c r="I134" s="38" t="s">
        <v>178</v>
      </c>
      <c r="J134" s="2" t="s">
        <v>179</v>
      </c>
      <c r="K134">
        <v>2</v>
      </c>
      <c r="L134" s="2" t="s">
        <v>180</v>
      </c>
      <c r="M134" t="s">
        <v>36</v>
      </c>
      <c r="N134" t="s">
        <v>181</v>
      </c>
      <c r="O134" t="s">
        <v>181</v>
      </c>
      <c r="P134" t="s">
        <v>182</v>
      </c>
      <c r="Q134" t="s">
        <v>183</v>
      </c>
      <c r="R134" t="s">
        <v>41</v>
      </c>
      <c r="S134" t="s">
        <v>189</v>
      </c>
      <c r="T134" s="2">
        <v>39.200000000000003</v>
      </c>
      <c r="U134" s="2" t="s">
        <v>85</v>
      </c>
      <c r="W134">
        <v>531</v>
      </c>
      <c r="X134" s="2" t="s">
        <v>43</v>
      </c>
      <c r="Y134" s="2" t="s">
        <v>184</v>
      </c>
      <c r="Z134" s="2">
        <v>14</v>
      </c>
      <c r="AA134" s="2" t="s">
        <v>45</v>
      </c>
      <c r="AB134">
        <v>100</v>
      </c>
      <c r="AC134" s="2" t="s">
        <v>190</v>
      </c>
      <c r="AD134" t="s">
        <v>318</v>
      </c>
      <c r="AE134" t="s">
        <v>320</v>
      </c>
    </row>
    <row r="135" spans="1:31" x14ac:dyDescent="0.2">
      <c r="A135" s="2">
        <v>10</v>
      </c>
      <c r="B135" s="1" t="s">
        <v>174</v>
      </c>
      <c r="C135" s="1" t="s">
        <v>175</v>
      </c>
      <c r="D135" s="2" t="s">
        <v>176</v>
      </c>
      <c r="E135" s="16" t="s">
        <v>177</v>
      </c>
      <c r="F135" s="16">
        <v>1</v>
      </c>
      <c r="G135" s="31" t="str">
        <f t="shared" si="2"/>
        <v>10WangbioRxivunspecifiedPseudovirus Neutralization AssaymRNA (2 dose)Mixed2all1mmRNA30 or 50</v>
      </c>
      <c r="I135" s="38" t="s">
        <v>178</v>
      </c>
      <c r="J135" s="2" t="s">
        <v>179</v>
      </c>
      <c r="K135">
        <v>2</v>
      </c>
      <c r="L135" s="2" t="s">
        <v>180</v>
      </c>
      <c r="M135" t="s">
        <v>36</v>
      </c>
      <c r="N135" t="s">
        <v>181</v>
      </c>
      <c r="O135" t="s">
        <v>181</v>
      </c>
      <c r="P135" t="s">
        <v>182</v>
      </c>
      <c r="Q135" t="s">
        <v>183</v>
      </c>
      <c r="R135" t="s">
        <v>41</v>
      </c>
      <c r="S135" t="s">
        <v>191</v>
      </c>
      <c r="T135" s="2">
        <v>39.200000000000003</v>
      </c>
      <c r="U135" s="2" t="s">
        <v>85</v>
      </c>
      <c r="W135">
        <v>334</v>
      </c>
      <c r="X135" s="2" t="s">
        <v>43</v>
      </c>
      <c r="Y135" s="2" t="s">
        <v>184</v>
      </c>
      <c r="Z135" s="2">
        <v>14</v>
      </c>
      <c r="AA135" s="2" t="s">
        <v>45</v>
      </c>
      <c r="AB135">
        <v>100</v>
      </c>
      <c r="AC135" s="2" t="s">
        <v>192</v>
      </c>
      <c r="AD135" t="s">
        <v>318</v>
      </c>
      <c r="AE135" t="s">
        <v>320</v>
      </c>
    </row>
    <row r="136" spans="1:31" x14ac:dyDescent="0.2">
      <c r="A136" s="2">
        <v>10</v>
      </c>
      <c r="B136" s="1" t="s">
        <v>174</v>
      </c>
      <c r="C136" s="1" t="s">
        <v>175</v>
      </c>
      <c r="D136" s="2" t="s">
        <v>176</v>
      </c>
      <c r="E136" s="16" t="s">
        <v>177</v>
      </c>
      <c r="F136" s="16">
        <v>1</v>
      </c>
      <c r="G136" s="31" t="str">
        <f t="shared" si="2"/>
        <v>10WangbioRxivunspecifiedPseudovirus Neutralization AssaymRNA (2 dose)Mixed2all1mmRNA30 or 50</v>
      </c>
      <c r="I136" s="38" t="s">
        <v>178</v>
      </c>
      <c r="J136" s="2" t="s">
        <v>179</v>
      </c>
      <c r="K136">
        <v>2</v>
      </c>
      <c r="L136" s="2" t="s">
        <v>180</v>
      </c>
      <c r="M136" t="s">
        <v>36</v>
      </c>
      <c r="N136" t="s">
        <v>181</v>
      </c>
      <c r="O136" t="s">
        <v>181</v>
      </c>
      <c r="P136" t="s">
        <v>182</v>
      </c>
      <c r="Q136" t="s">
        <v>183</v>
      </c>
      <c r="R136" t="s">
        <v>41</v>
      </c>
      <c r="S136" t="s">
        <v>193</v>
      </c>
      <c r="T136" s="2">
        <v>39.200000000000003</v>
      </c>
      <c r="U136" s="2" t="s">
        <v>85</v>
      </c>
      <c r="W136">
        <v>571</v>
      </c>
      <c r="X136" s="2" t="s">
        <v>43</v>
      </c>
      <c r="Y136" s="2" t="s">
        <v>184</v>
      </c>
      <c r="Z136" s="2">
        <v>14</v>
      </c>
      <c r="AA136" s="2" t="s">
        <v>45</v>
      </c>
      <c r="AB136">
        <v>100</v>
      </c>
      <c r="AD136" t="s">
        <v>318</v>
      </c>
      <c r="AE136" t="s">
        <v>320</v>
      </c>
    </row>
    <row r="137" spans="1:31" x14ac:dyDescent="0.2">
      <c r="A137" s="2">
        <v>10</v>
      </c>
      <c r="B137" s="1" t="s">
        <v>174</v>
      </c>
      <c r="C137" s="1" t="s">
        <v>175</v>
      </c>
      <c r="D137" s="2" t="s">
        <v>176</v>
      </c>
      <c r="E137" s="16" t="s">
        <v>177</v>
      </c>
      <c r="F137" s="16">
        <v>1</v>
      </c>
      <c r="G137" s="31" t="str">
        <f t="shared" si="2"/>
        <v>10WangbioRxivunspecifiedPseudovirus Neutralization AssaymRNA (2 dose)Mixed2all1mmRNA30 or 50</v>
      </c>
      <c r="I137" s="38" t="s">
        <v>178</v>
      </c>
      <c r="J137" s="2" t="s">
        <v>179</v>
      </c>
      <c r="K137">
        <v>2</v>
      </c>
      <c r="L137" s="2" t="s">
        <v>180</v>
      </c>
      <c r="M137" t="s">
        <v>36</v>
      </c>
      <c r="N137" t="s">
        <v>181</v>
      </c>
      <c r="O137" t="s">
        <v>181</v>
      </c>
      <c r="P137" t="s">
        <v>182</v>
      </c>
      <c r="Q137" t="s">
        <v>183</v>
      </c>
      <c r="R137" t="s">
        <v>41</v>
      </c>
      <c r="S137" t="s">
        <v>194</v>
      </c>
      <c r="T137" s="2">
        <v>39.200000000000003</v>
      </c>
      <c r="U137" s="2" t="s">
        <v>85</v>
      </c>
      <c r="W137">
        <v>156</v>
      </c>
      <c r="X137" s="2" t="s">
        <v>43</v>
      </c>
      <c r="Y137" s="2" t="s">
        <v>184</v>
      </c>
      <c r="Z137" s="2">
        <v>14</v>
      </c>
      <c r="AA137" s="2" t="s">
        <v>45</v>
      </c>
      <c r="AB137">
        <v>100</v>
      </c>
      <c r="AD137" t="s">
        <v>318</v>
      </c>
      <c r="AE137" t="s">
        <v>320</v>
      </c>
    </row>
    <row r="138" spans="1:31" x14ac:dyDescent="0.2">
      <c r="A138" s="2">
        <v>10</v>
      </c>
      <c r="B138" s="1" t="s">
        <v>174</v>
      </c>
      <c r="C138" s="1" t="s">
        <v>175</v>
      </c>
      <c r="D138" s="2" t="s">
        <v>176</v>
      </c>
      <c r="E138" s="16" t="s">
        <v>195</v>
      </c>
      <c r="F138" s="16">
        <v>2</v>
      </c>
      <c r="G138" s="31" t="str">
        <f t="shared" si="2"/>
        <v>10WangbioRxivunspecifiedPseudovirus Neutralization AssaymRNA (3-4 dose)Mixed3.5all1minfectionNA</v>
      </c>
      <c r="I138" s="38" t="s">
        <v>178</v>
      </c>
      <c r="J138" s="2" t="s">
        <v>179</v>
      </c>
      <c r="K138">
        <v>3.5</v>
      </c>
      <c r="L138" s="2" t="s">
        <v>196</v>
      </c>
      <c r="M138" t="s">
        <v>36</v>
      </c>
      <c r="N138" t="s">
        <v>197</v>
      </c>
      <c r="O138" t="s">
        <v>198</v>
      </c>
      <c r="P138" t="s">
        <v>197</v>
      </c>
      <c r="Q138" t="s">
        <v>199</v>
      </c>
      <c r="R138" t="s">
        <v>200</v>
      </c>
      <c r="S138" t="s">
        <v>41</v>
      </c>
      <c r="T138">
        <v>31.8</v>
      </c>
      <c r="U138" s="2" t="s">
        <v>85</v>
      </c>
      <c r="W138">
        <v>10396</v>
      </c>
      <c r="X138" s="2" t="s">
        <v>43</v>
      </c>
      <c r="Y138" s="2" t="s">
        <v>184</v>
      </c>
      <c r="Z138" s="2">
        <v>20</v>
      </c>
      <c r="AA138" s="2" t="s">
        <v>45</v>
      </c>
      <c r="AB138">
        <v>100</v>
      </c>
      <c r="AC138" s="2"/>
      <c r="AD138" t="s">
        <v>318</v>
      </c>
      <c r="AE138" t="s">
        <v>320</v>
      </c>
    </row>
    <row r="139" spans="1:31" x14ac:dyDescent="0.2">
      <c r="A139" s="2">
        <v>10</v>
      </c>
      <c r="B139" s="1" t="s">
        <v>174</v>
      </c>
      <c r="C139" s="1" t="s">
        <v>175</v>
      </c>
      <c r="D139" s="2" t="s">
        <v>176</v>
      </c>
      <c r="E139" s="16" t="s">
        <v>195</v>
      </c>
      <c r="F139" s="16">
        <v>2</v>
      </c>
      <c r="G139" s="31" t="str">
        <f t="shared" si="2"/>
        <v>10WangbioRxivunspecifiedPseudovirus Neutralization AssaymRNA (3-4 dose)Mixed3.5all1minfectionNA</v>
      </c>
      <c r="I139" s="38" t="s">
        <v>178</v>
      </c>
      <c r="J139" s="2" t="s">
        <v>179</v>
      </c>
      <c r="K139">
        <v>3.5</v>
      </c>
      <c r="L139" s="2" t="s">
        <v>196</v>
      </c>
      <c r="M139" t="s">
        <v>36</v>
      </c>
      <c r="N139" t="s">
        <v>197</v>
      </c>
      <c r="O139" t="s">
        <v>198</v>
      </c>
      <c r="P139" t="s">
        <v>197</v>
      </c>
      <c r="Q139" t="s">
        <v>199</v>
      </c>
      <c r="R139" t="s">
        <v>200</v>
      </c>
      <c r="S139" t="s">
        <v>53</v>
      </c>
      <c r="T139">
        <v>31.8</v>
      </c>
      <c r="U139" s="2" t="s">
        <v>85</v>
      </c>
      <c r="W139">
        <v>5391</v>
      </c>
      <c r="X139" s="2" t="s">
        <v>43</v>
      </c>
      <c r="Y139" s="2" t="s">
        <v>184</v>
      </c>
      <c r="Z139" s="2">
        <v>20</v>
      </c>
      <c r="AA139" s="2" t="s">
        <v>45</v>
      </c>
      <c r="AB139">
        <v>100</v>
      </c>
      <c r="AD139" t="s">
        <v>318</v>
      </c>
      <c r="AE139" t="s">
        <v>320</v>
      </c>
    </row>
    <row r="140" spans="1:31" x14ac:dyDescent="0.2">
      <c r="A140" s="2">
        <v>10</v>
      </c>
      <c r="B140" s="1" t="s">
        <v>174</v>
      </c>
      <c r="C140" s="1" t="s">
        <v>175</v>
      </c>
      <c r="D140" s="2" t="s">
        <v>176</v>
      </c>
      <c r="E140" s="16" t="s">
        <v>195</v>
      </c>
      <c r="F140" s="16">
        <v>2</v>
      </c>
      <c r="G140" s="31" t="str">
        <f t="shared" si="2"/>
        <v>10WangbioRxivunspecifiedPseudovirus Neutralization AssaymRNA (3-4 dose)Mixed3.5all1minfectionNA</v>
      </c>
      <c r="I140" s="38" t="s">
        <v>178</v>
      </c>
      <c r="J140" s="2" t="s">
        <v>179</v>
      </c>
      <c r="K140">
        <v>3.5</v>
      </c>
      <c r="L140" s="2" t="s">
        <v>196</v>
      </c>
      <c r="M140" t="s">
        <v>36</v>
      </c>
      <c r="N140" t="s">
        <v>197</v>
      </c>
      <c r="O140" t="s">
        <v>198</v>
      </c>
      <c r="P140" t="s">
        <v>197</v>
      </c>
      <c r="Q140" t="s">
        <v>199</v>
      </c>
      <c r="R140" t="s">
        <v>200</v>
      </c>
      <c r="S140" t="s">
        <v>187</v>
      </c>
      <c r="T140">
        <v>31.8</v>
      </c>
      <c r="U140" s="2" t="s">
        <v>85</v>
      </c>
      <c r="W140">
        <v>6376</v>
      </c>
      <c r="X140" s="2" t="s">
        <v>43</v>
      </c>
      <c r="Y140" s="2" t="s">
        <v>184</v>
      </c>
      <c r="Z140" s="2">
        <v>20</v>
      </c>
      <c r="AA140" s="2" t="s">
        <v>45</v>
      </c>
      <c r="AB140">
        <v>100</v>
      </c>
      <c r="AD140" t="s">
        <v>318</v>
      </c>
      <c r="AE140" t="s">
        <v>320</v>
      </c>
    </row>
    <row r="141" spans="1:31" x14ac:dyDescent="0.2">
      <c r="A141" s="2">
        <v>10</v>
      </c>
      <c r="B141" s="1" t="s">
        <v>174</v>
      </c>
      <c r="C141" s="1" t="s">
        <v>175</v>
      </c>
      <c r="D141" s="2" t="s">
        <v>176</v>
      </c>
      <c r="E141" s="16" t="s">
        <v>195</v>
      </c>
      <c r="F141" s="16">
        <v>2</v>
      </c>
      <c r="G141" s="31" t="str">
        <f t="shared" si="2"/>
        <v>10WangbioRxivunspecifiedPseudovirus Neutralization AssaymRNA (3-4 dose)Mixed3.5all1minfectionNA</v>
      </c>
      <c r="I141" s="38" t="s">
        <v>178</v>
      </c>
      <c r="J141" s="2" t="s">
        <v>179</v>
      </c>
      <c r="K141">
        <v>3.5</v>
      </c>
      <c r="L141" s="2" t="s">
        <v>196</v>
      </c>
      <c r="M141" t="s">
        <v>36</v>
      </c>
      <c r="N141" t="s">
        <v>197</v>
      </c>
      <c r="O141" t="s">
        <v>198</v>
      </c>
      <c r="P141" t="s">
        <v>197</v>
      </c>
      <c r="Q141" t="s">
        <v>199</v>
      </c>
      <c r="R141" t="s">
        <v>200</v>
      </c>
      <c r="S141" t="s">
        <v>189</v>
      </c>
      <c r="T141">
        <v>31.8</v>
      </c>
      <c r="U141" s="2" t="s">
        <v>85</v>
      </c>
      <c r="W141">
        <v>4568</v>
      </c>
      <c r="X141" s="2" t="s">
        <v>43</v>
      </c>
      <c r="Y141" s="2" t="s">
        <v>184</v>
      </c>
      <c r="Z141" s="2">
        <v>20</v>
      </c>
      <c r="AA141" s="2" t="s">
        <v>45</v>
      </c>
      <c r="AB141">
        <v>100</v>
      </c>
      <c r="AC141" s="2"/>
      <c r="AD141" t="s">
        <v>318</v>
      </c>
      <c r="AE141" t="s">
        <v>320</v>
      </c>
    </row>
    <row r="142" spans="1:31" x14ac:dyDescent="0.2">
      <c r="A142" s="2">
        <v>10</v>
      </c>
      <c r="B142" s="1" t="s">
        <v>174</v>
      </c>
      <c r="C142" s="1" t="s">
        <v>175</v>
      </c>
      <c r="D142" s="2" t="s">
        <v>176</v>
      </c>
      <c r="E142" s="16" t="s">
        <v>195</v>
      </c>
      <c r="F142" s="16">
        <v>2</v>
      </c>
      <c r="G142" s="31" t="str">
        <f t="shared" si="2"/>
        <v>10WangbioRxivunspecifiedPseudovirus Neutralization AssaymRNA (3-4 dose)Mixed3.5all1minfectionNA</v>
      </c>
      <c r="I142" s="38" t="s">
        <v>178</v>
      </c>
      <c r="J142" s="2" t="s">
        <v>179</v>
      </c>
      <c r="K142">
        <v>3.5</v>
      </c>
      <c r="L142" s="2" t="s">
        <v>196</v>
      </c>
      <c r="M142" t="s">
        <v>36</v>
      </c>
      <c r="N142" t="s">
        <v>197</v>
      </c>
      <c r="O142" t="s">
        <v>198</v>
      </c>
      <c r="P142" t="s">
        <v>197</v>
      </c>
      <c r="Q142" t="s">
        <v>199</v>
      </c>
      <c r="R142" t="s">
        <v>200</v>
      </c>
      <c r="S142" t="s">
        <v>191</v>
      </c>
      <c r="T142">
        <v>31.8</v>
      </c>
      <c r="U142" s="2" t="s">
        <v>85</v>
      </c>
      <c r="W142">
        <v>3437</v>
      </c>
      <c r="X142" s="2" t="s">
        <v>43</v>
      </c>
      <c r="Y142" s="2" t="s">
        <v>184</v>
      </c>
      <c r="Z142" s="2">
        <v>20</v>
      </c>
      <c r="AA142" s="2" t="s">
        <v>45</v>
      </c>
      <c r="AB142">
        <v>100</v>
      </c>
      <c r="AD142" t="s">
        <v>318</v>
      </c>
      <c r="AE142" t="s">
        <v>320</v>
      </c>
    </row>
    <row r="143" spans="1:31" x14ac:dyDescent="0.2">
      <c r="A143" s="2">
        <v>10</v>
      </c>
      <c r="B143" s="1" t="s">
        <v>174</v>
      </c>
      <c r="C143" s="1" t="s">
        <v>175</v>
      </c>
      <c r="D143" s="2" t="s">
        <v>176</v>
      </c>
      <c r="E143" s="16" t="s">
        <v>195</v>
      </c>
      <c r="F143" s="16">
        <v>2</v>
      </c>
      <c r="G143" s="31" t="str">
        <f t="shared" si="2"/>
        <v>10WangbioRxivunspecifiedPseudovirus Neutralization AssaymRNA (3-4 dose)Mixed3.5all1minfectionNA</v>
      </c>
      <c r="I143" s="38" t="s">
        <v>178</v>
      </c>
      <c r="J143" s="2" t="s">
        <v>179</v>
      </c>
      <c r="K143">
        <v>3.5</v>
      </c>
      <c r="L143" s="2" t="s">
        <v>196</v>
      </c>
      <c r="M143" t="s">
        <v>36</v>
      </c>
      <c r="N143" t="s">
        <v>197</v>
      </c>
      <c r="O143" t="s">
        <v>198</v>
      </c>
      <c r="P143" t="s">
        <v>197</v>
      </c>
      <c r="Q143" t="s">
        <v>199</v>
      </c>
      <c r="R143" t="s">
        <v>200</v>
      </c>
      <c r="S143" t="s">
        <v>193</v>
      </c>
      <c r="T143">
        <v>31.8</v>
      </c>
      <c r="U143" s="2" t="s">
        <v>85</v>
      </c>
      <c r="W143">
        <v>2846</v>
      </c>
      <c r="X143" s="2" t="s">
        <v>43</v>
      </c>
      <c r="Y143" s="2" t="s">
        <v>184</v>
      </c>
      <c r="Z143" s="2">
        <v>20</v>
      </c>
      <c r="AA143" s="2" t="s">
        <v>45</v>
      </c>
      <c r="AB143">
        <v>100</v>
      </c>
      <c r="AD143" t="s">
        <v>318</v>
      </c>
      <c r="AE143" t="s">
        <v>320</v>
      </c>
    </row>
    <row r="144" spans="1:31" x14ac:dyDescent="0.2">
      <c r="A144" s="2">
        <v>10</v>
      </c>
      <c r="B144" s="1" t="s">
        <v>174</v>
      </c>
      <c r="C144" s="1" t="s">
        <v>175</v>
      </c>
      <c r="D144" s="2" t="s">
        <v>176</v>
      </c>
      <c r="E144" s="16" t="s">
        <v>195</v>
      </c>
      <c r="F144" s="16">
        <v>2</v>
      </c>
      <c r="G144" s="31" t="str">
        <f t="shared" si="2"/>
        <v>10WangbioRxivunspecifiedPseudovirus Neutralization AssaymRNA (3-4 dose)Mixed3.5all1minfectionNA</v>
      </c>
      <c r="I144" s="38" t="s">
        <v>178</v>
      </c>
      <c r="J144" s="2" t="s">
        <v>179</v>
      </c>
      <c r="K144">
        <v>3.5</v>
      </c>
      <c r="L144" s="2" t="s">
        <v>196</v>
      </c>
      <c r="M144" t="s">
        <v>36</v>
      </c>
      <c r="N144" t="s">
        <v>197</v>
      </c>
      <c r="O144" t="s">
        <v>198</v>
      </c>
      <c r="P144" t="s">
        <v>197</v>
      </c>
      <c r="Q144" t="s">
        <v>199</v>
      </c>
      <c r="R144" t="s">
        <v>200</v>
      </c>
      <c r="S144" t="s">
        <v>194</v>
      </c>
      <c r="T144">
        <v>31.8</v>
      </c>
      <c r="U144" s="2" t="s">
        <v>85</v>
      </c>
      <c r="W144">
        <v>654</v>
      </c>
      <c r="X144" s="2" t="s">
        <v>43</v>
      </c>
      <c r="Y144" s="2" t="s">
        <v>184</v>
      </c>
      <c r="Z144" s="2">
        <v>20</v>
      </c>
      <c r="AA144" s="2" t="s">
        <v>45</v>
      </c>
      <c r="AB144">
        <v>100</v>
      </c>
      <c r="AD144" t="s">
        <v>318</v>
      </c>
      <c r="AE144" t="s">
        <v>320</v>
      </c>
    </row>
    <row r="145" spans="1:31" x14ac:dyDescent="0.2">
      <c r="A145" s="2">
        <v>10</v>
      </c>
      <c r="B145" s="1" t="s">
        <v>174</v>
      </c>
      <c r="C145" s="1" t="s">
        <v>175</v>
      </c>
      <c r="D145" s="2" t="s">
        <v>176</v>
      </c>
      <c r="E145" s="16" t="s">
        <v>201</v>
      </c>
      <c r="F145" s="16">
        <v>3</v>
      </c>
      <c r="G145" s="31" t="str">
        <f t="shared" si="2"/>
        <v>10WangbioRxivunspecifiedPseudovirus Neutralization AssaymRNA (3 dose)Mixed3all1mmRNA30 or 50</v>
      </c>
      <c r="I145" s="38" t="s">
        <v>178</v>
      </c>
      <c r="J145" s="2" t="s">
        <v>179</v>
      </c>
      <c r="K145">
        <v>3</v>
      </c>
      <c r="L145" s="2" t="s">
        <v>202</v>
      </c>
      <c r="M145" t="s">
        <v>36</v>
      </c>
      <c r="N145" t="s">
        <v>181</v>
      </c>
      <c r="O145" t="s">
        <v>181</v>
      </c>
      <c r="P145" t="s">
        <v>182</v>
      </c>
      <c r="Q145" t="s">
        <v>183</v>
      </c>
      <c r="R145" t="s">
        <v>41</v>
      </c>
      <c r="S145" t="s">
        <v>41</v>
      </c>
      <c r="T145">
        <v>24</v>
      </c>
      <c r="U145" s="2" t="s">
        <v>85</v>
      </c>
      <c r="W145" s="2">
        <v>12054</v>
      </c>
      <c r="X145" s="2" t="s">
        <v>43</v>
      </c>
      <c r="Y145" s="2" t="s">
        <v>184</v>
      </c>
      <c r="Z145" s="2">
        <v>19</v>
      </c>
      <c r="AA145" s="2" t="s">
        <v>45</v>
      </c>
      <c r="AB145">
        <v>100</v>
      </c>
      <c r="AC145" s="2"/>
      <c r="AD145" t="s">
        <v>318</v>
      </c>
      <c r="AE145" t="s">
        <v>320</v>
      </c>
    </row>
    <row r="146" spans="1:31" x14ac:dyDescent="0.2">
      <c r="A146" s="2">
        <v>10</v>
      </c>
      <c r="B146" s="1" t="s">
        <v>174</v>
      </c>
      <c r="C146" s="1" t="s">
        <v>175</v>
      </c>
      <c r="D146" s="2" t="s">
        <v>176</v>
      </c>
      <c r="E146" s="16" t="s">
        <v>201</v>
      </c>
      <c r="F146" s="16">
        <v>3</v>
      </c>
      <c r="G146" s="31" t="str">
        <f t="shared" si="2"/>
        <v>10WangbioRxivunspecifiedPseudovirus Neutralization AssaymRNA (3 dose)Mixed3all1mmRNA30 or 50</v>
      </c>
      <c r="I146" s="38" t="s">
        <v>178</v>
      </c>
      <c r="J146" s="2" t="s">
        <v>179</v>
      </c>
      <c r="K146">
        <v>3</v>
      </c>
      <c r="L146" s="2" t="s">
        <v>202</v>
      </c>
      <c r="M146" t="s">
        <v>36</v>
      </c>
      <c r="N146" t="s">
        <v>181</v>
      </c>
      <c r="O146" t="s">
        <v>181</v>
      </c>
      <c r="P146" t="s">
        <v>182</v>
      </c>
      <c r="Q146" t="s">
        <v>183</v>
      </c>
      <c r="R146" t="s">
        <v>41</v>
      </c>
      <c r="S146" t="s">
        <v>53</v>
      </c>
      <c r="T146">
        <v>24</v>
      </c>
      <c r="U146" s="2" t="s">
        <v>85</v>
      </c>
      <c r="W146" s="2">
        <v>2340</v>
      </c>
      <c r="X146" s="2" t="s">
        <v>43</v>
      </c>
      <c r="Y146" s="2" t="s">
        <v>184</v>
      </c>
      <c r="Z146" s="2">
        <v>19</v>
      </c>
      <c r="AA146" s="2" t="s">
        <v>45</v>
      </c>
      <c r="AB146">
        <v>100</v>
      </c>
      <c r="AD146" t="s">
        <v>318</v>
      </c>
      <c r="AE146" t="s">
        <v>320</v>
      </c>
    </row>
    <row r="147" spans="1:31" x14ac:dyDescent="0.2">
      <c r="A147" s="2">
        <v>10</v>
      </c>
      <c r="B147" s="1" t="s">
        <v>174</v>
      </c>
      <c r="C147" s="1" t="s">
        <v>175</v>
      </c>
      <c r="D147" s="2" t="s">
        <v>176</v>
      </c>
      <c r="E147" s="16" t="s">
        <v>201</v>
      </c>
      <c r="F147" s="16">
        <v>3</v>
      </c>
      <c r="G147" s="31" t="str">
        <f t="shared" si="2"/>
        <v>10WangbioRxivunspecifiedPseudovirus Neutralization AssaymRNA (3 dose)Mixed3all1mmRNA30 or 50</v>
      </c>
      <c r="I147" s="38" t="s">
        <v>178</v>
      </c>
      <c r="J147" s="2" t="s">
        <v>179</v>
      </c>
      <c r="K147">
        <v>3</v>
      </c>
      <c r="L147" s="2" t="s">
        <v>202</v>
      </c>
      <c r="M147" t="s">
        <v>36</v>
      </c>
      <c r="N147" t="s">
        <v>181</v>
      </c>
      <c r="O147" t="s">
        <v>181</v>
      </c>
      <c r="P147" t="s">
        <v>182</v>
      </c>
      <c r="Q147" t="s">
        <v>183</v>
      </c>
      <c r="R147" t="s">
        <v>41</v>
      </c>
      <c r="S147" t="s">
        <v>187</v>
      </c>
      <c r="T147">
        <v>24</v>
      </c>
      <c r="U147" s="2" t="s">
        <v>85</v>
      </c>
      <c r="W147" s="2">
        <v>2956</v>
      </c>
      <c r="X147" s="2" t="s">
        <v>43</v>
      </c>
      <c r="Y147" s="2" t="s">
        <v>184</v>
      </c>
      <c r="Z147" s="2">
        <v>19</v>
      </c>
      <c r="AA147" s="2" t="s">
        <v>45</v>
      </c>
      <c r="AB147">
        <v>100</v>
      </c>
      <c r="AD147" t="s">
        <v>318</v>
      </c>
      <c r="AE147" t="s">
        <v>320</v>
      </c>
    </row>
    <row r="148" spans="1:31" x14ac:dyDescent="0.2">
      <c r="A148" s="2">
        <v>10</v>
      </c>
      <c r="B148" s="1" t="s">
        <v>174</v>
      </c>
      <c r="C148" s="1" t="s">
        <v>175</v>
      </c>
      <c r="D148" s="2" t="s">
        <v>176</v>
      </c>
      <c r="E148" s="16" t="s">
        <v>201</v>
      </c>
      <c r="F148" s="16">
        <v>3</v>
      </c>
      <c r="G148" s="31" t="str">
        <f t="shared" si="2"/>
        <v>10WangbioRxivunspecifiedPseudovirus Neutralization AssaymRNA (3 dose)Mixed3all1mmRNA30 or 50</v>
      </c>
      <c r="I148" s="38" t="s">
        <v>178</v>
      </c>
      <c r="J148" s="2" t="s">
        <v>179</v>
      </c>
      <c r="K148">
        <v>3</v>
      </c>
      <c r="L148" s="2" t="s">
        <v>202</v>
      </c>
      <c r="M148" t="s">
        <v>36</v>
      </c>
      <c r="N148" t="s">
        <v>181</v>
      </c>
      <c r="O148" t="s">
        <v>181</v>
      </c>
      <c r="P148" t="s">
        <v>182</v>
      </c>
      <c r="Q148" t="s">
        <v>183</v>
      </c>
      <c r="R148" t="s">
        <v>41</v>
      </c>
      <c r="S148" t="s">
        <v>189</v>
      </c>
      <c r="T148">
        <v>24</v>
      </c>
      <c r="U148" s="2" t="s">
        <v>85</v>
      </c>
      <c r="W148" s="2">
        <v>1366</v>
      </c>
      <c r="X148" s="2" t="s">
        <v>43</v>
      </c>
      <c r="Y148" s="2" t="s">
        <v>184</v>
      </c>
      <c r="Z148" s="2">
        <v>19</v>
      </c>
      <c r="AA148" s="2" t="s">
        <v>45</v>
      </c>
      <c r="AB148">
        <v>100</v>
      </c>
      <c r="AC148" s="2"/>
      <c r="AD148" t="s">
        <v>318</v>
      </c>
      <c r="AE148" t="s">
        <v>320</v>
      </c>
    </row>
    <row r="149" spans="1:31" x14ac:dyDescent="0.2">
      <c r="A149" s="2">
        <v>10</v>
      </c>
      <c r="B149" s="1" t="s">
        <v>174</v>
      </c>
      <c r="C149" s="1" t="s">
        <v>175</v>
      </c>
      <c r="D149" s="2" t="s">
        <v>176</v>
      </c>
      <c r="E149" s="16" t="s">
        <v>201</v>
      </c>
      <c r="F149" s="16">
        <v>3</v>
      </c>
      <c r="G149" s="31" t="str">
        <f t="shared" si="2"/>
        <v>10WangbioRxivunspecifiedPseudovirus Neutralization AssaymRNA (3 dose)Mixed3all1mmRNA30 or 50</v>
      </c>
      <c r="I149" s="38" t="s">
        <v>178</v>
      </c>
      <c r="J149" s="2" t="s">
        <v>179</v>
      </c>
      <c r="K149">
        <v>3</v>
      </c>
      <c r="L149" s="2" t="s">
        <v>202</v>
      </c>
      <c r="M149" t="s">
        <v>36</v>
      </c>
      <c r="N149" t="s">
        <v>181</v>
      </c>
      <c r="O149" t="s">
        <v>181</v>
      </c>
      <c r="P149" t="s">
        <v>182</v>
      </c>
      <c r="Q149" t="s">
        <v>183</v>
      </c>
      <c r="R149" t="s">
        <v>41</v>
      </c>
      <c r="S149" t="s">
        <v>191</v>
      </c>
      <c r="T149">
        <v>24</v>
      </c>
      <c r="U149" s="2" t="s">
        <v>85</v>
      </c>
      <c r="W149" s="2">
        <v>1003</v>
      </c>
      <c r="X149" s="2" t="s">
        <v>43</v>
      </c>
      <c r="Y149" s="2" t="s">
        <v>184</v>
      </c>
      <c r="Z149" s="2">
        <v>19</v>
      </c>
      <c r="AA149" s="2" t="s">
        <v>45</v>
      </c>
      <c r="AB149">
        <v>100</v>
      </c>
      <c r="AD149" t="s">
        <v>318</v>
      </c>
      <c r="AE149" t="s">
        <v>320</v>
      </c>
    </row>
    <row r="150" spans="1:31" x14ac:dyDescent="0.2">
      <c r="A150" s="2">
        <v>10</v>
      </c>
      <c r="B150" s="1" t="s">
        <v>174</v>
      </c>
      <c r="C150" s="1" t="s">
        <v>175</v>
      </c>
      <c r="D150" s="2" t="s">
        <v>176</v>
      </c>
      <c r="E150" s="16" t="s">
        <v>201</v>
      </c>
      <c r="F150" s="16">
        <v>3</v>
      </c>
      <c r="G150" s="31" t="str">
        <f t="shared" si="2"/>
        <v>10WangbioRxivunspecifiedPseudovirus Neutralization AssaymRNA (3 dose)Mixed3all1mmRNA30 or 50</v>
      </c>
      <c r="I150" s="38" t="s">
        <v>178</v>
      </c>
      <c r="J150" s="2" t="s">
        <v>179</v>
      </c>
      <c r="K150">
        <v>3</v>
      </c>
      <c r="L150" s="2" t="s">
        <v>202</v>
      </c>
      <c r="M150" t="s">
        <v>36</v>
      </c>
      <c r="N150" t="s">
        <v>181</v>
      </c>
      <c r="O150" t="s">
        <v>181</v>
      </c>
      <c r="P150" t="s">
        <v>182</v>
      </c>
      <c r="Q150" t="s">
        <v>183</v>
      </c>
      <c r="R150" t="s">
        <v>41</v>
      </c>
      <c r="S150" t="s">
        <v>193</v>
      </c>
      <c r="T150">
        <v>24</v>
      </c>
      <c r="U150" s="2" t="s">
        <v>85</v>
      </c>
      <c r="W150" s="2">
        <v>1628</v>
      </c>
      <c r="X150" s="2" t="s">
        <v>43</v>
      </c>
      <c r="Y150" s="2" t="s">
        <v>184</v>
      </c>
      <c r="Z150" s="2">
        <v>19</v>
      </c>
      <c r="AA150" s="2" t="s">
        <v>45</v>
      </c>
      <c r="AB150">
        <v>100</v>
      </c>
      <c r="AD150" t="s">
        <v>318</v>
      </c>
      <c r="AE150" t="s">
        <v>320</v>
      </c>
    </row>
    <row r="151" spans="1:31" x14ac:dyDescent="0.2">
      <c r="A151" s="2">
        <v>10</v>
      </c>
      <c r="B151" s="1" t="s">
        <v>174</v>
      </c>
      <c r="C151" s="1" t="s">
        <v>175</v>
      </c>
      <c r="D151" s="2" t="s">
        <v>176</v>
      </c>
      <c r="E151" s="16" t="s">
        <v>201</v>
      </c>
      <c r="F151" s="16">
        <v>3</v>
      </c>
      <c r="G151" s="31" t="str">
        <f t="shared" si="2"/>
        <v>10WangbioRxivunspecifiedPseudovirus Neutralization AssaymRNA (3 dose)Mixed3all1mmRNA30 or 50</v>
      </c>
      <c r="I151" s="38" t="s">
        <v>178</v>
      </c>
      <c r="J151" s="2" t="s">
        <v>179</v>
      </c>
      <c r="K151">
        <v>3</v>
      </c>
      <c r="L151" s="2" t="s">
        <v>202</v>
      </c>
      <c r="M151" t="s">
        <v>36</v>
      </c>
      <c r="N151" t="s">
        <v>181</v>
      </c>
      <c r="O151" t="s">
        <v>181</v>
      </c>
      <c r="P151" t="s">
        <v>182</v>
      </c>
      <c r="Q151" t="s">
        <v>183</v>
      </c>
      <c r="R151" t="s">
        <v>41</v>
      </c>
      <c r="S151" t="s">
        <v>194</v>
      </c>
      <c r="T151">
        <v>24</v>
      </c>
      <c r="U151" s="2" t="s">
        <v>85</v>
      </c>
      <c r="W151" s="2">
        <v>274</v>
      </c>
      <c r="X151" s="2" t="s">
        <v>43</v>
      </c>
      <c r="Y151" s="2" t="s">
        <v>184</v>
      </c>
      <c r="Z151" s="2">
        <v>19</v>
      </c>
      <c r="AA151" s="2" t="s">
        <v>45</v>
      </c>
      <c r="AB151">
        <v>100</v>
      </c>
      <c r="AD151" t="s">
        <v>318</v>
      </c>
      <c r="AE151" t="s">
        <v>320</v>
      </c>
    </row>
    <row r="152" spans="1:31" x14ac:dyDescent="0.2">
      <c r="A152" s="2">
        <v>10</v>
      </c>
      <c r="B152" s="1" t="s">
        <v>174</v>
      </c>
      <c r="C152" s="1" t="s">
        <v>175</v>
      </c>
      <c r="D152" s="2" t="s">
        <v>176</v>
      </c>
      <c r="E152" s="16" t="s">
        <v>201</v>
      </c>
      <c r="F152" s="16">
        <v>3</v>
      </c>
      <c r="G152" s="31" t="str">
        <f t="shared" si="2"/>
        <v>10WangbioRxivunspecifiedPseudovirus Neutralization AssaymRNA (3 dose)Mixed3all1mmRNA30 or 50</v>
      </c>
      <c r="I152" s="38" t="s">
        <v>178</v>
      </c>
      <c r="J152" s="2" t="s">
        <v>179</v>
      </c>
      <c r="K152">
        <v>3</v>
      </c>
      <c r="L152" s="2" t="s">
        <v>203</v>
      </c>
      <c r="M152" t="s">
        <v>36</v>
      </c>
      <c r="N152" t="s">
        <v>204</v>
      </c>
      <c r="P152" t="s">
        <v>182</v>
      </c>
      <c r="Q152" s="11" t="s">
        <v>183</v>
      </c>
      <c r="R152" s="2" t="s">
        <v>205</v>
      </c>
      <c r="S152" t="s">
        <v>41</v>
      </c>
      <c r="T152" s="2">
        <v>26.4</v>
      </c>
      <c r="U152" s="2" t="s">
        <v>85</v>
      </c>
      <c r="W152" s="2">
        <v>8488</v>
      </c>
      <c r="X152" s="2" t="s">
        <v>43</v>
      </c>
      <c r="Y152" s="2" t="s">
        <v>184</v>
      </c>
      <c r="Z152" s="2">
        <v>21</v>
      </c>
      <c r="AA152" s="2" t="s">
        <v>45</v>
      </c>
      <c r="AB152">
        <v>100</v>
      </c>
      <c r="AC152" s="2"/>
      <c r="AD152" t="s">
        <v>318</v>
      </c>
      <c r="AE152" t="s">
        <v>320</v>
      </c>
    </row>
    <row r="153" spans="1:31" x14ac:dyDescent="0.2">
      <c r="A153" s="2">
        <v>10</v>
      </c>
      <c r="B153" s="1" t="s">
        <v>174</v>
      </c>
      <c r="C153" s="1" t="s">
        <v>175</v>
      </c>
      <c r="D153" s="2" t="s">
        <v>176</v>
      </c>
      <c r="E153" s="16" t="s">
        <v>201</v>
      </c>
      <c r="F153" s="16">
        <v>3</v>
      </c>
      <c r="G153" s="31" t="str">
        <f t="shared" si="2"/>
        <v>10WangbioRxivunspecifiedPseudovirus Neutralization AssaymRNA (3 dose)Mixed3all1mmRNA30 or 50</v>
      </c>
      <c r="I153" s="38" t="s">
        <v>178</v>
      </c>
      <c r="J153" s="2" t="s">
        <v>179</v>
      </c>
      <c r="K153">
        <v>3</v>
      </c>
      <c r="L153" s="2" t="s">
        <v>203</v>
      </c>
      <c r="M153" t="s">
        <v>36</v>
      </c>
      <c r="N153" t="s">
        <v>204</v>
      </c>
      <c r="P153" t="s">
        <v>182</v>
      </c>
      <c r="Q153" s="11" t="s">
        <v>183</v>
      </c>
      <c r="R153" s="2" t="s">
        <v>205</v>
      </c>
      <c r="S153" t="s">
        <v>53</v>
      </c>
      <c r="T153" s="2">
        <v>26.4</v>
      </c>
      <c r="U153" s="2" t="s">
        <v>85</v>
      </c>
      <c r="W153" s="2">
        <v>2133</v>
      </c>
      <c r="X153" s="2" t="s">
        <v>43</v>
      </c>
      <c r="Y153" s="2" t="s">
        <v>184</v>
      </c>
      <c r="Z153" s="2">
        <v>21</v>
      </c>
      <c r="AA153" s="2" t="s">
        <v>45</v>
      </c>
      <c r="AB153">
        <v>100</v>
      </c>
      <c r="AD153" t="s">
        <v>318</v>
      </c>
      <c r="AE153" t="s">
        <v>320</v>
      </c>
    </row>
    <row r="154" spans="1:31" x14ac:dyDescent="0.2">
      <c r="A154" s="2">
        <v>10</v>
      </c>
      <c r="B154" s="1" t="s">
        <v>174</v>
      </c>
      <c r="C154" s="1" t="s">
        <v>175</v>
      </c>
      <c r="D154" s="2" t="s">
        <v>176</v>
      </c>
      <c r="E154" s="16" t="s">
        <v>201</v>
      </c>
      <c r="F154" s="16">
        <v>3</v>
      </c>
      <c r="G154" s="31" t="str">
        <f t="shared" si="2"/>
        <v>10WangbioRxivunspecifiedPseudovirus Neutralization AssaymRNA (3 dose)Mixed3all1mmRNA30 or 50</v>
      </c>
      <c r="I154" s="38" t="s">
        <v>178</v>
      </c>
      <c r="J154" s="2" t="s">
        <v>179</v>
      </c>
      <c r="K154">
        <v>3</v>
      </c>
      <c r="L154" s="2" t="s">
        <v>203</v>
      </c>
      <c r="M154" t="s">
        <v>36</v>
      </c>
      <c r="N154" t="s">
        <v>204</v>
      </c>
      <c r="P154" t="s">
        <v>182</v>
      </c>
      <c r="Q154" s="11" t="s">
        <v>183</v>
      </c>
      <c r="R154" s="2" t="s">
        <v>205</v>
      </c>
      <c r="S154" t="s">
        <v>187</v>
      </c>
      <c r="T154" s="2">
        <v>26.4</v>
      </c>
      <c r="U154" s="2" t="s">
        <v>85</v>
      </c>
      <c r="W154" s="2">
        <v>2534</v>
      </c>
      <c r="X154" s="2" t="s">
        <v>43</v>
      </c>
      <c r="Y154" s="2" t="s">
        <v>184</v>
      </c>
      <c r="Z154" s="2">
        <v>21</v>
      </c>
      <c r="AA154" s="2" t="s">
        <v>45</v>
      </c>
      <c r="AB154">
        <v>100</v>
      </c>
      <c r="AD154" t="s">
        <v>318</v>
      </c>
      <c r="AE154" t="s">
        <v>320</v>
      </c>
    </row>
    <row r="155" spans="1:31" x14ac:dyDescent="0.2">
      <c r="A155" s="2">
        <v>10</v>
      </c>
      <c r="B155" s="1" t="s">
        <v>174</v>
      </c>
      <c r="C155" s="1" t="s">
        <v>175</v>
      </c>
      <c r="D155" s="2" t="s">
        <v>176</v>
      </c>
      <c r="E155" s="16" t="s">
        <v>201</v>
      </c>
      <c r="F155" s="16">
        <v>3</v>
      </c>
      <c r="G155" s="31" t="str">
        <f t="shared" si="2"/>
        <v>10WangbioRxivunspecifiedPseudovirus Neutralization AssaymRNA (3 dose)Mixed3all1mmRNA30 or 50</v>
      </c>
      <c r="I155" s="38" t="s">
        <v>178</v>
      </c>
      <c r="J155" s="2" t="s">
        <v>179</v>
      </c>
      <c r="K155">
        <v>3</v>
      </c>
      <c r="L155" s="2" t="s">
        <v>203</v>
      </c>
      <c r="M155" t="s">
        <v>36</v>
      </c>
      <c r="N155" t="s">
        <v>204</v>
      </c>
      <c r="P155" t="s">
        <v>182</v>
      </c>
      <c r="Q155" s="11" t="s">
        <v>183</v>
      </c>
      <c r="R155" s="2" t="s">
        <v>205</v>
      </c>
      <c r="S155" t="s">
        <v>189</v>
      </c>
      <c r="T155" s="2">
        <v>26.4</v>
      </c>
      <c r="U155" s="2" t="s">
        <v>85</v>
      </c>
      <c r="W155" s="2">
        <v>1649</v>
      </c>
      <c r="X155" s="2" t="s">
        <v>43</v>
      </c>
      <c r="Y155" s="2" t="s">
        <v>184</v>
      </c>
      <c r="Z155" s="2">
        <v>21</v>
      </c>
      <c r="AA155" s="2" t="s">
        <v>45</v>
      </c>
      <c r="AB155">
        <v>100</v>
      </c>
      <c r="AC155" s="2"/>
      <c r="AD155" t="s">
        <v>318</v>
      </c>
      <c r="AE155" t="s">
        <v>320</v>
      </c>
    </row>
    <row r="156" spans="1:31" x14ac:dyDescent="0.2">
      <c r="A156" s="2">
        <v>10</v>
      </c>
      <c r="B156" s="1" t="s">
        <v>174</v>
      </c>
      <c r="C156" s="1" t="s">
        <v>175</v>
      </c>
      <c r="D156" s="2" t="s">
        <v>176</v>
      </c>
      <c r="E156" s="16" t="s">
        <v>201</v>
      </c>
      <c r="F156" s="16">
        <v>3</v>
      </c>
      <c r="G156" s="31" t="str">
        <f t="shared" si="2"/>
        <v>10WangbioRxivunspecifiedPseudovirus Neutralization AssaymRNA (3 dose)Mixed3all1mmRNA30 or 50</v>
      </c>
      <c r="I156" s="38" t="s">
        <v>178</v>
      </c>
      <c r="J156" s="2" t="s">
        <v>179</v>
      </c>
      <c r="K156">
        <v>3</v>
      </c>
      <c r="L156" s="2" t="s">
        <v>203</v>
      </c>
      <c r="M156" t="s">
        <v>36</v>
      </c>
      <c r="N156" t="s">
        <v>204</v>
      </c>
      <c r="P156" t="s">
        <v>182</v>
      </c>
      <c r="Q156" s="11" t="s">
        <v>183</v>
      </c>
      <c r="R156" s="2" t="s">
        <v>205</v>
      </c>
      <c r="S156" t="s">
        <v>191</v>
      </c>
      <c r="T156" s="2">
        <v>26.4</v>
      </c>
      <c r="U156" s="2" t="s">
        <v>85</v>
      </c>
      <c r="W156" s="2">
        <v>1142</v>
      </c>
      <c r="X156" s="2" t="s">
        <v>43</v>
      </c>
      <c r="Y156" s="2" t="s">
        <v>184</v>
      </c>
      <c r="Z156" s="2">
        <v>21</v>
      </c>
      <c r="AA156" s="2" t="s">
        <v>45</v>
      </c>
      <c r="AB156">
        <v>100</v>
      </c>
      <c r="AD156" t="s">
        <v>318</v>
      </c>
      <c r="AE156" t="s">
        <v>320</v>
      </c>
    </row>
    <row r="157" spans="1:31" x14ac:dyDescent="0.2">
      <c r="A157" s="2">
        <v>10</v>
      </c>
      <c r="B157" s="1" t="s">
        <v>174</v>
      </c>
      <c r="C157" s="1" t="s">
        <v>175</v>
      </c>
      <c r="D157" s="2" t="s">
        <v>176</v>
      </c>
      <c r="E157" s="16" t="s">
        <v>201</v>
      </c>
      <c r="F157" s="16">
        <v>3</v>
      </c>
      <c r="G157" s="31" t="str">
        <f t="shared" si="2"/>
        <v>10WangbioRxivunspecifiedPseudovirus Neutralization AssaymRNA (3 dose)Mixed3all1mmRNA30 or 50</v>
      </c>
      <c r="I157" s="38" t="s">
        <v>178</v>
      </c>
      <c r="J157" s="2" t="s">
        <v>179</v>
      </c>
      <c r="K157">
        <v>3</v>
      </c>
      <c r="L157" s="2" t="s">
        <v>203</v>
      </c>
      <c r="M157" t="s">
        <v>36</v>
      </c>
      <c r="N157" t="s">
        <v>204</v>
      </c>
      <c r="P157" t="s">
        <v>182</v>
      </c>
      <c r="Q157" s="11" t="s">
        <v>183</v>
      </c>
      <c r="R157" s="2" t="s">
        <v>205</v>
      </c>
      <c r="S157" t="s">
        <v>193</v>
      </c>
      <c r="T157" s="2">
        <v>26.4</v>
      </c>
      <c r="U157" s="2" t="s">
        <v>85</v>
      </c>
      <c r="W157" s="2">
        <v>1385</v>
      </c>
      <c r="X157" s="2" t="s">
        <v>43</v>
      </c>
      <c r="Y157" s="2" t="s">
        <v>184</v>
      </c>
      <c r="Z157" s="2">
        <v>21</v>
      </c>
      <c r="AA157" s="2" t="s">
        <v>45</v>
      </c>
      <c r="AB157">
        <v>100</v>
      </c>
      <c r="AD157" t="s">
        <v>318</v>
      </c>
      <c r="AE157" t="s">
        <v>320</v>
      </c>
    </row>
    <row r="158" spans="1:31" x14ac:dyDescent="0.2">
      <c r="A158" s="2">
        <v>10</v>
      </c>
      <c r="B158" s="1" t="s">
        <v>174</v>
      </c>
      <c r="C158" s="1" t="s">
        <v>175</v>
      </c>
      <c r="D158" s="2" t="s">
        <v>176</v>
      </c>
      <c r="E158" s="16" t="s">
        <v>201</v>
      </c>
      <c r="F158" s="16">
        <v>3</v>
      </c>
      <c r="G158" s="31" t="str">
        <f t="shared" si="2"/>
        <v>10WangbioRxivunspecifiedPseudovirus Neutralization AssaymRNA (3 dose)Mixed3all1mmRNA30 or 50</v>
      </c>
      <c r="I158" s="38" t="s">
        <v>178</v>
      </c>
      <c r="J158" s="2" t="s">
        <v>179</v>
      </c>
      <c r="K158">
        <v>3</v>
      </c>
      <c r="L158" s="2" t="s">
        <v>203</v>
      </c>
      <c r="M158" t="s">
        <v>36</v>
      </c>
      <c r="N158" t="s">
        <v>204</v>
      </c>
      <c r="P158" t="s">
        <v>182</v>
      </c>
      <c r="Q158" s="11" t="s">
        <v>183</v>
      </c>
      <c r="R158" s="2" t="s">
        <v>205</v>
      </c>
      <c r="S158" t="s">
        <v>194</v>
      </c>
      <c r="T158" s="2">
        <v>26.4</v>
      </c>
      <c r="U158" s="2" t="s">
        <v>85</v>
      </c>
      <c r="W158" s="2">
        <v>345</v>
      </c>
      <c r="X158" s="2" t="s">
        <v>43</v>
      </c>
      <c r="Y158" s="2" t="s">
        <v>184</v>
      </c>
      <c r="Z158" s="2">
        <v>21</v>
      </c>
      <c r="AA158" s="2" t="s">
        <v>45</v>
      </c>
      <c r="AB158">
        <v>100</v>
      </c>
      <c r="AD158" t="s">
        <v>318</v>
      </c>
      <c r="AE158" t="s">
        <v>320</v>
      </c>
    </row>
    <row r="159" spans="1:31" x14ac:dyDescent="0.2">
      <c r="A159" s="2">
        <v>11</v>
      </c>
      <c r="B159" t="s">
        <v>206</v>
      </c>
      <c r="C159" t="s">
        <v>175</v>
      </c>
      <c r="D159" s="2" t="s">
        <v>176</v>
      </c>
      <c r="E159" t="s">
        <v>207</v>
      </c>
      <c r="F159" s="16">
        <v>1</v>
      </c>
      <c r="G159" s="31" t="str">
        <f t="shared" si="2"/>
        <v>11CollierbioRxivunspecifiedluciferase-based pseudovirus neutralization assay2-4 dosesMixed3all1mPfizer</v>
      </c>
      <c r="I159" t="s">
        <v>178</v>
      </c>
      <c r="J159" s="2" t="s">
        <v>179</v>
      </c>
      <c r="K159">
        <v>3</v>
      </c>
      <c r="L159" t="s">
        <v>208</v>
      </c>
      <c r="M159" t="s">
        <v>36</v>
      </c>
      <c r="N159" t="s">
        <v>209</v>
      </c>
      <c r="P159" t="s">
        <v>50</v>
      </c>
      <c r="R159" s="2" t="s">
        <v>205</v>
      </c>
      <c r="S159" t="s">
        <v>41</v>
      </c>
      <c r="T159">
        <v>21</v>
      </c>
      <c r="U159" t="s">
        <v>85</v>
      </c>
      <c r="V159">
        <v>4188</v>
      </c>
      <c r="W159">
        <v>31759</v>
      </c>
      <c r="X159" t="s">
        <v>210</v>
      </c>
      <c r="Y159" t="s">
        <v>211</v>
      </c>
      <c r="Z159">
        <v>8</v>
      </c>
      <c r="AA159" t="s">
        <v>212</v>
      </c>
      <c r="AB159">
        <v>20</v>
      </c>
      <c r="AC159" t="s">
        <v>213</v>
      </c>
      <c r="AD159" t="s">
        <v>318</v>
      </c>
      <c r="AE159" t="s">
        <v>320</v>
      </c>
    </row>
    <row r="160" spans="1:31" x14ac:dyDescent="0.2">
      <c r="A160" s="2">
        <v>11</v>
      </c>
      <c r="B160" t="s">
        <v>206</v>
      </c>
      <c r="C160" t="s">
        <v>175</v>
      </c>
      <c r="D160" s="2" t="s">
        <v>176</v>
      </c>
      <c r="E160" t="s">
        <v>207</v>
      </c>
      <c r="F160" s="16">
        <v>1</v>
      </c>
      <c r="G160" s="31" t="str">
        <f t="shared" si="2"/>
        <v>11CollierbioRxivunspecifiedluciferase-based pseudovirus neutralization assay2-4 dosesMixed3all1mPfizer</v>
      </c>
      <c r="I160" t="s">
        <v>178</v>
      </c>
      <c r="J160" s="2" t="s">
        <v>179</v>
      </c>
      <c r="K160">
        <v>3</v>
      </c>
      <c r="L160" t="s">
        <v>208</v>
      </c>
      <c r="M160" t="s">
        <v>36</v>
      </c>
      <c r="N160" t="s">
        <v>209</v>
      </c>
      <c r="P160" t="s">
        <v>50</v>
      </c>
      <c r="R160" s="2" t="s">
        <v>205</v>
      </c>
      <c r="S160" t="s">
        <v>53</v>
      </c>
      <c r="T160">
        <v>21</v>
      </c>
      <c r="U160" t="s">
        <v>85</v>
      </c>
      <c r="V160">
        <v>155</v>
      </c>
      <c r="W160">
        <v>3170</v>
      </c>
      <c r="X160" t="s">
        <v>210</v>
      </c>
      <c r="Y160" t="s">
        <v>211</v>
      </c>
      <c r="Z160">
        <v>8</v>
      </c>
      <c r="AA160" t="s">
        <v>212</v>
      </c>
      <c r="AB160">
        <v>20</v>
      </c>
      <c r="AC160" t="s">
        <v>214</v>
      </c>
      <c r="AD160" t="s">
        <v>318</v>
      </c>
      <c r="AE160" t="s">
        <v>320</v>
      </c>
    </row>
    <row r="161" spans="1:31" x14ac:dyDescent="0.2">
      <c r="A161" s="2">
        <v>11</v>
      </c>
      <c r="B161" t="s">
        <v>206</v>
      </c>
      <c r="C161" t="s">
        <v>175</v>
      </c>
      <c r="D161" s="2" t="s">
        <v>176</v>
      </c>
      <c r="E161" t="s">
        <v>207</v>
      </c>
      <c r="F161" s="16">
        <v>1</v>
      </c>
      <c r="G161" s="31" t="str">
        <f t="shared" si="2"/>
        <v>11CollierbioRxivunspecifiedluciferase-based pseudovirus neutralization assay2-4 dosesMixed3all1mPfizer</v>
      </c>
      <c r="I161" t="s">
        <v>178</v>
      </c>
      <c r="J161" s="2" t="s">
        <v>179</v>
      </c>
      <c r="K161">
        <v>3</v>
      </c>
      <c r="L161" t="s">
        <v>208</v>
      </c>
      <c r="M161" t="s">
        <v>36</v>
      </c>
      <c r="N161" t="s">
        <v>209</v>
      </c>
      <c r="P161" t="s">
        <v>50</v>
      </c>
      <c r="R161" s="2" t="s">
        <v>205</v>
      </c>
      <c r="S161" t="s">
        <v>187</v>
      </c>
      <c r="T161">
        <v>21</v>
      </c>
      <c r="U161" t="s">
        <v>85</v>
      </c>
      <c r="V161">
        <v>277</v>
      </c>
      <c r="W161">
        <v>4029</v>
      </c>
      <c r="X161" t="s">
        <v>210</v>
      </c>
      <c r="Y161" t="s">
        <v>211</v>
      </c>
      <c r="Z161">
        <v>8</v>
      </c>
      <c r="AA161" t="s">
        <v>212</v>
      </c>
      <c r="AB161">
        <v>20</v>
      </c>
      <c r="AC161" t="s">
        <v>215</v>
      </c>
      <c r="AD161" t="s">
        <v>318</v>
      </c>
      <c r="AE161" t="s">
        <v>320</v>
      </c>
    </row>
    <row r="162" spans="1:31" x14ac:dyDescent="0.2">
      <c r="A162" s="2">
        <v>11</v>
      </c>
      <c r="B162" t="s">
        <v>206</v>
      </c>
      <c r="C162" t="s">
        <v>175</v>
      </c>
      <c r="D162" s="2" t="s">
        <v>176</v>
      </c>
      <c r="E162" t="s">
        <v>207</v>
      </c>
      <c r="F162" s="16">
        <v>1</v>
      </c>
      <c r="G162" s="31" t="str">
        <f t="shared" si="2"/>
        <v>11CollierbioRxivunspecifiedluciferase-based pseudovirus neutralization assay2-4 dosesMixed3all1mPfizer</v>
      </c>
      <c r="I162" t="s">
        <v>178</v>
      </c>
      <c r="J162" s="2" t="s">
        <v>179</v>
      </c>
      <c r="K162">
        <v>3</v>
      </c>
      <c r="L162" t="s">
        <v>208</v>
      </c>
      <c r="M162" t="s">
        <v>36</v>
      </c>
      <c r="N162" t="s">
        <v>209</v>
      </c>
      <c r="P162" t="s">
        <v>50</v>
      </c>
      <c r="R162" s="2" t="s">
        <v>205</v>
      </c>
      <c r="S162" t="s">
        <v>216</v>
      </c>
      <c r="T162">
        <v>21</v>
      </c>
      <c r="U162" t="s">
        <v>85</v>
      </c>
      <c r="V162">
        <v>212</v>
      </c>
      <c r="W162">
        <v>3929</v>
      </c>
      <c r="X162" t="s">
        <v>210</v>
      </c>
      <c r="Y162" t="s">
        <v>211</v>
      </c>
      <c r="Z162">
        <v>8</v>
      </c>
      <c r="AA162" t="s">
        <v>212</v>
      </c>
      <c r="AB162">
        <v>20</v>
      </c>
      <c r="AC162" t="s">
        <v>217</v>
      </c>
      <c r="AD162" t="s">
        <v>318</v>
      </c>
      <c r="AE162" t="s">
        <v>320</v>
      </c>
    </row>
    <row r="163" spans="1:31" x14ac:dyDescent="0.2">
      <c r="A163" s="2">
        <v>11</v>
      </c>
      <c r="B163" t="s">
        <v>206</v>
      </c>
      <c r="C163" t="s">
        <v>175</v>
      </c>
      <c r="D163" s="2" t="s">
        <v>176</v>
      </c>
      <c r="E163" t="s">
        <v>207</v>
      </c>
      <c r="F163" s="16">
        <v>2</v>
      </c>
      <c r="G163" s="31" t="str">
        <f t="shared" si="2"/>
        <v>11CollierbioRxivunspecifiedluciferase-based pseudovirus neutralization assay2-4 dosesMixed3all1mModerna50</v>
      </c>
      <c r="I163" t="s">
        <v>178</v>
      </c>
      <c r="J163" s="2" t="s">
        <v>179</v>
      </c>
      <c r="K163">
        <v>3</v>
      </c>
      <c r="L163" t="s">
        <v>208</v>
      </c>
      <c r="M163" t="s">
        <v>36</v>
      </c>
      <c r="N163" t="s">
        <v>218</v>
      </c>
      <c r="O163" t="s">
        <v>96</v>
      </c>
      <c r="P163" t="s">
        <v>61</v>
      </c>
      <c r="Q163">
        <v>50</v>
      </c>
      <c r="R163" s="2" t="s">
        <v>205</v>
      </c>
      <c r="S163" t="s">
        <v>41</v>
      </c>
      <c r="T163">
        <v>21</v>
      </c>
      <c r="U163" t="s">
        <v>85</v>
      </c>
      <c r="V163">
        <v>3186</v>
      </c>
      <c r="W163">
        <v>50955</v>
      </c>
      <c r="X163" t="s">
        <v>210</v>
      </c>
      <c r="Y163" t="s">
        <v>211</v>
      </c>
      <c r="Z163">
        <v>10</v>
      </c>
      <c r="AA163" t="s">
        <v>212</v>
      </c>
      <c r="AB163">
        <v>20</v>
      </c>
      <c r="AC163" t="s">
        <v>219</v>
      </c>
      <c r="AD163" t="s">
        <v>318</v>
      </c>
      <c r="AE163" t="s">
        <v>320</v>
      </c>
    </row>
    <row r="164" spans="1:31" x14ac:dyDescent="0.2">
      <c r="A164" s="2">
        <v>11</v>
      </c>
      <c r="B164" t="s">
        <v>206</v>
      </c>
      <c r="C164" t="s">
        <v>175</v>
      </c>
      <c r="D164" s="2" t="s">
        <v>176</v>
      </c>
      <c r="E164" t="s">
        <v>207</v>
      </c>
      <c r="F164" s="16">
        <v>2</v>
      </c>
      <c r="G164" s="31" t="str">
        <f t="shared" si="2"/>
        <v>11CollierbioRxivunspecifiedluciferase-based pseudovirus neutralization assay2-4 dosesMixed3all1mModerna50</v>
      </c>
      <c r="I164" t="s">
        <v>178</v>
      </c>
      <c r="J164" s="2" t="s">
        <v>179</v>
      </c>
      <c r="K164">
        <v>3</v>
      </c>
      <c r="L164" t="s">
        <v>208</v>
      </c>
      <c r="M164" t="s">
        <v>36</v>
      </c>
      <c r="N164" t="s">
        <v>218</v>
      </c>
      <c r="O164" t="s">
        <v>96</v>
      </c>
      <c r="P164" t="s">
        <v>61</v>
      </c>
      <c r="Q164">
        <v>50</v>
      </c>
      <c r="R164" s="2" t="s">
        <v>205</v>
      </c>
      <c r="S164" t="s">
        <v>53</v>
      </c>
      <c r="T164">
        <v>21</v>
      </c>
      <c r="U164" t="s">
        <v>85</v>
      </c>
      <c r="V164">
        <v>235</v>
      </c>
      <c r="W164">
        <v>4875</v>
      </c>
      <c r="X164" t="s">
        <v>210</v>
      </c>
      <c r="Y164" t="s">
        <v>211</v>
      </c>
      <c r="Z164">
        <v>10</v>
      </c>
      <c r="AA164" t="s">
        <v>212</v>
      </c>
      <c r="AB164">
        <v>20</v>
      </c>
      <c r="AC164" t="s">
        <v>220</v>
      </c>
      <c r="AD164" t="s">
        <v>318</v>
      </c>
      <c r="AE164" t="s">
        <v>320</v>
      </c>
    </row>
    <row r="165" spans="1:31" x14ac:dyDescent="0.2">
      <c r="A165" s="2">
        <v>11</v>
      </c>
      <c r="B165" t="s">
        <v>206</v>
      </c>
      <c r="C165" t="s">
        <v>175</v>
      </c>
      <c r="D165" s="2" t="s">
        <v>176</v>
      </c>
      <c r="E165" t="s">
        <v>207</v>
      </c>
      <c r="F165" s="16">
        <v>2</v>
      </c>
      <c r="G165" s="31" t="str">
        <f t="shared" si="2"/>
        <v>11CollierbioRxivunspecifiedluciferase-based pseudovirus neutralization assay2-4 dosesMixed3all1mModerna50</v>
      </c>
      <c r="I165" t="s">
        <v>178</v>
      </c>
      <c r="J165" s="2" t="s">
        <v>179</v>
      </c>
      <c r="K165">
        <v>3</v>
      </c>
      <c r="L165" t="s">
        <v>208</v>
      </c>
      <c r="M165" t="s">
        <v>36</v>
      </c>
      <c r="N165" t="s">
        <v>218</v>
      </c>
      <c r="O165" t="s">
        <v>96</v>
      </c>
      <c r="P165" t="s">
        <v>61</v>
      </c>
      <c r="Q165">
        <v>50</v>
      </c>
      <c r="R165" s="2" t="s">
        <v>205</v>
      </c>
      <c r="S165" t="s">
        <v>187</v>
      </c>
      <c r="T165">
        <v>21</v>
      </c>
      <c r="U165" t="s">
        <v>85</v>
      </c>
      <c r="V165">
        <v>336</v>
      </c>
      <c r="W165">
        <v>5196</v>
      </c>
      <c r="X165" t="s">
        <v>210</v>
      </c>
      <c r="Y165" t="s">
        <v>211</v>
      </c>
      <c r="Z165">
        <v>10</v>
      </c>
      <c r="AA165" t="s">
        <v>212</v>
      </c>
      <c r="AB165">
        <v>20</v>
      </c>
      <c r="AD165" t="s">
        <v>318</v>
      </c>
      <c r="AE165" t="s">
        <v>320</v>
      </c>
    </row>
    <row r="166" spans="1:31" x14ac:dyDescent="0.2">
      <c r="A166" s="2">
        <v>11</v>
      </c>
      <c r="B166" t="s">
        <v>206</v>
      </c>
      <c r="C166" t="s">
        <v>175</v>
      </c>
      <c r="D166" s="2" t="s">
        <v>176</v>
      </c>
      <c r="E166" t="s">
        <v>207</v>
      </c>
      <c r="F166" s="16">
        <v>2</v>
      </c>
      <c r="G166" s="31" t="str">
        <f t="shared" si="2"/>
        <v>11CollierbioRxivunspecifiedluciferase-based pseudovirus neutralization assay2-4 dosesMixed3all1mModerna50</v>
      </c>
      <c r="I166" t="s">
        <v>178</v>
      </c>
      <c r="J166" s="2" t="s">
        <v>179</v>
      </c>
      <c r="K166">
        <v>3</v>
      </c>
      <c r="L166" t="s">
        <v>208</v>
      </c>
      <c r="M166" t="s">
        <v>36</v>
      </c>
      <c r="N166" t="s">
        <v>218</v>
      </c>
      <c r="O166" t="s">
        <v>96</v>
      </c>
      <c r="P166" t="s">
        <v>61</v>
      </c>
      <c r="Q166">
        <v>50</v>
      </c>
      <c r="R166" s="2" t="s">
        <v>205</v>
      </c>
      <c r="S166" t="s">
        <v>216</v>
      </c>
      <c r="T166">
        <v>21</v>
      </c>
      <c r="U166" t="s">
        <v>85</v>
      </c>
      <c r="V166">
        <v>86</v>
      </c>
      <c r="W166">
        <v>3693</v>
      </c>
      <c r="X166" t="s">
        <v>210</v>
      </c>
      <c r="Y166" t="s">
        <v>211</v>
      </c>
      <c r="Z166">
        <v>10</v>
      </c>
      <c r="AA166" t="s">
        <v>212</v>
      </c>
      <c r="AB166">
        <v>20</v>
      </c>
      <c r="AD166" t="s">
        <v>318</v>
      </c>
      <c r="AE166" t="s">
        <v>320</v>
      </c>
    </row>
    <row r="167" spans="1:31" x14ac:dyDescent="0.2">
      <c r="A167" s="2">
        <v>11</v>
      </c>
      <c r="B167" t="s">
        <v>206</v>
      </c>
      <c r="C167" t="s">
        <v>175</v>
      </c>
      <c r="D167" s="2" t="s">
        <v>176</v>
      </c>
      <c r="E167" t="s">
        <v>207</v>
      </c>
      <c r="F167" s="16">
        <v>3</v>
      </c>
      <c r="G167" s="31" t="str">
        <f t="shared" si="2"/>
        <v>11CollierbioRxivunspecifiedluciferase-based pseudovirus neutralization assay2-4 dosesMixed3all1mmRNA30 or 50</v>
      </c>
      <c r="I167" t="s">
        <v>178</v>
      </c>
      <c r="J167" s="2" t="s">
        <v>179</v>
      </c>
      <c r="K167">
        <v>3</v>
      </c>
      <c r="L167" t="s">
        <v>221</v>
      </c>
      <c r="M167" t="s">
        <v>36</v>
      </c>
      <c r="N167" t="s">
        <v>181</v>
      </c>
      <c r="O167" t="s">
        <v>181</v>
      </c>
      <c r="P167" t="s">
        <v>182</v>
      </c>
      <c r="Q167" t="s">
        <v>183</v>
      </c>
      <c r="R167" s="2" t="s">
        <v>41</v>
      </c>
      <c r="S167" t="s">
        <v>41</v>
      </c>
      <c r="T167">
        <v>32</v>
      </c>
      <c r="U167" t="s">
        <v>85</v>
      </c>
      <c r="V167">
        <v>5731</v>
      </c>
      <c r="W167">
        <v>21507</v>
      </c>
      <c r="X167" t="s">
        <v>210</v>
      </c>
      <c r="Y167" t="s">
        <v>211</v>
      </c>
      <c r="Z167">
        <v>15</v>
      </c>
      <c r="AA167" t="s">
        <v>222</v>
      </c>
      <c r="AB167">
        <v>20</v>
      </c>
      <c r="AD167" t="s">
        <v>318</v>
      </c>
      <c r="AE167" t="s">
        <v>320</v>
      </c>
    </row>
    <row r="168" spans="1:31" x14ac:dyDescent="0.2">
      <c r="A168" s="2">
        <v>11</v>
      </c>
      <c r="B168" t="s">
        <v>206</v>
      </c>
      <c r="C168" t="s">
        <v>175</v>
      </c>
      <c r="D168" s="2" t="s">
        <v>176</v>
      </c>
      <c r="E168" t="s">
        <v>207</v>
      </c>
      <c r="F168" s="16">
        <v>3</v>
      </c>
      <c r="G168" s="31" t="str">
        <f t="shared" si="2"/>
        <v>11CollierbioRxivunspecifiedluciferase-based pseudovirus neutralization assay2-4 dosesMixed3all1mmRNA30 or 50</v>
      </c>
      <c r="I168" t="s">
        <v>178</v>
      </c>
      <c r="J168" s="2" t="s">
        <v>179</v>
      </c>
      <c r="K168">
        <v>3</v>
      </c>
      <c r="L168" t="s">
        <v>221</v>
      </c>
      <c r="M168" t="s">
        <v>36</v>
      </c>
      <c r="N168" t="s">
        <v>181</v>
      </c>
      <c r="O168" t="s">
        <v>181</v>
      </c>
      <c r="P168" t="s">
        <v>182</v>
      </c>
      <c r="Q168" t="s">
        <v>183</v>
      </c>
      <c r="R168" s="2" t="s">
        <v>41</v>
      </c>
      <c r="S168" t="s">
        <v>53</v>
      </c>
      <c r="T168">
        <v>32</v>
      </c>
      <c r="U168" t="s">
        <v>85</v>
      </c>
      <c r="V168">
        <v>307</v>
      </c>
      <c r="W168">
        <v>3224</v>
      </c>
      <c r="X168" t="s">
        <v>210</v>
      </c>
      <c r="Y168" t="s">
        <v>211</v>
      </c>
      <c r="Z168">
        <v>15</v>
      </c>
      <c r="AA168" t="s">
        <v>222</v>
      </c>
      <c r="AB168">
        <v>20</v>
      </c>
      <c r="AD168" t="s">
        <v>318</v>
      </c>
      <c r="AE168" t="s">
        <v>320</v>
      </c>
    </row>
    <row r="169" spans="1:31" x14ac:dyDescent="0.2">
      <c r="A169" s="2">
        <v>11</v>
      </c>
      <c r="B169" t="s">
        <v>206</v>
      </c>
      <c r="C169" t="s">
        <v>175</v>
      </c>
      <c r="D169" s="2" t="s">
        <v>176</v>
      </c>
      <c r="E169" t="s">
        <v>207</v>
      </c>
      <c r="F169" s="16">
        <v>3</v>
      </c>
      <c r="G169" s="31" t="str">
        <f t="shared" si="2"/>
        <v>11CollierbioRxivunspecifiedluciferase-based pseudovirus neutralization assay2-4 dosesMixed3all1mmRNA30 or 50</v>
      </c>
      <c r="I169" t="s">
        <v>178</v>
      </c>
      <c r="J169" s="2" t="s">
        <v>179</v>
      </c>
      <c r="K169">
        <v>3</v>
      </c>
      <c r="L169" t="s">
        <v>221</v>
      </c>
      <c r="M169" t="s">
        <v>36</v>
      </c>
      <c r="N169" t="s">
        <v>181</v>
      </c>
      <c r="O169" t="s">
        <v>181</v>
      </c>
      <c r="P169" t="s">
        <v>182</v>
      </c>
      <c r="Q169" t="s">
        <v>183</v>
      </c>
      <c r="R169" s="2" t="s">
        <v>41</v>
      </c>
      <c r="S169" t="s">
        <v>187</v>
      </c>
      <c r="T169">
        <v>32</v>
      </c>
      <c r="U169" t="s">
        <v>85</v>
      </c>
      <c r="V169">
        <v>345</v>
      </c>
      <c r="W169">
        <v>2590</v>
      </c>
      <c r="X169" t="s">
        <v>210</v>
      </c>
      <c r="Y169" t="s">
        <v>211</v>
      </c>
      <c r="Z169">
        <v>15</v>
      </c>
      <c r="AA169" t="s">
        <v>222</v>
      </c>
      <c r="AB169">
        <v>20</v>
      </c>
      <c r="AD169" t="s">
        <v>318</v>
      </c>
      <c r="AE169" t="s">
        <v>320</v>
      </c>
    </row>
    <row r="170" spans="1:31" ht="17" customHeight="1" x14ac:dyDescent="0.2">
      <c r="A170" s="2">
        <v>11</v>
      </c>
      <c r="B170" t="s">
        <v>206</v>
      </c>
      <c r="C170" t="s">
        <v>175</v>
      </c>
      <c r="D170" s="2" t="s">
        <v>176</v>
      </c>
      <c r="E170" t="s">
        <v>207</v>
      </c>
      <c r="F170" s="16">
        <v>3</v>
      </c>
      <c r="G170" s="31" t="str">
        <f t="shared" si="2"/>
        <v>11CollierbioRxivunspecifiedluciferase-based pseudovirus neutralization assay2-4 dosesMixed3all1mmRNA30 or 50</v>
      </c>
      <c r="I170" t="s">
        <v>178</v>
      </c>
      <c r="J170" s="2" t="s">
        <v>179</v>
      </c>
      <c r="K170">
        <v>3</v>
      </c>
      <c r="L170" t="s">
        <v>221</v>
      </c>
      <c r="M170" t="s">
        <v>36</v>
      </c>
      <c r="N170" t="s">
        <v>181</v>
      </c>
      <c r="O170" t="s">
        <v>181</v>
      </c>
      <c r="P170" t="s">
        <v>182</v>
      </c>
      <c r="Q170" t="s">
        <v>183</v>
      </c>
      <c r="R170" s="2" t="s">
        <v>41</v>
      </c>
      <c r="S170" t="s">
        <v>216</v>
      </c>
      <c r="T170">
        <v>32</v>
      </c>
      <c r="U170" t="s">
        <v>85</v>
      </c>
      <c r="V170">
        <v>184</v>
      </c>
      <c r="W170">
        <v>2829</v>
      </c>
      <c r="X170" t="s">
        <v>210</v>
      </c>
      <c r="Y170" t="s">
        <v>211</v>
      </c>
      <c r="Z170">
        <v>15</v>
      </c>
      <c r="AA170" t="s">
        <v>222</v>
      </c>
      <c r="AB170">
        <v>20</v>
      </c>
      <c r="AD170" t="s">
        <v>318</v>
      </c>
      <c r="AE170" t="s">
        <v>320</v>
      </c>
    </row>
    <row r="171" spans="1:31" ht="17" customHeight="1" x14ac:dyDescent="0.2">
      <c r="A171" s="2">
        <v>11</v>
      </c>
      <c r="B171" t="s">
        <v>206</v>
      </c>
      <c r="C171" t="s">
        <v>175</v>
      </c>
      <c r="D171" s="2" t="s">
        <v>176</v>
      </c>
      <c r="E171" t="s">
        <v>207</v>
      </c>
      <c r="F171" s="16">
        <v>3</v>
      </c>
      <c r="G171" s="31" t="str">
        <f t="shared" si="2"/>
        <v>11CollierbioRxivunspecifiedluciferase-based pseudovirus neutralization assay2-4 dosesMixed3all1mmRNA30 or 50</v>
      </c>
      <c r="I171" t="s">
        <v>178</v>
      </c>
      <c r="J171" s="2" t="s">
        <v>179</v>
      </c>
      <c r="K171">
        <v>3</v>
      </c>
      <c r="L171" t="s">
        <v>208</v>
      </c>
      <c r="M171" t="s">
        <v>36</v>
      </c>
      <c r="N171" t="s">
        <v>204</v>
      </c>
      <c r="P171" t="s">
        <v>182</v>
      </c>
      <c r="Q171" s="11" t="s">
        <v>183</v>
      </c>
      <c r="R171" s="2" t="s">
        <v>205</v>
      </c>
      <c r="S171" t="s">
        <v>41</v>
      </c>
      <c r="T171">
        <v>21</v>
      </c>
      <c r="U171" t="s">
        <v>85</v>
      </c>
      <c r="V171">
        <v>3633</v>
      </c>
      <c r="W171">
        <v>40575</v>
      </c>
      <c r="X171" t="s">
        <v>210</v>
      </c>
      <c r="Y171" t="s">
        <v>211</v>
      </c>
      <c r="Z171">
        <v>18</v>
      </c>
      <c r="AA171" t="s">
        <v>223</v>
      </c>
      <c r="AB171">
        <v>20</v>
      </c>
      <c r="AD171" t="s">
        <v>318</v>
      </c>
      <c r="AE171" t="s">
        <v>320</v>
      </c>
    </row>
    <row r="172" spans="1:31" ht="17" customHeight="1" x14ac:dyDescent="0.2">
      <c r="A172" s="2">
        <v>11</v>
      </c>
      <c r="B172" t="s">
        <v>206</v>
      </c>
      <c r="C172" t="s">
        <v>175</v>
      </c>
      <c r="D172" s="2" t="s">
        <v>176</v>
      </c>
      <c r="E172" t="s">
        <v>207</v>
      </c>
      <c r="F172" s="16">
        <v>3</v>
      </c>
      <c r="G172" s="31" t="str">
        <f t="shared" si="2"/>
        <v>11CollierbioRxivunspecifiedluciferase-based pseudovirus neutralization assay2-4 dosesMixed3all1mmRNA30 or 50</v>
      </c>
      <c r="I172" t="s">
        <v>178</v>
      </c>
      <c r="J172" s="2" t="s">
        <v>179</v>
      </c>
      <c r="K172">
        <v>3</v>
      </c>
      <c r="L172" t="s">
        <v>208</v>
      </c>
      <c r="M172" t="s">
        <v>36</v>
      </c>
      <c r="N172" t="s">
        <v>204</v>
      </c>
      <c r="P172" t="s">
        <v>182</v>
      </c>
      <c r="Q172" s="11" t="s">
        <v>183</v>
      </c>
      <c r="R172" s="2" t="s">
        <v>205</v>
      </c>
      <c r="S172" t="s">
        <v>53</v>
      </c>
      <c r="T172">
        <v>21</v>
      </c>
      <c r="U172" t="s">
        <v>85</v>
      </c>
      <c r="V172">
        <v>214</v>
      </c>
      <c r="W172">
        <v>3315</v>
      </c>
      <c r="X172" t="s">
        <v>210</v>
      </c>
      <c r="Y172" t="s">
        <v>211</v>
      </c>
      <c r="Z172">
        <v>18</v>
      </c>
      <c r="AA172" t="s">
        <v>223</v>
      </c>
      <c r="AB172">
        <v>20</v>
      </c>
      <c r="AD172" t="s">
        <v>318</v>
      </c>
      <c r="AE172" t="s">
        <v>320</v>
      </c>
    </row>
    <row r="173" spans="1:31" ht="17" customHeight="1" x14ac:dyDescent="0.2">
      <c r="A173" s="2">
        <v>11</v>
      </c>
      <c r="B173" t="s">
        <v>206</v>
      </c>
      <c r="C173" t="s">
        <v>175</v>
      </c>
      <c r="D173" s="2" t="s">
        <v>176</v>
      </c>
      <c r="E173" t="s">
        <v>207</v>
      </c>
      <c r="F173" s="16">
        <v>3</v>
      </c>
      <c r="G173" s="31" t="str">
        <f t="shared" si="2"/>
        <v>11CollierbioRxivunspecifiedluciferase-based pseudovirus neutralization assay2-4 dosesMixed3all1mmRNA30 or 50</v>
      </c>
      <c r="I173" t="s">
        <v>178</v>
      </c>
      <c r="J173" s="2" t="s">
        <v>179</v>
      </c>
      <c r="K173">
        <v>3</v>
      </c>
      <c r="L173" t="s">
        <v>208</v>
      </c>
      <c r="M173" t="s">
        <v>36</v>
      </c>
      <c r="N173" t="s">
        <v>204</v>
      </c>
      <c r="P173" t="s">
        <v>182</v>
      </c>
      <c r="Q173" s="11" t="s">
        <v>183</v>
      </c>
      <c r="R173" s="2" t="s">
        <v>205</v>
      </c>
      <c r="S173" t="s">
        <v>187</v>
      </c>
      <c r="T173">
        <v>21</v>
      </c>
      <c r="U173" t="s">
        <v>85</v>
      </c>
      <c r="V173">
        <v>277</v>
      </c>
      <c r="W173">
        <v>4938</v>
      </c>
      <c r="X173" t="s">
        <v>210</v>
      </c>
      <c r="Y173" t="s">
        <v>211</v>
      </c>
      <c r="Z173">
        <v>18</v>
      </c>
      <c r="AA173" t="s">
        <v>223</v>
      </c>
      <c r="AB173">
        <v>20</v>
      </c>
      <c r="AD173" t="s">
        <v>318</v>
      </c>
      <c r="AE173" t="s">
        <v>320</v>
      </c>
    </row>
    <row r="174" spans="1:31" ht="17" customHeight="1" x14ac:dyDescent="0.2">
      <c r="A174" s="2">
        <v>11</v>
      </c>
      <c r="B174" t="s">
        <v>206</v>
      </c>
      <c r="C174" t="s">
        <v>175</v>
      </c>
      <c r="D174" s="2" t="s">
        <v>176</v>
      </c>
      <c r="E174" t="s">
        <v>207</v>
      </c>
      <c r="F174" s="16">
        <v>3</v>
      </c>
      <c r="G174" s="31" t="str">
        <f t="shared" si="2"/>
        <v>11CollierbioRxivunspecifiedluciferase-based pseudovirus neutralization assay2-4 dosesMixed3all1mmRNA30 or 50</v>
      </c>
      <c r="I174" t="s">
        <v>178</v>
      </c>
      <c r="J174" s="2" t="s">
        <v>179</v>
      </c>
      <c r="K174">
        <v>3</v>
      </c>
      <c r="L174" t="s">
        <v>208</v>
      </c>
      <c r="M174" t="s">
        <v>36</v>
      </c>
      <c r="N174" t="s">
        <v>204</v>
      </c>
      <c r="P174" t="s">
        <v>182</v>
      </c>
      <c r="Q174" s="11" t="s">
        <v>183</v>
      </c>
      <c r="R174" s="2" t="s">
        <v>205</v>
      </c>
      <c r="S174" t="s">
        <v>216</v>
      </c>
      <c r="T174">
        <v>21</v>
      </c>
      <c r="U174" t="s">
        <v>85</v>
      </c>
      <c r="V174">
        <v>211</v>
      </c>
      <c r="W174">
        <v>3693</v>
      </c>
      <c r="X174" t="s">
        <v>210</v>
      </c>
      <c r="Y174" t="s">
        <v>211</v>
      </c>
      <c r="Z174">
        <v>18</v>
      </c>
      <c r="AA174" t="s">
        <v>223</v>
      </c>
      <c r="AB174">
        <v>20</v>
      </c>
      <c r="AD174" t="s">
        <v>318</v>
      </c>
      <c r="AE174" t="s">
        <v>320</v>
      </c>
    </row>
    <row r="175" spans="1:31" x14ac:dyDescent="0.2">
      <c r="A175" s="2">
        <v>12</v>
      </c>
      <c r="B175" t="s">
        <v>224</v>
      </c>
      <c r="C175" t="s">
        <v>175</v>
      </c>
      <c r="D175" s="2" t="s">
        <v>176</v>
      </c>
      <c r="E175" t="s">
        <v>207</v>
      </c>
      <c r="F175">
        <v>1</v>
      </c>
      <c r="G175" s="31" t="str">
        <f t="shared" si="2"/>
        <v>12MillerbioRxivunspecifiedluciferase-based pseudovirus neutralization assay2-4 dosesMixed3all1mmRNA30 or 50</v>
      </c>
      <c r="I175" t="s">
        <v>178</v>
      </c>
      <c r="J175" s="2" t="s">
        <v>179</v>
      </c>
      <c r="K175">
        <v>3</v>
      </c>
      <c r="L175" t="s">
        <v>221</v>
      </c>
      <c r="M175" t="s">
        <v>36</v>
      </c>
      <c r="N175" t="s">
        <v>181</v>
      </c>
      <c r="O175" t="s">
        <v>181</v>
      </c>
      <c r="P175" t="s">
        <v>182</v>
      </c>
      <c r="Q175" t="s">
        <v>183</v>
      </c>
      <c r="R175" s="2" t="s">
        <v>41</v>
      </c>
      <c r="S175" t="s">
        <v>225</v>
      </c>
      <c r="T175">
        <v>32</v>
      </c>
      <c r="U175" t="s">
        <v>85</v>
      </c>
      <c r="V175">
        <v>168</v>
      </c>
      <c r="W175">
        <v>2276</v>
      </c>
      <c r="X175" t="s">
        <v>210</v>
      </c>
      <c r="Y175" t="s">
        <v>211</v>
      </c>
      <c r="Z175">
        <v>15</v>
      </c>
      <c r="AA175" t="s">
        <v>226</v>
      </c>
      <c r="AB175">
        <v>20</v>
      </c>
      <c r="AC175" t="s">
        <v>227</v>
      </c>
      <c r="AD175" t="s">
        <v>318</v>
      </c>
      <c r="AE175" t="s">
        <v>320</v>
      </c>
    </row>
    <row r="176" spans="1:31" x14ac:dyDescent="0.2">
      <c r="A176" s="2">
        <v>12</v>
      </c>
      <c r="B176" t="s">
        <v>224</v>
      </c>
      <c r="C176" t="s">
        <v>175</v>
      </c>
      <c r="D176" s="2" t="s">
        <v>176</v>
      </c>
      <c r="E176" t="s">
        <v>207</v>
      </c>
      <c r="F176">
        <v>1</v>
      </c>
      <c r="G176" s="31" t="str">
        <f t="shared" si="2"/>
        <v>12MillerbioRxivunspecifiedluciferase-based pseudovirus neutralization assay2-4 dosesMixed3all1mmRNA30 or 50</v>
      </c>
      <c r="I176" t="s">
        <v>178</v>
      </c>
      <c r="J176" s="2" t="s">
        <v>179</v>
      </c>
      <c r="K176">
        <v>3</v>
      </c>
      <c r="L176" t="s">
        <v>221</v>
      </c>
      <c r="M176" t="s">
        <v>36</v>
      </c>
      <c r="N176" t="s">
        <v>181</v>
      </c>
      <c r="O176" t="s">
        <v>181</v>
      </c>
      <c r="P176" t="s">
        <v>182</v>
      </c>
      <c r="Q176" t="s">
        <v>183</v>
      </c>
      <c r="R176" s="2" t="s">
        <v>41</v>
      </c>
      <c r="S176" t="s">
        <v>194</v>
      </c>
      <c r="T176">
        <v>32</v>
      </c>
      <c r="U176" t="s">
        <v>85</v>
      </c>
      <c r="V176">
        <v>117</v>
      </c>
      <c r="W176">
        <v>745</v>
      </c>
      <c r="X176" t="s">
        <v>210</v>
      </c>
      <c r="Y176" t="s">
        <v>211</v>
      </c>
      <c r="Z176">
        <v>15</v>
      </c>
      <c r="AA176" t="s">
        <v>226</v>
      </c>
      <c r="AB176">
        <v>20</v>
      </c>
      <c r="AC176" t="s">
        <v>228</v>
      </c>
      <c r="AD176" t="s">
        <v>318</v>
      </c>
      <c r="AE176" t="s">
        <v>320</v>
      </c>
    </row>
    <row r="177" spans="1:31" x14ac:dyDescent="0.2">
      <c r="A177" s="2">
        <v>12</v>
      </c>
      <c r="B177" t="s">
        <v>224</v>
      </c>
      <c r="C177" t="s">
        <v>175</v>
      </c>
      <c r="D177" s="2" t="s">
        <v>176</v>
      </c>
      <c r="E177" t="s">
        <v>207</v>
      </c>
      <c r="F177">
        <v>1</v>
      </c>
      <c r="G177" s="31" t="str">
        <f t="shared" si="2"/>
        <v>12MillerbioRxivunspecifiedluciferase-based pseudovirus neutralization assay2-4 dosesMixed3all1mmRNA30 or 50</v>
      </c>
      <c r="I177" t="s">
        <v>178</v>
      </c>
      <c r="J177" s="2" t="s">
        <v>179</v>
      </c>
      <c r="K177">
        <v>3</v>
      </c>
      <c r="L177" t="s">
        <v>221</v>
      </c>
      <c r="M177" t="s">
        <v>36</v>
      </c>
      <c r="N177" t="s">
        <v>181</v>
      </c>
      <c r="O177" t="s">
        <v>181</v>
      </c>
      <c r="P177" t="s">
        <v>182</v>
      </c>
      <c r="Q177" t="s">
        <v>183</v>
      </c>
      <c r="R177" s="2" t="s">
        <v>41</v>
      </c>
      <c r="S177" t="s">
        <v>229</v>
      </c>
      <c r="T177">
        <v>32</v>
      </c>
      <c r="U177" t="s">
        <v>85</v>
      </c>
      <c r="V177">
        <v>49</v>
      </c>
      <c r="W177">
        <v>406</v>
      </c>
      <c r="X177" t="s">
        <v>210</v>
      </c>
      <c r="Y177" t="s">
        <v>211</v>
      </c>
      <c r="Z177">
        <v>15</v>
      </c>
      <c r="AA177" t="s">
        <v>226</v>
      </c>
      <c r="AB177">
        <v>20</v>
      </c>
      <c r="AD177" t="s">
        <v>318</v>
      </c>
      <c r="AE177" t="s">
        <v>320</v>
      </c>
    </row>
    <row r="178" spans="1:31" ht="17" customHeight="1" x14ac:dyDescent="0.2">
      <c r="A178" s="2">
        <v>12</v>
      </c>
      <c r="B178" t="s">
        <v>224</v>
      </c>
      <c r="C178" t="s">
        <v>175</v>
      </c>
      <c r="D178" s="2" t="s">
        <v>176</v>
      </c>
      <c r="E178" t="s">
        <v>207</v>
      </c>
      <c r="F178">
        <v>1</v>
      </c>
      <c r="G178" s="31" t="str">
        <f t="shared" si="2"/>
        <v>12MillerbioRxivunspecifiedluciferase-based pseudovirus neutralization assay2-4 dosesMixed3all1mmRNA30 or 50</v>
      </c>
      <c r="I178" t="s">
        <v>178</v>
      </c>
      <c r="J178" s="2" t="s">
        <v>179</v>
      </c>
      <c r="K178">
        <v>3</v>
      </c>
      <c r="L178" t="s">
        <v>208</v>
      </c>
      <c r="M178" t="s">
        <v>36</v>
      </c>
      <c r="N178" t="s">
        <v>204</v>
      </c>
      <c r="P178" t="s">
        <v>182</v>
      </c>
      <c r="Q178" s="11" t="s">
        <v>183</v>
      </c>
      <c r="R178" s="2" t="s">
        <v>205</v>
      </c>
      <c r="S178" t="s">
        <v>225</v>
      </c>
      <c r="T178">
        <v>21</v>
      </c>
      <c r="U178" t="s">
        <v>85</v>
      </c>
      <c r="V178">
        <v>131</v>
      </c>
      <c r="W178">
        <v>2399</v>
      </c>
      <c r="X178" t="s">
        <v>210</v>
      </c>
      <c r="Y178" t="s">
        <v>211</v>
      </c>
      <c r="Z178">
        <v>18</v>
      </c>
      <c r="AA178" t="s">
        <v>230</v>
      </c>
      <c r="AB178">
        <v>20</v>
      </c>
      <c r="AD178" t="s">
        <v>318</v>
      </c>
      <c r="AE178" t="s">
        <v>320</v>
      </c>
    </row>
    <row r="179" spans="1:31" ht="17" customHeight="1" x14ac:dyDescent="0.2">
      <c r="A179" s="2">
        <v>12</v>
      </c>
      <c r="B179" t="s">
        <v>224</v>
      </c>
      <c r="C179" t="s">
        <v>175</v>
      </c>
      <c r="D179" s="2" t="s">
        <v>176</v>
      </c>
      <c r="E179" t="s">
        <v>207</v>
      </c>
      <c r="F179">
        <v>1</v>
      </c>
      <c r="G179" s="31" t="str">
        <f t="shared" si="2"/>
        <v>12MillerbioRxivunspecifiedluciferase-based pseudovirus neutralization assay2-4 dosesMixed3all1mmRNA30 or 50</v>
      </c>
      <c r="I179" t="s">
        <v>178</v>
      </c>
      <c r="J179" s="2" t="s">
        <v>179</v>
      </c>
      <c r="K179">
        <v>3</v>
      </c>
      <c r="L179" t="s">
        <v>208</v>
      </c>
      <c r="M179" t="s">
        <v>36</v>
      </c>
      <c r="N179" t="s">
        <v>204</v>
      </c>
      <c r="P179" t="s">
        <v>182</v>
      </c>
      <c r="Q179" s="11" t="s">
        <v>183</v>
      </c>
      <c r="R179" s="2" t="s">
        <v>205</v>
      </c>
      <c r="S179" t="s">
        <v>194</v>
      </c>
      <c r="T179">
        <v>21</v>
      </c>
      <c r="U179" t="s">
        <v>85</v>
      </c>
      <c r="V179">
        <v>33</v>
      </c>
      <c r="W179">
        <v>883</v>
      </c>
      <c r="X179" t="s">
        <v>210</v>
      </c>
      <c r="Y179" t="s">
        <v>211</v>
      </c>
      <c r="Z179">
        <v>18</v>
      </c>
      <c r="AA179" t="s">
        <v>230</v>
      </c>
      <c r="AB179">
        <v>20</v>
      </c>
      <c r="AD179" t="s">
        <v>318</v>
      </c>
      <c r="AE179" t="s">
        <v>320</v>
      </c>
    </row>
    <row r="180" spans="1:31" ht="17" customHeight="1" x14ac:dyDescent="0.2">
      <c r="A180" s="2">
        <v>12</v>
      </c>
      <c r="B180" t="s">
        <v>224</v>
      </c>
      <c r="C180" t="s">
        <v>175</v>
      </c>
      <c r="D180" s="2" t="s">
        <v>176</v>
      </c>
      <c r="E180" t="s">
        <v>207</v>
      </c>
      <c r="F180">
        <v>1</v>
      </c>
      <c r="G180" s="31" t="str">
        <f t="shared" si="2"/>
        <v>12MillerbioRxivunspecifiedluciferase-based pseudovirus neutralization assay2-4 dosesMixed3all1mmRNA30 or 50</v>
      </c>
      <c r="I180" t="s">
        <v>178</v>
      </c>
      <c r="J180" s="2" t="s">
        <v>179</v>
      </c>
      <c r="K180">
        <v>3</v>
      </c>
      <c r="L180" t="s">
        <v>208</v>
      </c>
      <c r="M180" t="s">
        <v>36</v>
      </c>
      <c r="N180" t="s">
        <v>204</v>
      </c>
      <c r="P180" t="s">
        <v>182</v>
      </c>
      <c r="Q180" s="11" t="s">
        <v>183</v>
      </c>
      <c r="R180" s="2" t="s">
        <v>205</v>
      </c>
      <c r="S180" t="s">
        <v>229</v>
      </c>
      <c r="T180">
        <v>21</v>
      </c>
      <c r="U180" t="s">
        <v>85</v>
      </c>
      <c r="V180">
        <v>45</v>
      </c>
      <c r="W180">
        <v>508</v>
      </c>
      <c r="X180" t="s">
        <v>210</v>
      </c>
      <c r="Y180" t="s">
        <v>211</v>
      </c>
      <c r="Z180">
        <v>18</v>
      </c>
      <c r="AA180" t="s">
        <v>230</v>
      </c>
      <c r="AB180">
        <v>20</v>
      </c>
      <c r="AD180" t="s">
        <v>318</v>
      </c>
      <c r="AE180" t="s">
        <v>320</v>
      </c>
    </row>
    <row r="181" spans="1:31" ht="17" customHeight="1" x14ac:dyDescent="0.2">
      <c r="A181" s="2">
        <v>12</v>
      </c>
      <c r="B181" t="s">
        <v>224</v>
      </c>
      <c r="C181" t="s">
        <v>175</v>
      </c>
      <c r="D181" s="2" t="s">
        <v>176</v>
      </c>
      <c r="E181" t="s">
        <v>32</v>
      </c>
      <c r="F181" s="2">
        <v>2</v>
      </c>
      <c r="G181" s="31" t="str">
        <f t="shared" si="2"/>
        <v>12MillerbioRxivunspecifiedluciferase-based pseudovirus neutralization assayPfizer (2dose)Uninfected2all1mPfizer30</v>
      </c>
      <c r="I181" t="s">
        <v>34</v>
      </c>
      <c r="J181" s="2" t="s">
        <v>34</v>
      </c>
      <c r="K181">
        <v>2</v>
      </c>
      <c r="L181" t="s">
        <v>231</v>
      </c>
      <c r="M181" t="s">
        <v>36</v>
      </c>
      <c r="N181" s="1" t="s">
        <v>50</v>
      </c>
      <c r="O181" s="17" t="s">
        <v>51</v>
      </c>
      <c r="P181" t="s">
        <v>50</v>
      </c>
      <c r="Q181" s="11">
        <v>30</v>
      </c>
      <c r="R181" s="2" t="s">
        <v>41</v>
      </c>
      <c r="S181" t="s">
        <v>41</v>
      </c>
      <c r="T181">
        <v>20</v>
      </c>
      <c r="U181" t="s">
        <v>85</v>
      </c>
      <c r="V181">
        <v>484</v>
      </c>
      <c r="W181">
        <v>45695</v>
      </c>
      <c r="X181" t="s">
        <v>210</v>
      </c>
      <c r="Y181" t="s">
        <v>211</v>
      </c>
      <c r="Z181">
        <v>16</v>
      </c>
      <c r="AA181" t="s">
        <v>223</v>
      </c>
      <c r="AB181">
        <v>20</v>
      </c>
      <c r="AD181" t="s">
        <v>318</v>
      </c>
      <c r="AE181" t="s">
        <v>320</v>
      </c>
    </row>
    <row r="182" spans="1:31" ht="17" customHeight="1" x14ac:dyDescent="0.2">
      <c r="A182" s="2">
        <v>12</v>
      </c>
      <c r="B182" t="s">
        <v>224</v>
      </c>
      <c r="C182" t="s">
        <v>175</v>
      </c>
      <c r="D182" s="2" t="s">
        <v>176</v>
      </c>
      <c r="E182" t="s">
        <v>32</v>
      </c>
      <c r="F182" s="2">
        <v>2</v>
      </c>
      <c r="G182" s="31" t="str">
        <f t="shared" si="2"/>
        <v>12MillerbioRxivunspecifiedluciferase-based pseudovirus neutralization assayPfizer (2dose)Uninfected2all1mPfizer30</v>
      </c>
      <c r="I182" t="s">
        <v>34</v>
      </c>
      <c r="J182" s="2" t="s">
        <v>34</v>
      </c>
      <c r="K182">
        <v>2</v>
      </c>
      <c r="L182" t="s">
        <v>231</v>
      </c>
      <c r="M182" t="s">
        <v>36</v>
      </c>
      <c r="N182" s="1" t="s">
        <v>50</v>
      </c>
      <c r="O182" s="17" t="s">
        <v>51</v>
      </c>
      <c r="P182" t="s">
        <v>50</v>
      </c>
      <c r="Q182" s="11">
        <v>30</v>
      </c>
      <c r="R182" s="2" t="s">
        <v>41</v>
      </c>
      <c r="S182" t="s">
        <v>216</v>
      </c>
      <c r="T182">
        <v>20</v>
      </c>
      <c r="U182" t="s">
        <v>85</v>
      </c>
      <c r="V182">
        <v>20</v>
      </c>
      <c r="W182">
        <v>887</v>
      </c>
      <c r="X182" t="s">
        <v>210</v>
      </c>
      <c r="Y182" t="s">
        <v>211</v>
      </c>
      <c r="Z182">
        <v>16</v>
      </c>
      <c r="AA182" t="s">
        <v>223</v>
      </c>
      <c r="AB182">
        <v>20</v>
      </c>
      <c r="AD182" t="s">
        <v>318</v>
      </c>
      <c r="AE182" t="s">
        <v>320</v>
      </c>
    </row>
    <row r="183" spans="1:31" ht="17" customHeight="1" x14ac:dyDescent="0.2">
      <c r="A183" s="2">
        <v>12</v>
      </c>
      <c r="B183" t="s">
        <v>224</v>
      </c>
      <c r="C183" t="s">
        <v>175</v>
      </c>
      <c r="D183" s="2" t="s">
        <v>176</v>
      </c>
      <c r="E183" t="s">
        <v>32</v>
      </c>
      <c r="F183" s="2">
        <v>2</v>
      </c>
      <c r="G183" s="31" t="str">
        <f t="shared" si="2"/>
        <v>12MillerbioRxivunspecifiedluciferase-based pseudovirus neutralization assayPfizer (2dose)Uninfected2all1mPfizer30</v>
      </c>
      <c r="I183" t="s">
        <v>34</v>
      </c>
      <c r="J183" s="2" t="s">
        <v>34</v>
      </c>
      <c r="K183">
        <v>2</v>
      </c>
      <c r="L183" t="s">
        <v>231</v>
      </c>
      <c r="M183" t="s">
        <v>36</v>
      </c>
      <c r="N183" s="1" t="s">
        <v>50</v>
      </c>
      <c r="O183" s="17" t="s">
        <v>51</v>
      </c>
      <c r="P183" t="s">
        <v>50</v>
      </c>
      <c r="Q183" s="11">
        <v>30</v>
      </c>
      <c r="R183" s="2" t="s">
        <v>41</v>
      </c>
      <c r="S183" t="s">
        <v>225</v>
      </c>
      <c r="T183">
        <v>20</v>
      </c>
      <c r="U183" t="s">
        <v>85</v>
      </c>
      <c r="V183">
        <v>20</v>
      </c>
      <c r="W183">
        <v>595</v>
      </c>
      <c r="X183" t="s">
        <v>210</v>
      </c>
      <c r="Y183" t="s">
        <v>211</v>
      </c>
      <c r="Z183">
        <v>16</v>
      </c>
      <c r="AA183" t="s">
        <v>223</v>
      </c>
      <c r="AB183">
        <v>20</v>
      </c>
      <c r="AD183" t="s">
        <v>318</v>
      </c>
      <c r="AE183" t="s">
        <v>320</v>
      </c>
    </row>
    <row r="184" spans="1:31" ht="17" customHeight="1" x14ac:dyDescent="0.2">
      <c r="A184" s="2">
        <v>12</v>
      </c>
      <c r="B184" t="s">
        <v>224</v>
      </c>
      <c r="C184" t="s">
        <v>175</v>
      </c>
      <c r="D184" s="2" t="s">
        <v>176</v>
      </c>
      <c r="E184" t="s">
        <v>32</v>
      </c>
      <c r="F184" s="2">
        <v>2</v>
      </c>
      <c r="G184" s="31" t="str">
        <f t="shared" si="2"/>
        <v>12MillerbioRxivunspecifiedluciferase-based pseudovirus neutralization assayPfizer (2dose)Uninfected2all1mPfizer30</v>
      </c>
      <c r="I184" t="s">
        <v>34</v>
      </c>
      <c r="J184" s="2" t="s">
        <v>34</v>
      </c>
      <c r="K184">
        <v>2</v>
      </c>
      <c r="L184" t="s">
        <v>231</v>
      </c>
      <c r="M184" t="s">
        <v>36</v>
      </c>
      <c r="N184" s="1" t="s">
        <v>50</v>
      </c>
      <c r="O184" s="17" t="s">
        <v>51</v>
      </c>
      <c r="P184" t="s">
        <v>50</v>
      </c>
      <c r="Q184" s="11">
        <v>30</v>
      </c>
      <c r="R184" s="2" t="s">
        <v>41</v>
      </c>
      <c r="S184" t="s">
        <v>194</v>
      </c>
      <c r="T184">
        <v>20</v>
      </c>
      <c r="U184" t="s">
        <v>85</v>
      </c>
      <c r="V184">
        <v>20</v>
      </c>
      <c r="W184">
        <v>387</v>
      </c>
      <c r="X184" t="s">
        <v>210</v>
      </c>
      <c r="Y184" t="s">
        <v>211</v>
      </c>
      <c r="Z184">
        <v>16</v>
      </c>
      <c r="AA184" t="s">
        <v>223</v>
      </c>
      <c r="AB184">
        <v>20</v>
      </c>
      <c r="AD184" t="s">
        <v>318</v>
      </c>
      <c r="AE184" t="s">
        <v>320</v>
      </c>
    </row>
    <row r="185" spans="1:31" ht="17" customHeight="1" x14ac:dyDescent="0.2">
      <c r="A185" s="2">
        <v>12</v>
      </c>
      <c r="B185" t="s">
        <v>224</v>
      </c>
      <c r="C185" t="s">
        <v>175</v>
      </c>
      <c r="D185" s="2" t="s">
        <v>176</v>
      </c>
      <c r="E185" t="s">
        <v>32</v>
      </c>
      <c r="F185" s="2">
        <v>2</v>
      </c>
      <c r="G185" s="31" t="str">
        <f t="shared" si="2"/>
        <v>12MillerbioRxivunspecifiedluciferase-based pseudovirus neutralization assayPfizer (2dose)Uninfected2all1mPfizer30</v>
      </c>
      <c r="I185" t="s">
        <v>34</v>
      </c>
      <c r="J185" s="2" t="s">
        <v>34</v>
      </c>
      <c r="K185">
        <v>2</v>
      </c>
      <c r="L185" t="s">
        <v>231</v>
      </c>
      <c r="M185" t="s">
        <v>36</v>
      </c>
      <c r="N185" s="1" t="s">
        <v>50</v>
      </c>
      <c r="O185" s="17" t="s">
        <v>51</v>
      </c>
      <c r="P185" t="s">
        <v>50</v>
      </c>
      <c r="Q185" s="11">
        <v>30</v>
      </c>
      <c r="R185" s="2" t="s">
        <v>41</v>
      </c>
      <c r="S185" t="s">
        <v>229</v>
      </c>
      <c r="T185">
        <v>20</v>
      </c>
      <c r="U185" t="s">
        <v>85</v>
      </c>
      <c r="V185">
        <v>20</v>
      </c>
      <c r="W185">
        <v>261</v>
      </c>
      <c r="X185" t="s">
        <v>210</v>
      </c>
      <c r="Y185" t="s">
        <v>211</v>
      </c>
      <c r="Z185">
        <v>16</v>
      </c>
      <c r="AA185" t="s">
        <v>223</v>
      </c>
      <c r="AB185">
        <v>20</v>
      </c>
      <c r="AD185" t="s">
        <v>318</v>
      </c>
      <c r="AE185" t="s">
        <v>320</v>
      </c>
    </row>
    <row r="186" spans="1:31" x14ac:dyDescent="0.2">
      <c r="A186" s="2">
        <v>13</v>
      </c>
      <c r="B186" t="s">
        <v>232</v>
      </c>
      <c r="C186" t="s">
        <v>175</v>
      </c>
      <c r="D186" s="2" t="s">
        <v>176</v>
      </c>
      <c r="E186" t="s">
        <v>233</v>
      </c>
      <c r="F186">
        <v>1</v>
      </c>
      <c r="G186" s="31" t="str">
        <f t="shared" si="2"/>
        <v>13KurhadebioRxivunspecifiedFFRNT503 dosesUninfected3old1-3mmRNA30 or 50</v>
      </c>
      <c r="I186" t="s">
        <v>34</v>
      </c>
      <c r="J186" s="2" t="s">
        <v>34</v>
      </c>
      <c r="K186">
        <v>3</v>
      </c>
      <c r="L186" t="s">
        <v>234</v>
      </c>
      <c r="M186" s="11" t="s">
        <v>115</v>
      </c>
      <c r="N186" t="s">
        <v>181</v>
      </c>
      <c r="O186" t="s">
        <v>181</v>
      </c>
      <c r="P186" t="s">
        <v>182</v>
      </c>
      <c r="Q186" s="11" t="s">
        <v>183</v>
      </c>
      <c r="R186" s="2" t="s">
        <v>41</v>
      </c>
      <c r="S186" t="s">
        <v>41</v>
      </c>
      <c r="T186">
        <v>45</v>
      </c>
      <c r="U186" t="s">
        <v>235</v>
      </c>
      <c r="W186">
        <v>1533</v>
      </c>
      <c r="X186" t="s">
        <v>43</v>
      </c>
      <c r="Y186" t="s">
        <v>131</v>
      </c>
      <c r="Z186">
        <v>25</v>
      </c>
      <c r="AA186" t="s">
        <v>223</v>
      </c>
      <c r="AB186">
        <v>20</v>
      </c>
      <c r="AC186" t="s">
        <v>236</v>
      </c>
      <c r="AD186" t="s">
        <v>318</v>
      </c>
      <c r="AE186" t="s">
        <v>320</v>
      </c>
    </row>
    <row r="187" spans="1:31" x14ac:dyDescent="0.2">
      <c r="A187" s="2">
        <v>13</v>
      </c>
      <c r="B187" t="s">
        <v>232</v>
      </c>
      <c r="C187" t="s">
        <v>175</v>
      </c>
      <c r="D187" s="2" t="s">
        <v>176</v>
      </c>
      <c r="E187" t="s">
        <v>233</v>
      </c>
      <c r="F187">
        <v>1</v>
      </c>
      <c r="G187" s="31" t="str">
        <f t="shared" si="2"/>
        <v>13KurhadebioRxivunspecifiedFFRNT503 dosesUninfected3old1-3mmRNA30 or 50</v>
      </c>
      <c r="I187" t="s">
        <v>34</v>
      </c>
      <c r="J187" s="2" t="s">
        <v>34</v>
      </c>
      <c r="K187">
        <v>3</v>
      </c>
      <c r="L187" t="s">
        <v>234</v>
      </c>
      <c r="M187" s="11" t="s">
        <v>115</v>
      </c>
      <c r="N187" t="s">
        <v>181</v>
      </c>
      <c r="O187" t="s">
        <v>181</v>
      </c>
      <c r="P187" t="s">
        <v>182</v>
      </c>
      <c r="Q187" s="11" t="s">
        <v>183</v>
      </c>
      <c r="R187" s="2" t="s">
        <v>41</v>
      </c>
      <c r="S187" t="s">
        <v>189</v>
      </c>
      <c r="T187">
        <v>45</v>
      </c>
      <c r="U187" t="s">
        <v>235</v>
      </c>
      <c r="W187">
        <v>95</v>
      </c>
      <c r="X187" t="s">
        <v>43</v>
      </c>
      <c r="Y187" t="s">
        <v>131</v>
      </c>
      <c r="Z187">
        <v>25</v>
      </c>
      <c r="AA187" t="s">
        <v>223</v>
      </c>
      <c r="AB187">
        <v>20</v>
      </c>
      <c r="AC187" t="s">
        <v>237</v>
      </c>
      <c r="AD187" t="s">
        <v>318</v>
      </c>
      <c r="AE187" t="s">
        <v>320</v>
      </c>
    </row>
    <row r="188" spans="1:31" x14ac:dyDescent="0.2">
      <c r="A188" s="2">
        <v>13</v>
      </c>
      <c r="B188" t="s">
        <v>232</v>
      </c>
      <c r="C188" t="s">
        <v>175</v>
      </c>
      <c r="D188" s="2" t="s">
        <v>176</v>
      </c>
      <c r="E188" t="s">
        <v>233</v>
      </c>
      <c r="F188">
        <v>1</v>
      </c>
      <c r="G188" s="31" t="str">
        <f t="shared" si="2"/>
        <v>13KurhadebioRxivunspecifiedFFRNT503 dosesUninfected3old1-3mmRNA30 or 50</v>
      </c>
      <c r="I188" t="s">
        <v>34</v>
      </c>
      <c r="J188" s="2" t="s">
        <v>34</v>
      </c>
      <c r="K188">
        <v>3</v>
      </c>
      <c r="L188" t="s">
        <v>234</v>
      </c>
      <c r="M188" s="11" t="s">
        <v>115</v>
      </c>
      <c r="N188" t="s">
        <v>181</v>
      </c>
      <c r="O188" t="s">
        <v>181</v>
      </c>
      <c r="P188" t="s">
        <v>182</v>
      </c>
      <c r="Q188" s="11" t="s">
        <v>183</v>
      </c>
      <c r="R188" s="2" t="s">
        <v>41</v>
      </c>
      <c r="S188" t="s">
        <v>225</v>
      </c>
      <c r="T188">
        <v>45</v>
      </c>
      <c r="U188" t="s">
        <v>235</v>
      </c>
      <c r="W188">
        <v>69</v>
      </c>
      <c r="X188" t="s">
        <v>43</v>
      </c>
      <c r="Y188" t="s">
        <v>131</v>
      </c>
      <c r="Z188">
        <v>25</v>
      </c>
      <c r="AA188" t="s">
        <v>223</v>
      </c>
      <c r="AB188">
        <v>20</v>
      </c>
      <c r="AC188" t="s">
        <v>238</v>
      </c>
      <c r="AD188" t="s">
        <v>318</v>
      </c>
      <c r="AE188" t="s">
        <v>320</v>
      </c>
    </row>
    <row r="189" spans="1:31" x14ac:dyDescent="0.2">
      <c r="A189" s="2">
        <v>13</v>
      </c>
      <c r="B189" t="s">
        <v>232</v>
      </c>
      <c r="C189" t="s">
        <v>175</v>
      </c>
      <c r="D189" s="2" t="s">
        <v>176</v>
      </c>
      <c r="E189" t="s">
        <v>233</v>
      </c>
      <c r="F189">
        <v>1</v>
      </c>
      <c r="G189" s="31" t="str">
        <f t="shared" si="2"/>
        <v>13KurhadebioRxivunspecifiedFFRNT503 dosesUninfected3old1-3mmRNA30 or 50</v>
      </c>
      <c r="I189" t="s">
        <v>34</v>
      </c>
      <c r="J189" s="2" t="s">
        <v>34</v>
      </c>
      <c r="K189">
        <v>3</v>
      </c>
      <c r="L189" t="s">
        <v>234</v>
      </c>
      <c r="M189" s="11" t="s">
        <v>115</v>
      </c>
      <c r="N189" t="s">
        <v>181</v>
      </c>
      <c r="O189" t="s">
        <v>181</v>
      </c>
      <c r="P189" t="s">
        <v>182</v>
      </c>
      <c r="Q189" s="11" t="s">
        <v>183</v>
      </c>
      <c r="R189" s="2" t="s">
        <v>41</v>
      </c>
      <c r="S189" t="s">
        <v>191</v>
      </c>
      <c r="T189">
        <v>45</v>
      </c>
      <c r="U189" t="s">
        <v>235</v>
      </c>
      <c r="W189">
        <v>62</v>
      </c>
      <c r="X189" t="s">
        <v>43</v>
      </c>
      <c r="Y189" t="s">
        <v>131</v>
      </c>
      <c r="Z189">
        <v>25</v>
      </c>
      <c r="AA189" t="s">
        <v>223</v>
      </c>
      <c r="AB189">
        <v>20</v>
      </c>
      <c r="AC189" t="s">
        <v>239</v>
      </c>
      <c r="AD189" t="s">
        <v>318</v>
      </c>
      <c r="AE189" t="s">
        <v>320</v>
      </c>
    </row>
    <row r="190" spans="1:31" x14ac:dyDescent="0.2">
      <c r="A190" s="2">
        <v>13</v>
      </c>
      <c r="B190" t="s">
        <v>232</v>
      </c>
      <c r="C190" t="s">
        <v>175</v>
      </c>
      <c r="D190" s="2" t="s">
        <v>176</v>
      </c>
      <c r="E190" t="s">
        <v>233</v>
      </c>
      <c r="F190">
        <v>1</v>
      </c>
      <c r="G190" s="31" t="str">
        <f t="shared" si="2"/>
        <v>13KurhadebioRxivunspecifiedFFRNT503 dosesUninfected3old1-3mmRNA30 or 50</v>
      </c>
      <c r="I190" t="s">
        <v>34</v>
      </c>
      <c r="J190" s="2" t="s">
        <v>34</v>
      </c>
      <c r="K190">
        <v>3</v>
      </c>
      <c r="L190" t="s">
        <v>234</v>
      </c>
      <c r="M190" s="11" t="s">
        <v>115</v>
      </c>
      <c r="N190" t="s">
        <v>181</v>
      </c>
      <c r="O190" t="s">
        <v>181</v>
      </c>
      <c r="P190" t="s">
        <v>182</v>
      </c>
      <c r="Q190" s="11" t="s">
        <v>183</v>
      </c>
      <c r="R190" s="2" t="s">
        <v>41</v>
      </c>
      <c r="S190" t="s">
        <v>194</v>
      </c>
      <c r="T190">
        <v>45</v>
      </c>
      <c r="U190" t="s">
        <v>235</v>
      </c>
      <c r="W190">
        <v>26</v>
      </c>
      <c r="X190" t="s">
        <v>43</v>
      </c>
      <c r="Y190" t="s">
        <v>131</v>
      </c>
      <c r="Z190">
        <v>25</v>
      </c>
      <c r="AA190" t="s">
        <v>223</v>
      </c>
      <c r="AB190">
        <v>20</v>
      </c>
      <c r="AD190" t="s">
        <v>318</v>
      </c>
      <c r="AE190" t="s">
        <v>320</v>
      </c>
    </row>
    <row r="191" spans="1:31" x14ac:dyDescent="0.2">
      <c r="A191" s="2">
        <v>13</v>
      </c>
      <c r="B191" t="s">
        <v>232</v>
      </c>
      <c r="C191" t="s">
        <v>175</v>
      </c>
      <c r="D191" s="2" t="s">
        <v>176</v>
      </c>
      <c r="E191" t="s">
        <v>233</v>
      </c>
      <c r="F191">
        <v>1</v>
      </c>
      <c r="G191" s="31" t="str">
        <f t="shared" si="2"/>
        <v>13KurhadebioRxivunspecifiedFFRNT503 dosesUninfected3old1-3mmRNA30 or 50</v>
      </c>
      <c r="I191" t="s">
        <v>34</v>
      </c>
      <c r="J191" s="2" t="s">
        <v>34</v>
      </c>
      <c r="K191">
        <v>3</v>
      </c>
      <c r="L191" t="s">
        <v>234</v>
      </c>
      <c r="M191" s="11" t="s">
        <v>115</v>
      </c>
      <c r="N191" t="s">
        <v>181</v>
      </c>
      <c r="O191" t="s">
        <v>181</v>
      </c>
      <c r="P191" t="s">
        <v>182</v>
      </c>
      <c r="Q191" s="11" t="s">
        <v>183</v>
      </c>
      <c r="R191" s="2" t="s">
        <v>41</v>
      </c>
      <c r="S191" t="s">
        <v>229</v>
      </c>
      <c r="T191">
        <v>45</v>
      </c>
      <c r="U191" t="s">
        <v>235</v>
      </c>
      <c r="W191">
        <v>22</v>
      </c>
      <c r="X191" t="s">
        <v>43</v>
      </c>
      <c r="Y191" t="s">
        <v>131</v>
      </c>
      <c r="Z191">
        <v>25</v>
      </c>
      <c r="AA191" t="s">
        <v>223</v>
      </c>
      <c r="AB191">
        <v>20</v>
      </c>
      <c r="AD191" t="s">
        <v>318</v>
      </c>
      <c r="AE191" t="s">
        <v>320</v>
      </c>
    </row>
    <row r="192" spans="1:31" x14ac:dyDescent="0.2">
      <c r="A192" s="2">
        <v>13</v>
      </c>
      <c r="B192" t="s">
        <v>232</v>
      </c>
      <c r="C192" t="s">
        <v>175</v>
      </c>
      <c r="D192" s="2" t="s">
        <v>176</v>
      </c>
      <c r="E192" t="s">
        <v>233</v>
      </c>
      <c r="F192">
        <v>1</v>
      </c>
      <c r="G192" s="31" t="str">
        <f t="shared" si="2"/>
        <v>13KurhadebioRxivunspecifiedFFRNT503 dosesUninfected3old1-3mmRNA30 or 50</v>
      </c>
      <c r="I192" t="s">
        <v>34</v>
      </c>
      <c r="J192" s="2" t="s">
        <v>34</v>
      </c>
      <c r="K192">
        <v>3</v>
      </c>
      <c r="L192" t="s">
        <v>234</v>
      </c>
      <c r="M192" s="11" t="s">
        <v>115</v>
      </c>
      <c r="N192" t="s">
        <v>181</v>
      </c>
      <c r="O192" t="s">
        <v>181</v>
      </c>
      <c r="P192" t="s">
        <v>182</v>
      </c>
      <c r="Q192" s="11" t="s">
        <v>183</v>
      </c>
      <c r="R192" s="2" t="s">
        <v>41</v>
      </c>
      <c r="S192" t="s">
        <v>240</v>
      </c>
      <c r="T192">
        <v>45</v>
      </c>
      <c r="U192" t="s">
        <v>235</v>
      </c>
      <c r="W192">
        <v>15</v>
      </c>
      <c r="X192" t="s">
        <v>43</v>
      </c>
      <c r="Y192" t="s">
        <v>131</v>
      </c>
      <c r="Z192">
        <v>25</v>
      </c>
      <c r="AA192" t="s">
        <v>223</v>
      </c>
      <c r="AB192">
        <v>20</v>
      </c>
      <c r="AD192" t="s">
        <v>318</v>
      </c>
      <c r="AE192" t="s">
        <v>320</v>
      </c>
    </row>
    <row r="193" spans="1:31" x14ac:dyDescent="0.2">
      <c r="A193" s="2">
        <v>13</v>
      </c>
      <c r="B193" t="s">
        <v>232</v>
      </c>
      <c r="C193" t="s">
        <v>175</v>
      </c>
      <c r="D193" s="2" t="s">
        <v>176</v>
      </c>
      <c r="E193" t="s">
        <v>207</v>
      </c>
      <c r="F193">
        <v>1</v>
      </c>
      <c r="G193" s="31" t="str">
        <f t="shared" si="2"/>
        <v>13KurhadebioRxivunspecifiedFFRNT502-4 dosesUninfected3.5all1mmRNA30 or 50</v>
      </c>
      <c r="I193" t="s">
        <v>34</v>
      </c>
      <c r="J193" s="2" t="s">
        <v>34</v>
      </c>
      <c r="K193">
        <v>3.5</v>
      </c>
      <c r="L193" t="s">
        <v>241</v>
      </c>
      <c r="M193" t="s">
        <v>36</v>
      </c>
      <c r="N193" t="s">
        <v>204</v>
      </c>
      <c r="P193" t="s">
        <v>182</v>
      </c>
      <c r="Q193" t="s">
        <v>183</v>
      </c>
      <c r="R193" t="s">
        <v>205</v>
      </c>
      <c r="S193" t="s">
        <v>41</v>
      </c>
      <c r="T193">
        <v>23.2</v>
      </c>
      <c r="U193" t="s">
        <v>85</v>
      </c>
      <c r="W193">
        <v>3620</v>
      </c>
      <c r="X193" t="s">
        <v>43</v>
      </c>
      <c r="Y193" t="s">
        <v>131</v>
      </c>
      <c r="Z193">
        <v>29</v>
      </c>
      <c r="AA193" t="s">
        <v>226</v>
      </c>
      <c r="AB193">
        <v>20</v>
      </c>
      <c r="AD193" t="s">
        <v>318</v>
      </c>
      <c r="AE193" t="s">
        <v>320</v>
      </c>
    </row>
    <row r="194" spans="1:31" x14ac:dyDescent="0.2">
      <c r="A194" s="2">
        <v>13</v>
      </c>
      <c r="B194" t="s">
        <v>232</v>
      </c>
      <c r="C194" t="s">
        <v>175</v>
      </c>
      <c r="D194" s="2" t="s">
        <v>176</v>
      </c>
      <c r="E194" t="s">
        <v>207</v>
      </c>
      <c r="F194">
        <v>1</v>
      </c>
      <c r="G194" s="31" t="str">
        <f t="shared" si="2"/>
        <v>13KurhadebioRxivunspecifiedFFRNT502-4 dosesUninfected3.5all1mmRNA30 or 50</v>
      </c>
      <c r="I194" t="s">
        <v>34</v>
      </c>
      <c r="J194" s="2" t="s">
        <v>34</v>
      </c>
      <c r="K194">
        <v>3.5</v>
      </c>
      <c r="L194" t="s">
        <v>241</v>
      </c>
      <c r="M194" t="s">
        <v>36</v>
      </c>
      <c r="N194" t="s">
        <v>204</v>
      </c>
      <c r="P194" t="s">
        <v>182</v>
      </c>
      <c r="Q194" t="s">
        <v>183</v>
      </c>
      <c r="R194" t="s">
        <v>205</v>
      </c>
      <c r="S194" t="s">
        <v>189</v>
      </c>
      <c r="T194">
        <v>23.2</v>
      </c>
      <c r="U194" t="s">
        <v>85</v>
      </c>
      <c r="W194">
        <v>298</v>
      </c>
      <c r="X194" t="s">
        <v>43</v>
      </c>
      <c r="Y194" t="s">
        <v>131</v>
      </c>
      <c r="Z194">
        <v>29</v>
      </c>
      <c r="AA194" t="s">
        <v>226</v>
      </c>
      <c r="AB194">
        <v>20</v>
      </c>
      <c r="AD194" t="s">
        <v>318</v>
      </c>
      <c r="AE194" t="s">
        <v>320</v>
      </c>
    </row>
    <row r="195" spans="1:31" x14ac:dyDescent="0.2">
      <c r="A195" s="2">
        <v>13</v>
      </c>
      <c r="B195" t="s">
        <v>232</v>
      </c>
      <c r="C195" t="s">
        <v>175</v>
      </c>
      <c r="D195" s="2" t="s">
        <v>176</v>
      </c>
      <c r="E195" t="s">
        <v>207</v>
      </c>
      <c r="F195">
        <v>1</v>
      </c>
      <c r="G195" s="31" t="str">
        <f t="shared" ref="G195:G219" si="3">A195&amp;B195&amp;C195&amp;D195&amp;Y195&amp;E195&amp;J195&amp;K195&amp;M195&amp;U195&amp;P195&amp;Q195</f>
        <v>13KurhadebioRxivunspecifiedFFRNT502-4 dosesUninfected3.5all1mmRNA30 or 50</v>
      </c>
      <c r="I195" t="s">
        <v>34</v>
      </c>
      <c r="J195" s="2" t="s">
        <v>34</v>
      </c>
      <c r="K195">
        <v>3.5</v>
      </c>
      <c r="L195" t="s">
        <v>241</v>
      </c>
      <c r="M195" t="s">
        <v>36</v>
      </c>
      <c r="N195" t="s">
        <v>204</v>
      </c>
      <c r="P195" t="s">
        <v>182</v>
      </c>
      <c r="Q195" t="s">
        <v>183</v>
      </c>
      <c r="R195" t="s">
        <v>205</v>
      </c>
      <c r="S195" t="s">
        <v>225</v>
      </c>
      <c r="T195">
        <v>23.2</v>
      </c>
      <c r="U195" t="s">
        <v>85</v>
      </c>
      <c r="W195">
        <v>305</v>
      </c>
      <c r="X195" t="s">
        <v>43</v>
      </c>
      <c r="Y195" t="s">
        <v>131</v>
      </c>
      <c r="Z195">
        <v>29</v>
      </c>
      <c r="AA195" t="s">
        <v>226</v>
      </c>
      <c r="AB195">
        <v>20</v>
      </c>
      <c r="AD195" t="s">
        <v>318</v>
      </c>
      <c r="AE195" t="s">
        <v>320</v>
      </c>
    </row>
    <row r="196" spans="1:31" x14ac:dyDescent="0.2">
      <c r="A196" s="2">
        <v>13</v>
      </c>
      <c r="B196" t="s">
        <v>232</v>
      </c>
      <c r="C196" t="s">
        <v>175</v>
      </c>
      <c r="D196" s="2" t="s">
        <v>176</v>
      </c>
      <c r="E196" t="s">
        <v>207</v>
      </c>
      <c r="F196">
        <v>1</v>
      </c>
      <c r="G196" s="31" t="str">
        <f t="shared" si="3"/>
        <v>13KurhadebioRxivunspecifiedFFRNT502-4 dosesUninfected3.5all1mmRNA30 or 50</v>
      </c>
      <c r="I196" t="s">
        <v>34</v>
      </c>
      <c r="J196" s="2" t="s">
        <v>34</v>
      </c>
      <c r="K196">
        <v>3.5</v>
      </c>
      <c r="L196" t="s">
        <v>241</v>
      </c>
      <c r="M196" t="s">
        <v>36</v>
      </c>
      <c r="N196" t="s">
        <v>204</v>
      </c>
      <c r="P196" t="s">
        <v>182</v>
      </c>
      <c r="Q196" t="s">
        <v>183</v>
      </c>
      <c r="R196" t="s">
        <v>205</v>
      </c>
      <c r="S196" t="s">
        <v>191</v>
      </c>
      <c r="T196">
        <v>23.2</v>
      </c>
      <c r="U196" t="s">
        <v>85</v>
      </c>
      <c r="W196">
        <v>183</v>
      </c>
      <c r="X196" t="s">
        <v>43</v>
      </c>
      <c r="Y196" t="s">
        <v>131</v>
      </c>
      <c r="Z196">
        <v>29</v>
      </c>
      <c r="AA196" t="s">
        <v>226</v>
      </c>
      <c r="AB196">
        <v>20</v>
      </c>
      <c r="AD196" t="s">
        <v>318</v>
      </c>
      <c r="AE196" t="s">
        <v>320</v>
      </c>
    </row>
    <row r="197" spans="1:31" x14ac:dyDescent="0.2">
      <c r="A197" s="2">
        <v>13</v>
      </c>
      <c r="B197" t="s">
        <v>232</v>
      </c>
      <c r="C197" t="s">
        <v>175</v>
      </c>
      <c r="D197" s="2" t="s">
        <v>176</v>
      </c>
      <c r="E197" t="s">
        <v>207</v>
      </c>
      <c r="F197">
        <v>1</v>
      </c>
      <c r="G197" s="31" t="str">
        <f t="shared" si="3"/>
        <v>13KurhadebioRxivunspecifiedFFRNT502-4 dosesUninfected3.5all1mmRNA30 or 50</v>
      </c>
      <c r="I197" t="s">
        <v>34</v>
      </c>
      <c r="J197" s="2" t="s">
        <v>34</v>
      </c>
      <c r="K197">
        <v>3.5</v>
      </c>
      <c r="L197" t="s">
        <v>241</v>
      </c>
      <c r="M197" t="s">
        <v>36</v>
      </c>
      <c r="N197" t="s">
        <v>204</v>
      </c>
      <c r="P197" t="s">
        <v>182</v>
      </c>
      <c r="Q197" t="s">
        <v>183</v>
      </c>
      <c r="R197" t="s">
        <v>205</v>
      </c>
      <c r="S197" t="s">
        <v>194</v>
      </c>
      <c r="T197">
        <v>23.2</v>
      </c>
      <c r="U197" t="s">
        <v>85</v>
      </c>
      <c r="W197">
        <v>98</v>
      </c>
      <c r="X197" t="s">
        <v>43</v>
      </c>
      <c r="Y197" t="s">
        <v>131</v>
      </c>
      <c r="Z197">
        <v>29</v>
      </c>
      <c r="AA197" t="s">
        <v>226</v>
      </c>
      <c r="AB197">
        <v>20</v>
      </c>
      <c r="AD197" t="s">
        <v>318</v>
      </c>
      <c r="AE197" t="s">
        <v>320</v>
      </c>
    </row>
    <row r="198" spans="1:31" x14ac:dyDescent="0.2">
      <c r="A198" s="2">
        <v>13</v>
      </c>
      <c r="B198" t="s">
        <v>232</v>
      </c>
      <c r="C198" t="s">
        <v>175</v>
      </c>
      <c r="D198" s="2" t="s">
        <v>176</v>
      </c>
      <c r="E198" t="s">
        <v>207</v>
      </c>
      <c r="F198">
        <v>1</v>
      </c>
      <c r="G198" s="31" t="str">
        <f t="shared" si="3"/>
        <v>13KurhadebioRxivunspecifiedFFRNT502-4 dosesUninfected3.5all1mmRNA30 or 50</v>
      </c>
      <c r="I198" t="s">
        <v>34</v>
      </c>
      <c r="J198" s="2" t="s">
        <v>34</v>
      </c>
      <c r="K198">
        <v>3.5</v>
      </c>
      <c r="L198" t="s">
        <v>241</v>
      </c>
      <c r="M198" t="s">
        <v>36</v>
      </c>
      <c r="N198" t="s">
        <v>204</v>
      </c>
      <c r="P198" t="s">
        <v>182</v>
      </c>
      <c r="Q198" t="s">
        <v>183</v>
      </c>
      <c r="R198" t="s">
        <v>205</v>
      </c>
      <c r="S198" t="s">
        <v>229</v>
      </c>
      <c r="T198">
        <v>23.2</v>
      </c>
      <c r="U198" t="s">
        <v>85</v>
      </c>
      <c r="W198">
        <v>73</v>
      </c>
      <c r="X198" t="s">
        <v>43</v>
      </c>
      <c r="Y198" t="s">
        <v>131</v>
      </c>
      <c r="Z198">
        <v>29</v>
      </c>
      <c r="AA198" t="s">
        <v>226</v>
      </c>
      <c r="AB198">
        <v>20</v>
      </c>
      <c r="AD198" t="s">
        <v>318</v>
      </c>
      <c r="AE198" t="s">
        <v>320</v>
      </c>
    </row>
    <row r="199" spans="1:31" x14ac:dyDescent="0.2">
      <c r="A199" s="2">
        <v>13</v>
      </c>
      <c r="B199" t="s">
        <v>232</v>
      </c>
      <c r="C199" t="s">
        <v>175</v>
      </c>
      <c r="D199" s="2" t="s">
        <v>176</v>
      </c>
      <c r="E199" t="s">
        <v>207</v>
      </c>
      <c r="F199">
        <v>1</v>
      </c>
      <c r="G199" s="31" t="str">
        <f t="shared" si="3"/>
        <v>13KurhadebioRxivunspecifiedFFRNT502-4 dosesUninfected3.5all1mmRNA30 or 50</v>
      </c>
      <c r="I199" t="s">
        <v>34</v>
      </c>
      <c r="J199" s="2" t="s">
        <v>34</v>
      </c>
      <c r="K199">
        <v>3.5</v>
      </c>
      <c r="L199" t="s">
        <v>241</v>
      </c>
      <c r="M199" t="s">
        <v>36</v>
      </c>
      <c r="N199" t="s">
        <v>204</v>
      </c>
      <c r="P199" t="s">
        <v>182</v>
      </c>
      <c r="Q199" t="s">
        <v>183</v>
      </c>
      <c r="R199" t="s">
        <v>205</v>
      </c>
      <c r="S199" t="s">
        <v>240</v>
      </c>
      <c r="T199">
        <v>23.2</v>
      </c>
      <c r="U199" t="s">
        <v>85</v>
      </c>
      <c r="W199">
        <v>35</v>
      </c>
      <c r="X199" t="s">
        <v>43</v>
      </c>
      <c r="Y199" t="s">
        <v>131</v>
      </c>
      <c r="Z199">
        <v>29</v>
      </c>
      <c r="AA199" t="s">
        <v>226</v>
      </c>
      <c r="AB199">
        <v>20</v>
      </c>
      <c r="AD199" t="s">
        <v>318</v>
      </c>
      <c r="AE199" t="s">
        <v>320</v>
      </c>
    </row>
    <row r="200" spans="1:31" x14ac:dyDescent="0.2">
      <c r="A200" s="2">
        <v>13</v>
      </c>
      <c r="B200" t="s">
        <v>232</v>
      </c>
      <c r="C200" t="s">
        <v>175</v>
      </c>
      <c r="D200" s="2" t="s">
        <v>176</v>
      </c>
      <c r="E200" t="s">
        <v>207</v>
      </c>
      <c r="F200" s="2">
        <v>2</v>
      </c>
      <c r="G200" s="31" t="str">
        <f t="shared" si="3"/>
        <v>13KurhadebioRxivunspecifiedFFRNT502-4 dosesInfected3.5all1mmRNA30 or 50</v>
      </c>
      <c r="I200" t="s">
        <v>75</v>
      </c>
      <c r="J200" t="s">
        <v>75</v>
      </c>
      <c r="K200">
        <v>3.5</v>
      </c>
      <c r="L200" t="s">
        <v>242</v>
      </c>
      <c r="M200" t="s">
        <v>36</v>
      </c>
      <c r="N200" t="s">
        <v>204</v>
      </c>
      <c r="P200" t="s">
        <v>182</v>
      </c>
      <c r="Q200" t="s">
        <v>183</v>
      </c>
      <c r="R200" t="s">
        <v>205</v>
      </c>
      <c r="S200" t="s">
        <v>41</v>
      </c>
      <c r="T200">
        <v>22.3</v>
      </c>
      <c r="U200" t="s">
        <v>85</v>
      </c>
      <c r="W200">
        <v>5776</v>
      </c>
      <c r="X200" t="s">
        <v>43</v>
      </c>
      <c r="Y200" t="s">
        <v>131</v>
      </c>
      <c r="Z200">
        <v>23</v>
      </c>
      <c r="AA200" t="s">
        <v>230</v>
      </c>
      <c r="AB200">
        <v>20</v>
      </c>
      <c r="AD200" t="s">
        <v>318</v>
      </c>
      <c r="AE200" t="s">
        <v>320</v>
      </c>
    </row>
    <row r="201" spans="1:31" x14ac:dyDescent="0.2">
      <c r="A201" s="2">
        <v>13</v>
      </c>
      <c r="B201" t="s">
        <v>232</v>
      </c>
      <c r="C201" t="s">
        <v>175</v>
      </c>
      <c r="D201" s="2" t="s">
        <v>176</v>
      </c>
      <c r="E201" t="s">
        <v>207</v>
      </c>
      <c r="F201" s="2">
        <v>2</v>
      </c>
      <c r="G201" s="31" t="str">
        <f t="shared" si="3"/>
        <v>13KurhadebioRxivunspecifiedFFRNT502-4 dosesInfected3.5all1mmRNA30 or 50</v>
      </c>
      <c r="I201" t="s">
        <v>75</v>
      </c>
      <c r="J201" t="s">
        <v>75</v>
      </c>
      <c r="K201">
        <v>3.5</v>
      </c>
      <c r="L201" t="s">
        <v>242</v>
      </c>
      <c r="M201" t="s">
        <v>36</v>
      </c>
      <c r="N201" t="s">
        <v>204</v>
      </c>
      <c r="P201" t="s">
        <v>182</v>
      </c>
      <c r="Q201" t="s">
        <v>183</v>
      </c>
      <c r="R201" t="s">
        <v>205</v>
      </c>
      <c r="S201" t="s">
        <v>189</v>
      </c>
      <c r="T201">
        <v>22.3</v>
      </c>
      <c r="U201" t="s">
        <v>85</v>
      </c>
      <c r="W201">
        <v>1558</v>
      </c>
      <c r="X201" t="s">
        <v>43</v>
      </c>
      <c r="Y201" t="s">
        <v>131</v>
      </c>
      <c r="Z201">
        <v>23</v>
      </c>
      <c r="AA201" t="s">
        <v>230</v>
      </c>
      <c r="AB201">
        <v>20</v>
      </c>
      <c r="AD201" t="s">
        <v>318</v>
      </c>
      <c r="AE201" t="s">
        <v>320</v>
      </c>
    </row>
    <row r="202" spans="1:31" x14ac:dyDescent="0.2">
      <c r="A202" s="2">
        <v>13</v>
      </c>
      <c r="B202" t="s">
        <v>232</v>
      </c>
      <c r="C202" t="s">
        <v>175</v>
      </c>
      <c r="D202" s="2" t="s">
        <v>176</v>
      </c>
      <c r="E202" t="s">
        <v>207</v>
      </c>
      <c r="F202" s="2">
        <v>2</v>
      </c>
      <c r="G202" s="31" t="str">
        <f t="shared" si="3"/>
        <v>13KurhadebioRxivunspecifiedFFRNT502-4 dosesInfected3.5all1mmRNA30 or 50</v>
      </c>
      <c r="I202" t="s">
        <v>75</v>
      </c>
      <c r="J202" t="s">
        <v>75</v>
      </c>
      <c r="K202">
        <v>3.5</v>
      </c>
      <c r="L202" t="s">
        <v>242</v>
      </c>
      <c r="M202" t="s">
        <v>36</v>
      </c>
      <c r="N202" t="s">
        <v>204</v>
      </c>
      <c r="P202" t="s">
        <v>182</v>
      </c>
      <c r="Q202" t="s">
        <v>183</v>
      </c>
      <c r="R202" t="s">
        <v>205</v>
      </c>
      <c r="S202" t="s">
        <v>225</v>
      </c>
      <c r="T202">
        <v>22.3</v>
      </c>
      <c r="U202" t="s">
        <v>85</v>
      </c>
      <c r="W202">
        <v>1223</v>
      </c>
      <c r="X202" t="s">
        <v>43</v>
      </c>
      <c r="Y202" t="s">
        <v>131</v>
      </c>
      <c r="Z202">
        <v>23</v>
      </c>
      <c r="AA202" t="s">
        <v>230</v>
      </c>
      <c r="AB202">
        <v>20</v>
      </c>
      <c r="AD202" t="s">
        <v>318</v>
      </c>
      <c r="AE202" t="s">
        <v>320</v>
      </c>
    </row>
    <row r="203" spans="1:31" x14ac:dyDescent="0.2">
      <c r="A203" s="2">
        <v>13</v>
      </c>
      <c r="B203" t="s">
        <v>232</v>
      </c>
      <c r="C203" t="s">
        <v>175</v>
      </c>
      <c r="D203" s="2" t="s">
        <v>176</v>
      </c>
      <c r="E203" t="s">
        <v>207</v>
      </c>
      <c r="F203" s="2">
        <v>2</v>
      </c>
      <c r="G203" s="31" t="str">
        <f t="shared" si="3"/>
        <v>13KurhadebioRxivunspecifiedFFRNT502-4 dosesInfected3.5all1mmRNA30 or 50</v>
      </c>
      <c r="I203" t="s">
        <v>75</v>
      </c>
      <c r="J203" t="s">
        <v>75</v>
      </c>
      <c r="K203">
        <v>3.5</v>
      </c>
      <c r="L203" t="s">
        <v>242</v>
      </c>
      <c r="M203" t="s">
        <v>36</v>
      </c>
      <c r="N203" t="s">
        <v>204</v>
      </c>
      <c r="P203" t="s">
        <v>182</v>
      </c>
      <c r="Q203" t="s">
        <v>183</v>
      </c>
      <c r="R203" t="s">
        <v>205</v>
      </c>
      <c r="S203" t="s">
        <v>191</v>
      </c>
      <c r="T203">
        <v>22.3</v>
      </c>
      <c r="U203" t="s">
        <v>85</v>
      </c>
      <c r="W203">
        <v>744</v>
      </c>
      <c r="X203" t="s">
        <v>43</v>
      </c>
      <c r="Y203" t="s">
        <v>131</v>
      </c>
      <c r="Z203">
        <v>23</v>
      </c>
      <c r="AA203" t="s">
        <v>230</v>
      </c>
      <c r="AB203">
        <v>20</v>
      </c>
      <c r="AD203" t="s">
        <v>318</v>
      </c>
      <c r="AE203" t="s">
        <v>320</v>
      </c>
    </row>
    <row r="204" spans="1:31" x14ac:dyDescent="0.2">
      <c r="A204" s="2">
        <v>13</v>
      </c>
      <c r="B204" t="s">
        <v>232</v>
      </c>
      <c r="C204" t="s">
        <v>175</v>
      </c>
      <c r="D204" s="2" t="s">
        <v>176</v>
      </c>
      <c r="E204" t="s">
        <v>207</v>
      </c>
      <c r="F204" s="2">
        <v>2</v>
      </c>
      <c r="G204" s="31" t="str">
        <f t="shared" si="3"/>
        <v>13KurhadebioRxivunspecifiedFFRNT502-4 dosesInfected3.5all1mmRNA30 or 50</v>
      </c>
      <c r="I204" t="s">
        <v>75</v>
      </c>
      <c r="J204" t="s">
        <v>75</v>
      </c>
      <c r="K204">
        <v>3.5</v>
      </c>
      <c r="L204" t="s">
        <v>242</v>
      </c>
      <c r="M204" t="s">
        <v>36</v>
      </c>
      <c r="N204" t="s">
        <v>204</v>
      </c>
      <c r="P204" t="s">
        <v>182</v>
      </c>
      <c r="Q204" t="s">
        <v>183</v>
      </c>
      <c r="R204" t="s">
        <v>205</v>
      </c>
      <c r="S204" t="s">
        <v>194</v>
      </c>
      <c r="T204">
        <v>22.3</v>
      </c>
      <c r="U204" t="s">
        <v>85</v>
      </c>
      <c r="W204">
        <v>367</v>
      </c>
      <c r="X204" t="s">
        <v>43</v>
      </c>
      <c r="Y204" t="s">
        <v>131</v>
      </c>
      <c r="Z204">
        <v>23</v>
      </c>
      <c r="AA204" t="s">
        <v>230</v>
      </c>
      <c r="AB204">
        <v>20</v>
      </c>
      <c r="AD204" t="s">
        <v>318</v>
      </c>
      <c r="AE204" t="s">
        <v>320</v>
      </c>
    </row>
    <row r="205" spans="1:31" x14ac:dyDescent="0.2">
      <c r="A205" s="2">
        <v>13</v>
      </c>
      <c r="B205" t="s">
        <v>232</v>
      </c>
      <c r="C205" t="s">
        <v>175</v>
      </c>
      <c r="D205" s="2" t="s">
        <v>176</v>
      </c>
      <c r="E205" t="s">
        <v>207</v>
      </c>
      <c r="F205" s="2">
        <v>2</v>
      </c>
      <c r="G205" s="31" t="str">
        <f t="shared" si="3"/>
        <v>13KurhadebioRxivunspecifiedFFRNT502-4 dosesInfected3.5all1mmRNA30 or 50</v>
      </c>
      <c r="I205" t="s">
        <v>75</v>
      </c>
      <c r="J205" t="s">
        <v>75</v>
      </c>
      <c r="K205">
        <v>3.5</v>
      </c>
      <c r="L205" t="s">
        <v>242</v>
      </c>
      <c r="M205" t="s">
        <v>36</v>
      </c>
      <c r="N205" t="s">
        <v>204</v>
      </c>
      <c r="P205" t="s">
        <v>182</v>
      </c>
      <c r="Q205" t="s">
        <v>183</v>
      </c>
      <c r="R205" t="s">
        <v>205</v>
      </c>
      <c r="S205" t="s">
        <v>229</v>
      </c>
      <c r="T205">
        <v>22.3</v>
      </c>
      <c r="U205" t="s">
        <v>85</v>
      </c>
      <c r="W205">
        <v>267</v>
      </c>
      <c r="X205" t="s">
        <v>43</v>
      </c>
      <c r="Y205" t="s">
        <v>131</v>
      </c>
      <c r="Z205">
        <v>23</v>
      </c>
      <c r="AA205" t="s">
        <v>230</v>
      </c>
      <c r="AB205">
        <v>20</v>
      </c>
      <c r="AD205" t="s">
        <v>318</v>
      </c>
      <c r="AE205" t="s">
        <v>320</v>
      </c>
    </row>
    <row r="206" spans="1:31" x14ac:dyDescent="0.2">
      <c r="A206" s="2">
        <v>13</v>
      </c>
      <c r="B206" t="s">
        <v>232</v>
      </c>
      <c r="C206" t="s">
        <v>175</v>
      </c>
      <c r="D206" s="2" t="s">
        <v>176</v>
      </c>
      <c r="E206" t="s">
        <v>207</v>
      </c>
      <c r="F206" s="2">
        <v>2</v>
      </c>
      <c r="G206" s="31" t="str">
        <f t="shared" si="3"/>
        <v>13KurhadebioRxivunspecifiedFFRNT502-4 dosesInfected3.5all1mmRNA30 or 50</v>
      </c>
      <c r="I206" t="s">
        <v>75</v>
      </c>
      <c r="J206" t="s">
        <v>75</v>
      </c>
      <c r="K206">
        <v>3.5</v>
      </c>
      <c r="L206" t="s">
        <v>242</v>
      </c>
      <c r="M206" t="s">
        <v>36</v>
      </c>
      <c r="N206" t="s">
        <v>204</v>
      </c>
      <c r="P206" t="s">
        <v>182</v>
      </c>
      <c r="Q206" t="s">
        <v>183</v>
      </c>
      <c r="R206" t="s">
        <v>205</v>
      </c>
      <c r="S206" t="s">
        <v>240</v>
      </c>
      <c r="T206">
        <v>22.3</v>
      </c>
      <c r="U206" t="s">
        <v>85</v>
      </c>
      <c r="W206">
        <v>103</v>
      </c>
      <c r="X206" t="s">
        <v>43</v>
      </c>
      <c r="Y206" t="s">
        <v>131</v>
      </c>
      <c r="Z206">
        <v>23</v>
      </c>
      <c r="AA206" t="s">
        <v>230</v>
      </c>
      <c r="AB206">
        <v>20</v>
      </c>
      <c r="AD206" t="s">
        <v>318</v>
      </c>
      <c r="AE206" t="s">
        <v>320</v>
      </c>
    </row>
    <row r="207" spans="1:31" s="33" customFormat="1" x14ac:dyDescent="0.2">
      <c r="A207" s="32">
        <v>14</v>
      </c>
      <c r="B207" s="33" t="s">
        <v>243</v>
      </c>
      <c r="C207" s="33" t="s">
        <v>175</v>
      </c>
      <c r="D207" s="32" t="s">
        <v>176</v>
      </c>
      <c r="E207" s="33" t="s">
        <v>244</v>
      </c>
      <c r="F207" s="33">
        <v>1</v>
      </c>
      <c r="G207" s="34" t="str">
        <f t="shared" si="3"/>
        <v>14Davis_GardinerbioRxivunspecifiedFRNT502-3 dosesUninfected3all1mmRNAstandard</v>
      </c>
      <c r="I207" s="33" t="s">
        <v>34</v>
      </c>
      <c r="J207" s="32" t="s">
        <v>34</v>
      </c>
      <c r="K207" s="33">
        <v>3</v>
      </c>
      <c r="M207" s="33" t="s">
        <v>36</v>
      </c>
      <c r="N207" s="33" t="s">
        <v>182</v>
      </c>
      <c r="P207" s="33" t="s">
        <v>182</v>
      </c>
      <c r="Q207" s="35" t="s">
        <v>245</v>
      </c>
      <c r="R207" s="32" t="s">
        <v>41</v>
      </c>
      <c r="S207" s="33" t="s">
        <v>41</v>
      </c>
      <c r="U207" s="33" t="s">
        <v>85</v>
      </c>
      <c r="W207" s="36">
        <v>1812</v>
      </c>
      <c r="X207" s="33" t="s">
        <v>43</v>
      </c>
      <c r="Y207" s="33" t="s">
        <v>246</v>
      </c>
      <c r="Z207" s="33">
        <v>24</v>
      </c>
      <c r="AA207" s="33" t="s">
        <v>247</v>
      </c>
      <c r="AB207" s="33">
        <v>20</v>
      </c>
      <c r="AC207" s="33" t="s">
        <v>248</v>
      </c>
      <c r="AD207" t="s">
        <v>318</v>
      </c>
      <c r="AE207" t="s">
        <v>320</v>
      </c>
    </row>
    <row r="208" spans="1:31" s="33" customFormat="1" x14ac:dyDescent="0.2">
      <c r="A208" s="32">
        <v>14</v>
      </c>
      <c r="B208" s="33" t="s">
        <v>243</v>
      </c>
      <c r="C208" s="33" t="s">
        <v>175</v>
      </c>
      <c r="D208" s="32" t="s">
        <v>176</v>
      </c>
      <c r="E208" s="33" t="s">
        <v>244</v>
      </c>
      <c r="F208" s="33">
        <v>1</v>
      </c>
      <c r="G208" s="34" t="str">
        <f t="shared" si="3"/>
        <v>14Davis_GardinerbioRxivunspecifiedFRNT502-3 dosesUninfected3all1mmRNAstandard</v>
      </c>
      <c r="I208" s="33" t="s">
        <v>34</v>
      </c>
      <c r="J208" s="32" t="s">
        <v>34</v>
      </c>
      <c r="K208" s="33">
        <v>3</v>
      </c>
      <c r="M208" s="33" t="s">
        <v>36</v>
      </c>
      <c r="N208" s="33" t="s">
        <v>182</v>
      </c>
      <c r="P208" s="33" t="s">
        <v>182</v>
      </c>
      <c r="Q208" s="35" t="s">
        <v>245</v>
      </c>
      <c r="R208" s="32" t="s">
        <v>41</v>
      </c>
      <c r="S208" s="33" t="s">
        <v>53</v>
      </c>
      <c r="U208" s="33" t="s">
        <v>85</v>
      </c>
      <c r="W208" s="36">
        <v>205</v>
      </c>
      <c r="X208" s="33" t="s">
        <v>43</v>
      </c>
      <c r="Y208" s="33" t="s">
        <v>246</v>
      </c>
      <c r="Z208" s="33">
        <v>24</v>
      </c>
      <c r="AA208" s="33" t="s">
        <v>247</v>
      </c>
      <c r="AB208" s="33">
        <v>20</v>
      </c>
      <c r="AC208" s="33" t="s">
        <v>248</v>
      </c>
      <c r="AD208" t="s">
        <v>318</v>
      </c>
      <c r="AE208" t="s">
        <v>320</v>
      </c>
    </row>
    <row r="209" spans="1:31" s="33" customFormat="1" x14ac:dyDescent="0.2">
      <c r="A209" s="32">
        <v>14</v>
      </c>
      <c r="B209" s="33" t="s">
        <v>243</v>
      </c>
      <c r="C209" s="33" t="s">
        <v>175</v>
      </c>
      <c r="D209" s="32" t="s">
        <v>176</v>
      </c>
      <c r="E209" s="33" t="s">
        <v>244</v>
      </c>
      <c r="F209" s="33">
        <v>1</v>
      </c>
      <c r="G209" s="34" t="str">
        <f t="shared" si="3"/>
        <v>14Davis_GardinerbioRxivunspecifiedFRNT502-3 dosesUninfected3all1mmRNAstandard</v>
      </c>
      <c r="I209" s="33" t="s">
        <v>34</v>
      </c>
      <c r="J209" s="32" t="s">
        <v>34</v>
      </c>
      <c r="K209" s="33">
        <v>3</v>
      </c>
      <c r="M209" s="33" t="s">
        <v>36</v>
      </c>
      <c r="N209" s="33" t="s">
        <v>182</v>
      </c>
      <c r="P209" s="33" t="s">
        <v>182</v>
      </c>
      <c r="Q209" s="35" t="s">
        <v>245</v>
      </c>
      <c r="R209" s="32" t="s">
        <v>41</v>
      </c>
      <c r="S209" s="33" t="s">
        <v>216</v>
      </c>
      <c r="U209" s="33" t="s">
        <v>85</v>
      </c>
      <c r="W209" s="36">
        <v>142</v>
      </c>
      <c r="X209" s="33" t="s">
        <v>43</v>
      </c>
      <c r="Y209" s="33" t="s">
        <v>246</v>
      </c>
      <c r="Z209" s="33">
        <v>24</v>
      </c>
      <c r="AA209" s="33" t="s">
        <v>247</v>
      </c>
      <c r="AB209" s="33">
        <v>20</v>
      </c>
      <c r="AC209" s="33" t="s">
        <v>248</v>
      </c>
      <c r="AD209" t="s">
        <v>318</v>
      </c>
      <c r="AE209" t="s">
        <v>320</v>
      </c>
    </row>
    <row r="210" spans="1:31" s="33" customFormat="1" x14ac:dyDescent="0.2">
      <c r="A210" s="32">
        <v>14</v>
      </c>
      <c r="B210" s="33" t="s">
        <v>243</v>
      </c>
      <c r="C210" s="33" t="s">
        <v>175</v>
      </c>
      <c r="D210" s="32" t="s">
        <v>176</v>
      </c>
      <c r="E210" s="33" t="s">
        <v>244</v>
      </c>
      <c r="F210" s="33">
        <v>1</v>
      </c>
      <c r="G210" s="34" t="str">
        <f t="shared" si="3"/>
        <v>14Davis_GardinerbioRxivunspecifiedFRNT502-3 dosesUninfected3all1mmRNAstandard</v>
      </c>
      <c r="I210" s="33" t="s">
        <v>34</v>
      </c>
      <c r="J210" s="32" t="s">
        <v>34</v>
      </c>
      <c r="K210" s="33">
        <v>3</v>
      </c>
      <c r="M210" s="33" t="s">
        <v>36</v>
      </c>
      <c r="N210" s="33" t="s">
        <v>182</v>
      </c>
      <c r="P210" s="33" t="s">
        <v>182</v>
      </c>
      <c r="Q210" s="35" t="s">
        <v>245</v>
      </c>
      <c r="R210" s="32" t="s">
        <v>41</v>
      </c>
      <c r="S210" s="33" t="s">
        <v>249</v>
      </c>
      <c r="U210" s="33" t="s">
        <v>85</v>
      </c>
      <c r="W210" s="36">
        <v>65</v>
      </c>
      <c r="X210" s="33" t="s">
        <v>43</v>
      </c>
      <c r="Y210" s="33" t="s">
        <v>246</v>
      </c>
      <c r="Z210" s="33">
        <v>24</v>
      </c>
      <c r="AA210" s="33" t="s">
        <v>247</v>
      </c>
      <c r="AB210" s="33">
        <v>20</v>
      </c>
      <c r="AC210" s="33" t="s">
        <v>248</v>
      </c>
      <c r="AD210" t="s">
        <v>318</v>
      </c>
      <c r="AE210" t="s">
        <v>320</v>
      </c>
    </row>
    <row r="211" spans="1:31" s="33" customFormat="1" x14ac:dyDescent="0.2">
      <c r="A211" s="32">
        <v>14</v>
      </c>
      <c r="B211" s="33" t="s">
        <v>243</v>
      </c>
      <c r="C211" s="33" t="s">
        <v>175</v>
      </c>
      <c r="D211" s="32" t="s">
        <v>176</v>
      </c>
      <c r="E211" s="33" t="s">
        <v>244</v>
      </c>
      <c r="F211" s="33">
        <v>1</v>
      </c>
      <c r="G211" s="34" t="str">
        <f t="shared" si="3"/>
        <v>14Davis_GardinerbioRxivunspecifiedFRNT502-3 dosesUninfected3all1mmRNAstandard</v>
      </c>
      <c r="I211" s="33" t="s">
        <v>34</v>
      </c>
      <c r="J211" s="32" t="s">
        <v>34</v>
      </c>
      <c r="K211" s="33">
        <v>3</v>
      </c>
      <c r="M211" s="33" t="s">
        <v>36</v>
      </c>
      <c r="N211" s="33" t="s">
        <v>182</v>
      </c>
      <c r="P211" s="33" t="s">
        <v>182</v>
      </c>
      <c r="Q211" s="35" t="s">
        <v>245</v>
      </c>
      <c r="R211" s="32" t="s">
        <v>41</v>
      </c>
      <c r="S211" s="33" t="s">
        <v>250</v>
      </c>
      <c r="U211" s="33" t="s">
        <v>85</v>
      </c>
      <c r="W211" s="36">
        <v>53</v>
      </c>
      <c r="X211" s="33" t="s">
        <v>43</v>
      </c>
      <c r="Y211" s="33" t="s">
        <v>246</v>
      </c>
      <c r="Z211" s="33">
        <v>24</v>
      </c>
      <c r="AA211" s="33" t="s">
        <v>247</v>
      </c>
      <c r="AB211" s="33">
        <v>20</v>
      </c>
      <c r="AC211" s="33" t="s">
        <v>248</v>
      </c>
      <c r="AD211" t="s">
        <v>318</v>
      </c>
      <c r="AE211" t="s">
        <v>320</v>
      </c>
    </row>
    <row r="212" spans="1:31" s="33" customFormat="1" x14ac:dyDescent="0.2">
      <c r="A212" s="32">
        <v>14</v>
      </c>
      <c r="B212" s="33" t="s">
        <v>243</v>
      </c>
      <c r="C212" s="33" t="s">
        <v>175</v>
      </c>
      <c r="D212" s="32" t="s">
        <v>176</v>
      </c>
      <c r="E212" s="33" t="s">
        <v>244</v>
      </c>
      <c r="F212" s="33">
        <v>1</v>
      </c>
      <c r="G212" s="34" t="str">
        <f t="shared" si="3"/>
        <v>14Davis_GardinerbioRxivunspecifiedFRNT502-3 dosesUninfected3all1mmRNAstandard</v>
      </c>
      <c r="I212" s="33" t="s">
        <v>34</v>
      </c>
      <c r="J212" s="32" t="s">
        <v>34</v>
      </c>
      <c r="K212" s="33">
        <v>3</v>
      </c>
      <c r="M212" s="33" t="s">
        <v>36</v>
      </c>
      <c r="N212" s="33" t="s">
        <v>182</v>
      </c>
      <c r="P212" s="33" t="s">
        <v>182</v>
      </c>
      <c r="Q212" s="35" t="s">
        <v>245</v>
      </c>
      <c r="R212" s="32" t="s">
        <v>205</v>
      </c>
      <c r="S212" s="33" t="s">
        <v>41</v>
      </c>
      <c r="U212" s="33" t="s">
        <v>85</v>
      </c>
      <c r="W212" s="33">
        <v>2312</v>
      </c>
      <c r="X212" s="33" t="s">
        <v>43</v>
      </c>
      <c r="Y212" s="33" t="s">
        <v>246</v>
      </c>
      <c r="Z212" s="33">
        <v>12</v>
      </c>
      <c r="AA212" s="33" t="s">
        <v>247</v>
      </c>
      <c r="AB212" s="33">
        <v>20</v>
      </c>
      <c r="AD212" t="s">
        <v>318</v>
      </c>
      <c r="AE212" t="s">
        <v>320</v>
      </c>
    </row>
    <row r="213" spans="1:31" s="33" customFormat="1" x14ac:dyDescent="0.2">
      <c r="A213" s="32">
        <v>14</v>
      </c>
      <c r="B213" s="33" t="s">
        <v>243</v>
      </c>
      <c r="C213" s="33" t="s">
        <v>175</v>
      </c>
      <c r="D213" s="32" t="s">
        <v>176</v>
      </c>
      <c r="E213" s="33" t="s">
        <v>244</v>
      </c>
      <c r="F213" s="33">
        <v>1</v>
      </c>
      <c r="G213" s="34" t="str">
        <f t="shared" si="3"/>
        <v>14Davis_GardinerbioRxivunspecifiedFRNT502-3 dosesUninfected3all1mmRNAstandard</v>
      </c>
      <c r="I213" s="33" t="s">
        <v>34</v>
      </c>
      <c r="J213" s="32" t="s">
        <v>34</v>
      </c>
      <c r="K213" s="33">
        <v>3</v>
      </c>
      <c r="M213" s="33" t="s">
        <v>36</v>
      </c>
      <c r="N213" s="33" t="s">
        <v>182</v>
      </c>
      <c r="P213" s="33" t="s">
        <v>182</v>
      </c>
      <c r="Q213" s="35" t="s">
        <v>245</v>
      </c>
      <c r="R213" s="32" t="s">
        <v>205</v>
      </c>
      <c r="S213" s="33" t="s">
        <v>53</v>
      </c>
      <c r="U213" s="33" t="s">
        <v>85</v>
      </c>
      <c r="W213" s="33">
        <v>618</v>
      </c>
      <c r="X213" s="33" t="s">
        <v>43</v>
      </c>
      <c r="Y213" s="33" t="s">
        <v>246</v>
      </c>
      <c r="Z213" s="33">
        <v>12</v>
      </c>
      <c r="AA213" s="33" t="s">
        <v>247</v>
      </c>
      <c r="AB213" s="33">
        <v>20</v>
      </c>
      <c r="AD213" t="s">
        <v>318</v>
      </c>
      <c r="AE213" t="s">
        <v>320</v>
      </c>
    </row>
    <row r="214" spans="1:31" s="33" customFormat="1" x14ac:dyDescent="0.2">
      <c r="A214" s="32">
        <v>14</v>
      </c>
      <c r="B214" s="33" t="s">
        <v>243</v>
      </c>
      <c r="C214" s="33" t="s">
        <v>175</v>
      </c>
      <c r="D214" s="32" t="s">
        <v>176</v>
      </c>
      <c r="E214" s="33" t="s">
        <v>244</v>
      </c>
      <c r="F214" s="33">
        <v>1</v>
      </c>
      <c r="G214" s="34" t="str">
        <f t="shared" si="3"/>
        <v>14Davis_GardinerbioRxivunspecifiedFRNT502-3 dosesUninfected3all1mmRNAstandard</v>
      </c>
      <c r="I214" s="33" t="s">
        <v>34</v>
      </c>
      <c r="J214" s="32" t="s">
        <v>34</v>
      </c>
      <c r="K214" s="33">
        <v>3</v>
      </c>
      <c r="M214" s="33" t="s">
        <v>36</v>
      </c>
      <c r="N214" s="33" t="s">
        <v>182</v>
      </c>
      <c r="P214" s="33" t="s">
        <v>182</v>
      </c>
      <c r="Q214" s="35" t="s">
        <v>245</v>
      </c>
      <c r="R214" s="32" t="s">
        <v>205</v>
      </c>
      <c r="S214" s="33" t="s">
        <v>216</v>
      </c>
      <c r="U214" s="33" t="s">
        <v>85</v>
      </c>
      <c r="W214" s="33">
        <v>576</v>
      </c>
      <c r="X214" s="33" t="s">
        <v>43</v>
      </c>
      <c r="Y214" s="33" t="s">
        <v>246</v>
      </c>
      <c r="Z214" s="33">
        <v>12</v>
      </c>
      <c r="AA214" s="33" t="s">
        <v>247</v>
      </c>
      <c r="AB214" s="33">
        <v>20</v>
      </c>
      <c r="AD214" t="s">
        <v>318</v>
      </c>
      <c r="AE214" t="s">
        <v>320</v>
      </c>
    </row>
    <row r="215" spans="1:31" s="33" customFormat="1" x14ac:dyDescent="0.2">
      <c r="A215" s="32">
        <v>14</v>
      </c>
      <c r="B215" s="33" t="s">
        <v>243</v>
      </c>
      <c r="C215" s="33" t="s">
        <v>175</v>
      </c>
      <c r="D215" s="32" t="s">
        <v>176</v>
      </c>
      <c r="E215" s="33" t="s">
        <v>244</v>
      </c>
      <c r="F215" s="33">
        <v>1</v>
      </c>
      <c r="G215" s="34" t="str">
        <f t="shared" si="3"/>
        <v>14Davis_GardinerbioRxivunspecifiedFRNT502-3 dosesUninfected3all1mmRNAstandard</v>
      </c>
      <c r="I215" s="33" t="s">
        <v>34</v>
      </c>
      <c r="J215" s="32" t="s">
        <v>34</v>
      </c>
      <c r="K215" s="33">
        <v>3</v>
      </c>
      <c r="M215" s="33" t="s">
        <v>36</v>
      </c>
      <c r="N215" s="33" t="s">
        <v>182</v>
      </c>
      <c r="P215" s="33" t="s">
        <v>182</v>
      </c>
      <c r="Q215" s="35" t="s">
        <v>245</v>
      </c>
      <c r="R215" s="32" t="s">
        <v>205</v>
      </c>
      <c r="S215" s="33" t="s">
        <v>249</v>
      </c>
      <c r="U215" s="33" t="s">
        <v>85</v>
      </c>
      <c r="W215" s="33">
        <v>201</v>
      </c>
      <c r="X215" s="33" t="s">
        <v>43</v>
      </c>
      <c r="Y215" s="33" t="s">
        <v>246</v>
      </c>
      <c r="Z215" s="33">
        <v>12</v>
      </c>
      <c r="AA215" s="33" t="s">
        <v>247</v>
      </c>
      <c r="AB215" s="33">
        <v>20</v>
      </c>
      <c r="AD215" t="s">
        <v>318</v>
      </c>
      <c r="AE215" t="s">
        <v>320</v>
      </c>
    </row>
    <row r="216" spans="1:31" s="33" customFormat="1" x14ac:dyDescent="0.2">
      <c r="A216" s="32">
        <v>14</v>
      </c>
      <c r="B216" s="33" t="s">
        <v>243</v>
      </c>
      <c r="C216" s="33" t="s">
        <v>175</v>
      </c>
      <c r="D216" s="32" t="s">
        <v>176</v>
      </c>
      <c r="E216" s="33" t="s">
        <v>244</v>
      </c>
      <c r="F216" s="33">
        <v>1</v>
      </c>
      <c r="G216" s="34" t="str">
        <f t="shared" si="3"/>
        <v>14Davis_GardinerbioRxivunspecifiedFRNT502-3 dosesUninfected3all1mmRNAstandard</v>
      </c>
      <c r="I216" s="33" t="s">
        <v>34</v>
      </c>
      <c r="J216" s="32" t="s">
        <v>34</v>
      </c>
      <c r="K216" s="33">
        <v>3</v>
      </c>
      <c r="M216" s="33" t="s">
        <v>36</v>
      </c>
      <c r="N216" s="33" t="s">
        <v>182</v>
      </c>
      <c r="P216" s="33" t="s">
        <v>182</v>
      </c>
      <c r="Q216" s="35" t="s">
        <v>245</v>
      </c>
      <c r="R216" s="32" t="s">
        <v>205</v>
      </c>
      <c r="S216" s="33" t="s">
        <v>250</v>
      </c>
      <c r="U216" s="33" t="s">
        <v>85</v>
      </c>
      <c r="W216" s="33">
        <v>112</v>
      </c>
      <c r="X216" s="33" t="s">
        <v>43</v>
      </c>
      <c r="Y216" s="33" t="s">
        <v>246</v>
      </c>
      <c r="Z216" s="33">
        <v>12</v>
      </c>
      <c r="AA216" s="33" t="s">
        <v>247</v>
      </c>
      <c r="AB216" s="33">
        <v>20</v>
      </c>
      <c r="AD216" t="s">
        <v>318</v>
      </c>
      <c r="AE216" t="s">
        <v>320</v>
      </c>
    </row>
    <row r="217" spans="1:31" x14ac:dyDescent="0.2">
      <c r="A217" s="2">
        <v>15</v>
      </c>
      <c r="B217" s="2" t="s">
        <v>251</v>
      </c>
      <c r="C217" s="2" t="s">
        <v>108</v>
      </c>
      <c r="D217" s="2" t="s">
        <v>31</v>
      </c>
      <c r="E217" s="2" t="s">
        <v>252</v>
      </c>
      <c r="F217">
        <v>1</v>
      </c>
      <c r="G217" s="31" t="str">
        <f t="shared" si="3"/>
        <v>15Pfizer_BA5_PressReleasePressReleaseRCTnot specified3 doses PfizerMixed318-551mPfizer30</v>
      </c>
      <c r="H217" s="2"/>
      <c r="I217" s="2" t="s">
        <v>179</v>
      </c>
      <c r="J217" s="2" t="s">
        <v>179</v>
      </c>
      <c r="K217" s="2">
        <v>3</v>
      </c>
      <c r="L217" s="2" t="s">
        <v>253</v>
      </c>
      <c r="M217" s="2" t="s">
        <v>253</v>
      </c>
      <c r="N217" s="3" t="s">
        <v>121</v>
      </c>
      <c r="O217" s="2" t="s">
        <v>117</v>
      </c>
      <c r="P217" s="2" t="s">
        <v>50</v>
      </c>
      <c r="Q217" s="2">
        <v>30</v>
      </c>
      <c r="R217" s="2" t="s">
        <v>205</v>
      </c>
      <c r="S217" s="2" t="s">
        <v>189</v>
      </c>
      <c r="T217" s="2"/>
      <c r="U217" s="2" t="s">
        <v>85</v>
      </c>
      <c r="V217" s="2">
        <v>63.78947368</v>
      </c>
      <c r="W217" s="2">
        <v>606</v>
      </c>
      <c r="X217" s="2"/>
      <c r="Y217" s="2" t="s">
        <v>254</v>
      </c>
      <c r="Z217" s="2">
        <v>38</v>
      </c>
      <c r="AA217" s="2" t="s">
        <v>255</v>
      </c>
      <c r="AB217" s="2" t="s">
        <v>254</v>
      </c>
      <c r="AD217" t="s">
        <v>317</v>
      </c>
      <c r="AE217" t="s">
        <v>31</v>
      </c>
    </row>
    <row r="218" spans="1:31" x14ac:dyDescent="0.2">
      <c r="A218" s="2">
        <v>15</v>
      </c>
      <c r="B218" s="2" t="s">
        <v>251</v>
      </c>
      <c r="C218" s="2" t="s">
        <v>108</v>
      </c>
      <c r="D218" s="2" t="s">
        <v>31</v>
      </c>
      <c r="E218" s="2" t="s">
        <v>252</v>
      </c>
      <c r="F218" s="2">
        <v>2</v>
      </c>
      <c r="G218" s="31" t="str">
        <f t="shared" si="3"/>
        <v>15Pfizer_BA5_PressReleasePressReleaseRCTnot specified3 doses PfizerMixed3over 551mPfizer30</v>
      </c>
      <c r="H218" s="2"/>
      <c r="I218" s="2" t="s">
        <v>179</v>
      </c>
      <c r="J218" s="2" t="s">
        <v>179</v>
      </c>
      <c r="K218" s="2">
        <v>3</v>
      </c>
      <c r="L218" s="2" t="s">
        <v>256</v>
      </c>
      <c r="M218" s="2" t="s">
        <v>256</v>
      </c>
      <c r="N218" s="3" t="s">
        <v>121</v>
      </c>
      <c r="O218" s="2" t="s">
        <v>117</v>
      </c>
      <c r="P218" s="2" t="s">
        <v>50</v>
      </c>
      <c r="Q218" s="2">
        <v>30</v>
      </c>
      <c r="R218" s="2" t="s">
        <v>205</v>
      </c>
      <c r="S218" s="2" t="s">
        <v>189</v>
      </c>
      <c r="T218" s="2"/>
      <c r="U218" s="2" t="s">
        <v>85</v>
      </c>
      <c r="V218" s="2">
        <v>67.878787880000004</v>
      </c>
      <c r="W218" s="2">
        <v>896</v>
      </c>
      <c r="X218" s="2"/>
      <c r="Y218" s="2" t="s">
        <v>254</v>
      </c>
      <c r="Z218" s="2">
        <v>36</v>
      </c>
      <c r="AA218" s="2" t="s">
        <v>255</v>
      </c>
      <c r="AB218" s="2" t="s">
        <v>254</v>
      </c>
      <c r="AD218" t="s">
        <v>317</v>
      </c>
      <c r="AE218" t="s">
        <v>31</v>
      </c>
    </row>
    <row r="219" spans="1:31" x14ac:dyDescent="0.2">
      <c r="A219" s="2">
        <v>15</v>
      </c>
      <c r="B219" s="2" t="s">
        <v>251</v>
      </c>
      <c r="C219" s="2" t="s">
        <v>108</v>
      </c>
      <c r="D219" s="2" t="s">
        <v>31</v>
      </c>
      <c r="E219" s="2" t="s">
        <v>252</v>
      </c>
      <c r="F219" s="2">
        <v>2</v>
      </c>
      <c r="G219" s="31" t="str">
        <f t="shared" si="3"/>
        <v>15Pfizer_BA5_PressReleasePressReleaseRCTnot specified3 doses PfizerMixed3over 551mPfizer30</v>
      </c>
      <c r="H219" s="2"/>
      <c r="I219" s="2" t="s">
        <v>179</v>
      </c>
      <c r="J219" s="2" t="s">
        <v>179</v>
      </c>
      <c r="K219" s="2">
        <v>3</v>
      </c>
      <c r="L219" s="2" t="s">
        <v>256</v>
      </c>
      <c r="M219" s="2" t="s">
        <v>256</v>
      </c>
      <c r="N219" s="2" t="s">
        <v>50</v>
      </c>
      <c r="O219" s="2" t="s">
        <v>51</v>
      </c>
      <c r="P219" s="2" t="s">
        <v>50</v>
      </c>
      <c r="Q219" s="2">
        <v>30</v>
      </c>
      <c r="R219" s="2" t="s">
        <v>41</v>
      </c>
      <c r="S219" s="2" t="s">
        <v>189</v>
      </c>
      <c r="T219" s="2"/>
      <c r="U219" s="2" t="s">
        <v>85</v>
      </c>
      <c r="V219" s="2">
        <v>81.379310340000004</v>
      </c>
      <c r="W219" s="2">
        <v>236</v>
      </c>
      <c r="X219" s="2"/>
      <c r="Y219" s="2" t="s">
        <v>254</v>
      </c>
      <c r="Z219" s="2">
        <v>40</v>
      </c>
      <c r="AA219" s="2" t="s">
        <v>255</v>
      </c>
      <c r="AB219" s="2" t="s">
        <v>254</v>
      </c>
      <c r="AD219" t="s">
        <v>317</v>
      </c>
      <c r="AE219" t="s">
        <v>31</v>
      </c>
    </row>
    <row r="220" spans="1:31" x14ac:dyDescent="0.2">
      <c r="A220" s="2">
        <v>9</v>
      </c>
      <c r="B220" s="1" t="s">
        <v>156</v>
      </c>
      <c r="C220" s="1" t="s">
        <v>30</v>
      </c>
      <c r="D220" s="2" t="s">
        <v>157</v>
      </c>
      <c r="E220" s="16" t="s">
        <v>137</v>
      </c>
      <c r="F220" s="16">
        <v>2</v>
      </c>
      <c r="G220" s="31" t="str">
        <f>A220&amp;B220&amp;C220&amp;D220&amp;Y220&amp;E220&amp;J220&amp;K220&amp;M220&amp;U220&amp;P220&amp;Q220</f>
        <v>9PajonNEJMRCT (COVE)Pseudovirus Neutralization Assay (Duke)mRNA-1273 (2 dose)Uninfected2all1mModerna50</v>
      </c>
      <c r="I220" s="11" t="s">
        <v>34</v>
      </c>
      <c r="J220" s="2" t="s">
        <v>34</v>
      </c>
      <c r="K220">
        <v>2</v>
      </c>
      <c r="L220" s="2" t="s">
        <v>202</v>
      </c>
      <c r="M220" t="s">
        <v>36</v>
      </c>
      <c r="N220" t="s">
        <v>257</v>
      </c>
      <c r="O220" s="15" t="s">
        <v>88</v>
      </c>
      <c r="P220" s="1" t="s">
        <v>61</v>
      </c>
      <c r="Q220">
        <v>50</v>
      </c>
      <c r="R220" t="s">
        <v>41</v>
      </c>
      <c r="S220" t="s">
        <v>41</v>
      </c>
      <c r="T220" s="2">
        <v>29</v>
      </c>
      <c r="U220" s="15" t="s">
        <v>85</v>
      </c>
      <c r="W220">
        <v>2423</v>
      </c>
      <c r="X220" s="2" t="s">
        <v>43</v>
      </c>
      <c r="Y220" s="2" t="s">
        <v>161</v>
      </c>
      <c r="Z220" s="2">
        <v>20</v>
      </c>
      <c r="AA220" s="2" t="s">
        <v>258</v>
      </c>
      <c r="AB220">
        <v>10</v>
      </c>
      <c r="AD220" t="s">
        <v>317</v>
      </c>
      <c r="AE220" t="s">
        <v>320</v>
      </c>
    </row>
    <row r="221" spans="1:31" x14ac:dyDescent="0.2">
      <c r="A221" s="2">
        <v>9</v>
      </c>
      <c r="B221" s="1" t="s">
        <v>156</v>
      </c>
      <c r="C221" s="1" t="s">
        <v>30</v>
      </c>
      <c r="D221" s="2" t="s">
        <v>157</v>
      </c>
      <c r="E221" s="16" t="s">
        <v>137</v>
      </c>
      <c r="F221" s="16">
        <v>2</v>
      </c>
      <c r="G221" s="31" t="str">
        <f>A221&amp;B221&amp;C221&amp;D221&amp;Y221&amp;E221&amp;J221&amp;K221&amp;M221&amp;U221&amp;P221&amp;Q221</f>
        <v>9PajonNEJMRCT (COVE)Pseudovirus Neutralization Assay (Duke)mRNA-1273 (2 dose)Uninfected2all1mModerna50</v>
      </c>
      <c r="I221" s="11" t="s">
        <v>34</v>
      </c>
      <c r="J221" s="2" t="s">
        <v>34</v>
      </c>
      <c r="K221">
        <v>2</v>
      </c>
      <c r="L221" s="2" t="s">
        <v>202</v>
      </c>
      <c r="M221" t="s">
        <v>36</v>
      </c>
      <c r="N221" t="s">
        <v>257</v>
      </c>
      <c r="O221" s="15" t="s">
        <v>88</v>
      </c>
      <c r="P221" s="1" t="s">
        <v>61</v>
      </c>
      <c r="Q221">
        <v>50</v>
      </c>
      <c r="R221" t="s">
        <v>41</v>
      </c>
      <c r="S221" t="s">
        <v>53</v>
      </c>
      <c r="T221" s="2">
        <v>29</v>
      </c>
      <c r="U221" s="15" t="s">
        <v>85</v>
      </c>
      <c r="W221">
        <v>850</v>
      </c>
      <c r="X221" s="2" t="s">
        <v>43</v>
      </c>
      <c r="Y221" s="2" t="s">
        <v>161</v>
      </c>
      <c r="Z221" s="2">
        <v>20</v>
      </c>
      <c r="AA221" s="2" t="s">
        <v>258</v>
      </c>
      <c r="AB221">
        <v>10</v>
      </c>
      <c r="AD221" t="s">
        <v>317</v>
      </c>
      <c r="AE221" t="s">
        <v>320</v>
      </c>
    </row>
  </sheetData>
  <autoFilter ref="A1:AC1" xr:uid="{5BFB87ED-EE9E-D241-B4A4-ACCA87F00949}"/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9D38-A86D-9341-89EC-D7988AE58A5B}">
  <dimension ref="A1:AH52"/>
  <sheetViews>
    <sheetView topLeftCell="S15" zoomScale="127" zoomScaleNormal="127" workbookViewId="0">
      <selection activeCell="AB47" sqref="AB47:AH47"/>
    </sheetView>
  </sheetViews>
  <sheetFormatPr baseColWidth="10" defaultColWidth="11" defaultRowHeight="16" x14ac:dyDescent="0.2"/>
  <sheetData>
    <row r="1" spans="1:34" ht="19" customHeight="1" thickBot="1" x14ac:dyDescent="0.25">
      <c r="A1" s="42" t="s">
        <v>259</v>
      </c>
      <c r="B1" s="44" t="s">
        <v>260</v>
      </c>
      <c r="C1" s="44" t="s">
        <v>261</v>
      </c>
      <c r="D1" s="44" t="s">
        <v>262</v>
      </c>
      <c r="E1" s="42" t="s">
        <v>263</v>
      </c>
      <c r="F1" s="20"/>
      <c r="G1" s="39" t="s">
        <v>264</v>
      </c>
      <c r="H1" s="40"/>
      <c r="I1" s="40"/>
      <c r="J1" s="40"/>
      <c r="K1" s="40"/>
      <c r="L1" s="40"/>
      <c r="M1" s="41"/>
      <c r="O1" s="42" t="s">
        <v>259</v>
      </c>
      <c r="P1" s="44" t="s">
        <v>260</v>
      </c>
      <c r="Q1" s="44" t="s">
        <v>261</v>
      </c>
      <c r="R1" s="44" t="s">
        <v>262</v>
      </c>
      <c r="S1" s="42" t="s">
        <v>265</v>
      </c>
      <c r="T1" s="42" t="s">
        <v>266</v>
      </c>
      <c r="U1" s="39" t="s">
        <v>264</v>
      </c>
      <c r="V1" s="40"/>
      <c r="W1" s="40"/>
      <c r="X1" s="40"/>
      <c r="Y1" s="40"/>
      <c r="Z1" s="40"/>
      <c r="AA1" s="41"/>
    </row>
    <row r="2" spans="1:34" ht="25" thickBot="1" x14ac:dyDescent="0.25">
      <c r="A2" s="43"/>
      <c r="B2" s="45"/>
      <c r="C2" s="45"/>
      <c r="D2" s="45"/>
      <c r="E2" s="43"/>
      <c r="F2" s="21" t="s">
        <v>267</v>
      </c>
      <c r="G2" s="21" t="s">
        <v>268</v>
      </c>
      <c r="H2" s="21" t="s">
        <v>269</v>
      </c>
      <c r="I2" s="21" t="s">
        <v>270</v>
      </c>
      <c r="J2" s="21" t="s">
        <v>271</v>
      </c>
      <c r="K2" s="21" t="s">
        <v>272</v>
      </c>
      <c r="L2" s="21" t="s">
        <v>273</v>
      </c>
      <c r="M2" s="21" t="s">
        <v>274</v>
      </c>
      <c r="O2" s="43"/>
      <c r="P2" s="45"/>
      <c r="Q2" s="45"/>
      <c r="R2" s="45"/>
      <c r="S2" s="43"/>
      <c r="T2" s="43"/>
      <c r="U2" s="21" t="s">
        <v>268</v>
      </c>
      <c r="V2" s="21" t="s">
        <v>269</v>
      </c>
      <c r="W2" s="21" t="s">
        <v>270</v>
      </c>
      <c r="X2" s="21" t="s">
        <v>271</v>
      </c>
      <c r="Y2" s="21" t="s">
        <v>272</v>
      </c>
      <c r="Z2" s="21" t="s">
        <v>273</v>
      </c>
      <c r="AA2" s="21" t="s">
        <v>274</v>
      </c>
      <c r="AB2" t="str">
        <f>"log10"&amp;U2</f>
        <v>log10USA-WA1/2020</v>
      </c>
      <c r="AC2" t="str">
        <f t="shared" ref="AC2:AH2" si="0">"log10"&amp;V2</f>
        <v>log10BA.4/5-spike</v>
      </c>
      <c r="AD2" t="str">
        <f t="shared" si="0"/>
        <v>log10BF.7-spike</v>
      </c>
      <c r="AE2" t="str">
        <f t="shared" si="0"/>
        <v>log10BA.4.6-spike</v>
      </c>
      <c r="AF2" t="str">
        <f t="shared" si="0"/>
        <v>log10BA.2.75.2-spike</v>
      </c>
      <c r="AG2" t="str">
        <f t="shared" si="0"/>
        <v>log10BQ.1.1-spike</v>
      </c>
      <c r="AH2" t="str">
        <f t="shared" si="0"/>
        <v>log10XBB.1-spike</v>
      </c>
    </row>
    <row r="3" spans="1:34" ht="17" thickBot="1" x14ac:dyDescent="0.25">
      <c r="A3" s="22">
        <v>1</v>
      </c>
      <c r="B3" s="23">
        <v>62</v>
      </c>
      <c r="C3" s="23" t="s">
        <v>275</v>
      </c>
      <c r="D3" s="23" t="s">
        <v>276</v>
      </c>
      <c r="E3" s="21">
        <v>37</v>
      </c>
      <c r="F3" s="21" t="s">
        <v>50</v>
      </c>
      <c r="G3" s="24">
        <v>320</v>
      </c>
      <c r="H3" s="24" t="s">
        <v>277</v>
      </c>
      <c r="I3" s="24">
        <v>10</v>
      </c>
      <c r="J3" s="24">
        <v>10</v>
      </c>
      <c r="K3" s="24">
        <v>10</v>
      </c>
      <c r="L3" s="24">
        <v>10</v>
      </c>
      <c r="M3" s="24">
        <v>10</v>
      </c>
      <c r="N3" t="b">
        <f>P3&gt;B$39</f>
        <v>0</v>
      </c>
      <c r="O3" s="22">
        <v>1</v>
      </c>
      <c r="P3" s="23">
        <v>34</v>
      </c>
      <c r="Q3" s="23" t="s">
        <v>275</v>
      </c>
      <c r="R3" s="23" t="s">
        <v>278</v>
      </c>
      <c r="S3" s="21">
        <v>15</v>
      </c>
      <c r="T3" s="21" t="s">
        <v>279</v>
      </c>
      <c r="U3" s="24">
        <v>5120</v>
      </c>
      <c r="V3" s="24">
        <v>640</v>
      </c>
      <c r="W3" s="24">
        <v>1280</v>
      </c>
      <c r="X3" s="24">
        <v>640</v>
      </c>
      <c r="Y3" s="24">
        <v>640</v>
      </c>
      <c r="Z3" s="24">
        <v>226</v>
      </c>
      <c r="AA3" s="24">
        <v>160</v>
      </c>
      <c r="AB3" s="19">
        <f>LOG10(U3)</f>
        <v>3.7092699609758308</v>
      </c>
      <c r="AC3" s="19">
        <f t="shared" ref="AC3:AH18" si="1">LOG10(V3)</f>
        <v>2.8061799739838871</v>
      </c>
      <c r="AD3" s="19">
        <f t="shared" si="1"/>
        <v>3.1072099696478683</v>
      </c>
      <c r="AE3" s="19">
        <f t="shared" si="1"/>
        <v>2.8061799739838871</v>
      </c>
      <c r="AF3" s="19">
        <f t="shared" si="1"/>
        <v>2.8061799739838871</v>
      </c>
      <c r="AG3" s="19">
        <f t="shared" si="1"/>
        <v>2.3541084391474008</v>
      </c>
      <c r="AH3" s="19">
        <f t="shared" si="1"/>
        <v>2.2041199826559246</v>
      </c>
    </row>
    <row r="4" spans="1:34" ht="17" thickBot="1" x14ac:dyDescent="0.25">
      <c r="A4" s="22">
        <v>2</v>
      </c>
      <c r="B4" s="23">
        <v>80</v>
      </c>
      <c r="C4" s="23" t="s">
        <v>280</v>
      </c>
      <c r="D4" s="23" t="s">
        <v>281</v>
      </c>
      <c r="E4" s="21">
        <v>30</v>
      </c>
      <c r="F4" s="21" t="s">
        <v>50</v>
      </c>
      <c r="G4" s="24">
        <v>10240</v>
      </c>
      <c r="H4" s="24">
        <v>320</v>
      </c>
      <c r="I4" s="24">
        <v>80</v>
      </c>
      <c r="J4" s="24">
        <v>80</v>
      </c>
      <c r="K4" s="24">
        <v>40</v>
      </c>
      <c r="L4" s="24">
        <v>20</v>
      </c>
      <c r="M4" s="24">
        <v>20</v>
      </c>
      <c r="N4" t="b">
        <f t="shared" ref="N4:N31" si="2">P4&gt;B$39</f>
        <v>1</v>
      </c>
      <c r="O4" s="22">
        <v>2</v>
      </c>
      <c r="P4" s="23">
        <v>78</v>
      </c>
      <c r="Q4" s="23" t="s">
        <v>275</v>
      </c>
      <c r="R4" s="23" t="s">
        <v>276</v>
      </c>
      <c r="S4" s="21">
        <v>17</v>
      </c>
      <c r="T4" s="21" t="s">
        <v>282</v>
      </c>
      <c r="U4" s="24">
        <v>5120</v>
      </c>
      <c r="V4" s="24">
        <v>640</v>
      </c>
      <c r="W4" s="24">
        <v>640</v>
      </c>
      <c r="X4" s="24">
        <v>320</v>
      </c>
      <c r="Y4" s="24">
        <v>320</v>
      </c>
      <c r="Z4" s="24">
        <v>160</v>
      </c>
      <c r="AA4" s="24">
        <v>80</v>
      </c>
      <c r="AB4" s="19">
        <f t="shared" ref="AB4:AB32" si="3">LOG10(U4)</f>
        <v>3.7092699609758308</v>
      </c>
      <c r="AC4" s="19">
        <f t="shared" si="1"/>
        <v>2.8061799739838871</v>
      </c>
      <c r="AD4" s="19">
        <f t="shared" si="1"/>
        <v>2.8061799739838871</v>
      </c>
      <c r="AE4" s="19">
        <f t="shared" si="1"/>
        <v>2.5051499783199058</v>
      </c>
      <c r="AF4" s="19">
        <f t="shared" si="1"/>
        <v>2.5051499783199058</v>
      </c>
      <c r="AG4" s="19">
        <f t="shared" si="1"/>
        <v>2.2041199826559246</v>
      </c>
      <c r="AH4" s="19">
        <f t="shared" si="1"/>
        <v>1.9030899869919435</v>
      </c>
    </row>
    <row r="5" spans="1:34" ht="17" thickBot="1" x14ac:dyDescent="0.25">
      <c r="A5" s="22">
        <v>3</v>
      </c>
      <c r="B5" s="23">
        <v>84</v>
      </c>
      <c r="C5" s="23" t="s">
        <v>275</v>
      </c>
      <c r="D5" s="23" t="s">
        <v>276</v>
      </c>
      <c r="E5" s="21">
        <v>55</v>
      </c>
      <c r="F5" s="21" t="s">
        <v>50</v>
      </c>
      <c r="G5" s="24">
        <v>1280</v>
      </c>
      <c r="H5" s="24">
        <v>80</v>
      </c>
      <c r="I5" s="24">
        <v>14</v>
      </c>
      <c r="J5" s="24">
        <v>10</v>
      </c>
      <c r="K5" s="24">
        <v>10</v>
      </c>
      <c r="L5" s="24">
        <v>10</v>
      </c>
      <c r="M5" s="24">
        <v>10</v>
      </c>
      <c r="N5" t="b">
        <f t="shared" si="2"/>
        <v>1</v>
      </c>
      <c r="O5" s="22">
        <v>3</v>
      </c>
      <c r="P5" s="23">
        <v>86</v>
      </c>
      <c r="Q5" s="23" t="s">
        <v>280</v>
      </c>
      <c r="R5" s="23" t="s">
        <v>276</v>
      </c>
      <c r="S5" s="21">
        <v>21</v>
      </c>
      <c r="T5" s="21" t="s">
        <v>282</v>
      </c>
      <c r="U5" s="24">
        <v>1280</v>
      </c>
      <c r="V5" s="24">
        <v>28</v>
      </c>
      <c r="W5" s="24">
        <v>10</v>
      </c>
      <c r="X5" s="24">
        <v>10</v>
      </c>
      <c r="Y5" s="24">
        <v>20</v>
      </c>
      <c r="Z5" s="24">
        <v>10</v>
      </c>
      <c r="AA5" s="24">
        <v>10</v>
      </c>
      <c r="AB5" s="19">
        <f t="shared" si="3"/>
        <v>3.1072099696478683</v>
      </c>
      <c r="AC5" s="19">
        <f t="shared" si="1"/>
        <v>1.4471580313422192</v>
      </c>
      <c r="AD5" s="19">
        <f t="shared" si="1"/>
        <v>1</v>
      </c>
      <c r="AE5" s="19">
        <f t="shared" si="1"/>
        <v>1</v>
      </c>
      <c r="AF5" s="19">
        <f t="shared" si="1"/>
        <v>1.3010299956639813</v>
      </c>
      <c r="AG5" s="19">
        <f t="shared" si="1"/>
        <v>1</v>
      </c>
      <c r="AH5" s="19">
        <f t="shared" si="1"/>
        <v>1</v>
      </c>
    </row>
    <row r="6" spans="1:34" ht="17" thickBot="1" x14ac:dyDescent="0.25">
      <c r="A6" s="22">
        <v>4</v>
      </c>
      <c r="B6" s="23">
        <v>92</v>
      </c>
      <c r="C6" s="23" t="s">
        <v>275</v>
      </c>
      <c r="D6" s="23" t="s">
        <v>276</v>
      </c>
      <c r="E6" s="21">
        <v>27</v>
      </c>
      <c r="F6" s="21" t="s">
        <v>50</v>
      </c>
      <c r="G6" s="24">
        <v>2560</v>
      </c>
      <c r="H6" s="24">
        <v>113</v>
      </c>
      <c r="I6" s="24">
        <v>40</v>
      </c>
      <c r="J6" s="24">
        <v>40</v>
      </c>
      <c r="K6" s="24">
        <v>28</v>
      </c>
      <c r="L6" s="24">
        <v>10</v>
      </c>
      <c r="M6" s="24">
        <v>10</v>
      </c>
      <c r="N6" t="b">
        <f t="shared" si="2"/>
        <v>0</v>
      </c>
      <c r="O6" s="22">
        <v>4</v>
      </c>
      <c r="P6" s="28">
        <v>31</v>
      </c>
      <c r="Q6" s="28" t="s">
        <v>280</v>
      </c>
      <c r="R6" s="28" t="s">
        <v>283</v>
      </c>
      <c r="S6" s="21">
        <v>20</v>
      </c>
      <c r="T6" s="21" t="s">
        <v>284</v>
      </c>
      <c r="U6" s="24">
        <v>5120</v>
      </c>
      <c r="V6" s="24">
        <v>1280</v>
      </c>
      <c r="W6" s="24">
        <v>1280</v>
      </c>
      <c r="X6" s="24">
        <v>905</v>
      </c>
      <c r="Y6" s="24">
        <v>160</v>
      </c>
      <c r="Z6" s="24">
        <v>160</v>
      </c>
      <c r="AA6" s="24">
        <v>80</v>
      </c>
      <c r="AB6" s="19">
        <f t="shared" si="3"/>
        <v>3.7092699609758308</v>
      </c>
      <c r="AC6" s="19">
        <f t="shared" si="1"/>
        <v>3.1072099696478683</v>
      </c>
      <c r="AD6" s="19">
        <f t="shared" si="1"/>
        <v>3.1072099696478683</v>
      </c>
      <c r="AE6" s="19">
        <f t="shared" si="1"/>
        <v>2.9566485792052033</v>
      </c>
      <c r="AF6" s="19">
        <f t="shared" si="1"/>
        <v>2.2041199826559246</v>
      </c>
      <c r="AG6" s="19">
        <f t="shared" si="1"/>
        <v>2.2041199826559246</v>
      </c>
      <c r="AH6" s="19">
        <f t="shared" si="1"/>
        <v>1.9030899869919435</v>
      </c>
    </row>
    <row r="7" spans="1:34" ht="17" thickBot="1" x14ac:dyDescent="0.25">
      <c r="A7" s="22">
        <v>5</v>
      </c>
      <c r="B7" s="23">
        <v>78</v>
      </c>
      <c r="C7" s="23" t="s">
        <v>280</v>
      </c>
      <c r="D7" s="23" t="s">
        <v>276</v>
      </c>
      <c r="E7" s="21">
        <v>56</v>
      </c>
      <c r="F7" s="21" t="s">
        <v>50</v>
      </c>
      <c r="G7" s="24">
        <v>320</v>
      </c>
      <c r="H7" s="24">
        <v>10</v>
      </c>
      <c r="I7" s="24">
        <v>10</v>
      </c>
      <c r="J7" s="24">
        <v>14</v>
      </c>
      <c r="K7" s="24">
        <v>10</v>
      </c>
      <c r="L7" s="24">
        <v>10</v>
      </c>
      <c r="M7" s="24">
        <v>10</v>
      </c>
      <c r="N7" t="b">
        <f t="shared" si="2"/>
        <v>1</v>
      </c>
      <c r="O7" s="22">
        <v>5</v>
      </c>
      <c r="P7" s="23">
        <v>61</v>
      </c>
      <c r="Q7" s="23" t="s">
        <v>275</v>
      </c>
      <c r="R7" s="23" t="s">
        <v>276</v>
      </c>
      <c r="S7" s="21">
        <v>15</v>
      </c>
      <c r="T7" s="21" t="s">
        <v>282</v>
      </c>
      <c r="U7" s="24">
        <v>5120</v>
      </c>
      <c r="V7" s="24">
        <v>320</v>
      </c>
      <c r="W7" s="24">
        <v>453</v>
      </c>
      <c r="X7" s="24">
        <v>320</v>
      </c>
      <c r="Y7" s="24">
        <v>160</v>
      </c>
      <c r="Z7" s="24">
        <v>80</v>
      </c>
      <c r="AA7" s="24">
        <v>57</v>
      </c>
      <c r="AB7" s="19">
        <f t="shared" si="3"/>
        <v>3.7092699609758308</v>
      </c>
      <c r="AC7" s="19">
        <f t="shared" si="1"/>
        <v>2.5051499783199058</v>
      </c>
      <c r="AD7" s="19">
        <f t="shared" si="1"/>
        <v>2.6560982020128319</v>
      </c>
      <c r="AE7" s="19">
        <f t="shared" si="1"/>
        <v>2.5051499783199058</v>
      </c>
      <c r="AF7" s="19">
        <f t="shared" si="1"/>
        <v>2.2041199826559246</v>
      </c>
      <c r="AG7" s="19">
        <f t="shared" si="1"/>
        <v>1.9030899869919435</v>
      </c>
      <c r="AH7" s="19">
        <f t="shared" si="1"/>
        <v>1.7558748556724915</v>
      </c>
    </row>
    <row r="8" spans="1:34" ht="25" thickBot="1" x14ac:dyDescent="0.25">
      <c r="A8" s="22">
        <v>6</v>
      </c>
      <c r="B8" s="23">
        <v>71</v>
      </c>
      <c r="C8" s="23" t="s">
        <v>275</v>
      </c>
      <c r="D8" s="23" t="s">
        <v>276</v>
      </c>
      <c r="E8" s="21">
        <v>27</v>
      </c>
      <c r="F8" s="21" t="s">
        <v>285</v>
      </c>
      <c r="G8" s="24">
        <v>2560</v>
      </c>
      <c r="H8" s="24">
        <v>320</v>
      </c>
      <c r="I8" s="24">
        <v>320</v>
      </c>
      <c r="J8" s="24">
        <v>320</v>
      </c>
      <c r="K8" s="24">
        <v>80</v>
      </c>
      <c r="L8" s="24">
        <v>80</v>
      </c>
      <c r="M8" s="24">
        <v>40</v>
      </c>
      <c r="N8" t="b">
        <f t="shared" si="2"/>
        <v>0</v>
      </c>
      <c r="O8" s="22">
        <v>6</v>
      </c>
      <c r="P8" s="28">
        <v>58</v>
      </c>
      <c r="Q8" s="28" t="s">
        <v>275</v>
      </c>
      <c r="R8" s="28" t="s">
        <v>278</v>
      </c>
      <c r="S8" s="21">
        <v>14</v>
      </c>
      <c r="T8" s="21" t="s">
        <v>279</v>
      </c>
      <c r="U8" s="24">
        <v>7241</v>
      </c>
      <c r="V8" s="24">
        <v>1810</v>
      </c>
      <c r="W8" s="24">
        <v>1810</v>
      </c>
      <c r="X8" s="24">
        <v>1280</v>
      </c>
      <c r="Y8" s="24">
        <v>320</v>
      </c>
      <c r="Z8" s="24">
        <v>640</v>
      </c>
      <c r="AA8" s="24">
        <v>113</v>
      </c>
      <c r="AB8" s="19">
        <f t="shared" si="3"/>
        <v>3.8597985474805658</v>
      </c>
      <c r="AC8" s="19">
        <f t="shared" si="1"/>
        <v>3.2576785748691846</v>
      </c>
      <c r="AD8" s="19">
        <f t="shared" si="1"/>
        <v>3.2576785748691846</v>
      </c>
      <c r="AE8" s="19">
        <f t="shared" si="1"/>
        <v>3.1072099696478683</v>
      </c>
      <c r="AF8" s="19">
        <f t="shared" si="1"/>
        <v>2.5051499783199058</v>
      </c>
      <c r="AG8" s="19">
        <f t="shared" si="1"/>
        <v>2.8061799739838871</v>
      </c>
      <c r="AH8" s="19">
        <f t="shared" si="1"/>
        <v>2.0530784434834195</v>
      </c>
    </row>
    <row r="9" spans="1:34" ht="17" thickBot="1" x14ac:dyDescent="0.25">
      <c r="A9" s="22">
        <v>7</v>
      </c>
      <c r="B9" s="23">
        <v>83</v>
      </c>
      <c r="C9" s="23" t="s">
        <v>275</v>
      </c>
      <c r="D9" s="23" t="s">
        <v>276</v>
      </c>
      <c r="E9" s="21">
        <v>23</v>
      </c>
      <c r="F9" s="21" t="s">
        <v>50</v>
      </c>
      <c r="G9" s="24">
        <v>1280</v>
      </c>
      <c r="H9" s="24">
        <v>160</v>
      </c>
      <c r="I9" s="24">
        <v>113</v>
      </c>
      <c r="J9" s="24">
        <v>80</v>
      </c>
      <c r="K9" s="24">
        <v>20</v>
      </c>
      <c r="L9" s="24">
        <v>20</v>
      </c>
      <c r="M9" s="24">
        <v>10</v>
      </c>
      <c r="N9" t="b">
        <f t="shared" si="2"/>
        <v>1</v>
      </c>
      <c r="O9" s="22">
        <v>7</v>
      </c>
      <c r="P9" s="28">
        <v>69</v>
      </c>
      <c r="Q9" s="28" t="s">
        <v>280</v>
      </c>
      <c r="R9" s="28" t="s">
        <v>276</v>
      </c>
      <c r="S9" s="21">
        <v>22</v>
      </c>
      <c r="T9" s="21" t="s">
        <v>282</v>
      </c>
      <c r="U9" s="24">
        <v>2560</v>
      </c>
      <c r="V9" s="24">
        <v>80</v>
      </c>
      <c r="W9" s="24">
        <v>80</v>
      </c>
      <c r="X9" s="24">
        <v>57</v>
      </c>
      <c r="Y9" s="24">
        <v>57</v>
      </c>
      <c r="Z9" s="24">
        <v>20</v>
      </c>
      <c r="AA9" s="24">
        <v>14</v>
      </c>
      <c r="AB9" s="19">
        <f t="shared" si="3"/>
        <v>3.4082399653118496</v>
      </c>
      <c r="AC9" s="19">
        <f t="shared" si="1"/>
        <v>1.9030899869919435</v>
      </c>
      <c r="AD9" s="19">
        <f t="shared" si="1"/>
        <v>1.9030899869919435</v>
      </c>
      <c r="AE9" s="19">
        <f t="shared" si="1"/>
        <v>1.7558748556724915</v>
      </c>
      <c r="AF9" s="19">
        <f t="shared" si="1"/>
        <v>1.7558748556724915</v>
      </c>
      <c r="AG9" s="19">
        <f t="shared" si="1"/>
        <v>1.3010299956639813</v>
      </c>
      <c r="AH9" s="19">
        <f t="shared" si="1"/>
        <v>1.146128035678238</v>
      </c>
    </row>
    <row r="10" spans="1:34" ht="17" thickBot="1" x14ac:dyDescent="0.25">
      <c r="A10" s="22">
        <v>8</v>
      </c>
      <c r="B10" s="23">
        <v>87</v>
      </c>
      <c r="C10" s="23" t="s">
        <v>280</v>
      </c>
      <c r="D10" s="23" t="s">
        <v>276</v>
      </c>
      <c r="E10" s="21">
        <v>24</v>
      </c>
      <c r="F10" s="21" t="s">
        <v>50</v>
      </c>
      <c r="G10" s="24">
        <v>1280</v>
      </c>
      <c r="H10" s="24">
        <v>113</v>
      </c>
      <c r="I10" s="24">
        <v>226</v>
      </c>
      <c r="J10" s="24">
        <v>160</v>
      </c>
      <c r="K10" s="24">
        <v>10</v>
      </c>
      <c r="L10" s="24">
        <v>57</v>
      </c>
      <c r="M10" s="24">
        <v>10</v>
      </c>
      <c r="N10" t="b">
        <f t="shared" si="2"/>
        <v>1</v>
      </c>
      <c r="O10" s="22">
        <v>8</v>
      </c>
      <c r="P10" s="28">
        <v>67</v>
      </c>
      <c r="Q10" s="28" t="s">
        <v>275</v>
      </c>
      <c r="R10" s="28" t="s">
        <v>283</v>
      </c>
      <c r="S10" s="21">
        <v>21</v>
      </c>
      <c r="T10" s="21" t="s">
        <v>282</v>
      </c>
      <c r="U10" s="24">
        <v>20480</v>
      </c>
      <c r="V10" s="24">
        <v>2560</v>
      </c>
      <c r="W10" s="24">
        <v>1280</v>
      </c>
      <c r="X10" s="24">
        <v>640</v>
      </c>
      <c r="Y10" s="24">
        <v>160</v>
      </c>
      <c r="Z10" s="24">
        <v>160</v>
      </c>
      <c r="AA10" s="24">
        <v>40</v>
      </c>
      <c r="AB10" s="19">
        <f t="shared" si="3"/>
        <v>4.3113299523037929</v>
      </c>
      <c r="AC10" s="19">
        <f t="shared" si="1"/>
        <v>3.4082399653118496</v>
      </c>
      <c r="AD10" s="19">
        <f t="shared" si="1"/>
        <v>3.1072099696478683</v>
      </c>
      <c r="AE10" s="19">
        <f t="shared" si="1"/>
        <v>2.8061799739838871</v>
      </c>
      <c r="AF10" s="19">
        <f t="shared" si="1"/>
        <v>2.2041199826559246</v>
      </c>
      <c r="AG10" s="19">
        <f t="shared" si="1"/>
        <v>2.2041199826559246</v>
      </c>
      <c r="AH10" s="19">
        <f t="shared" si="1"/>
        <v>1.6020599913279623</v>
      </c>
    </row>
    <row r="11" spans="1:34" ht="17" thickBot="1" x14ac:dyDescent="0.25">
      <c r="A11" s="22">
        <v>9</v>
      </c>
      <c r="B11" s="23">
        <v>80</v>
      </c>
      <c r="C11" s="23" t="s">
        <v>280</v>
      </c>
      <c r="D11" s="23" t="s">
        <v>276</v>
      </c>
      <c r="E11" s="21">
        <v>52</v>
      </c>
      <c r="F11" s="21" t="s">
        <v>50</v>
      </c>
      <c r="G11" s="24">
        <v>5120</v>
      </c>
      <c r="H11" s="24">
        <v>640</v>
      </c>
      <c r="I11" s="24">
        <v>320</v>
      </c>
      <c r="J11" s="24">
        <v>226</v>
      </c>
      <c r="K11" s="24">
        <v>80</v>
      </c>
      <c r="L11" s="24">
        <v>80</v>
      </c>
      <c r="M11" s="24">
        <v>40</v>
      </c>
      <c r="N11" t="b">
        <f t="shared" si="2"/>
        <v>1</v>
      </c>
      <c r="O11" s="22">
        <v>9</v>
      </c>
      <c r="P11" s="28">
        <v>77</v>
      </c>
      <c r="Q11" s="28" t="s">
        <v>280</v>
      </c>
      <c r="R11" s="28" t="s">
        <v>283</v>
      </c>
      <c r="S11" s="21">
        <v>27</v>
      </c>
      <c r="T11" s="21" t="s">
        <v>282</v>
      </c>
      <c r="U11" s="24">
        <v>2560</v>
      </c>
      <c r="V11" s="24">
        <v>226</v>
      </c>
      <c r="W11" s="24">
        <v>320</v>
      </c>
      <c r="X11" s="24">
        <v>160</v>
      </c>
      <c r="Y11" s="24">
        <v>80</v>
      </c>
      <c r="Z11" s="24">
        <v>40</v>
      </c>
      <c r="AA11" s="24">
        <v>40</v>
      </c>
      <c r="AB11" s="19">
        <f t="shared" si="3"/>
        <v>3.4082399653118496</v>
      </c>
      <c r="AC11" s="19">
        <f t="shared" si="1"/>
        <v>2.3541084391474008</v>
      </c>
      <c r="AD11" s="19">
        <f t="shared" si="1"/>
        <v>2.5051499783199058</v>
      </c>
      <c r="AE11" s="19">
        <f t="shared" si="1"/>
        <v>2.2041199826559246</v>
      </c>
      <c r="AF11" s="19">
        <f t="shared" si="1"/>
        <v>1.9030899869919435</v>
      </c>
      <c r="AG11" s="19">
        <f t="shared" si="1"/>
        <v>1.6020599913279623</v>
      </c>
      <c r="AH11" s="19">
        <f t="shared" si="1"/>
        <v>1.6020599913279623</v>
      </c>
    </row>
    <row r="12" spans="1:34" ht="17" thickBot="1" x14ac:dyDescent="0.25">
      <c r="A12" s="22">
        <v>10</v>
      </c>
      <c r="B12" s="23">
        <v>84</v>
      </c>
      <c r="C12" s="23" t="s">
        <v>280</v>
      </c>
      <c r="D12" s="23" t="s">
        <v>276</v>
      </c>
      <c r="E12" s="21">
        <v>26</v>
      </c>
      <c r="F12" s="21" t="s">
        <v>50</v>
      </c>
      <c r="G12" s="24">
        <v>640</v>
      </c>
      <c r="H12" s="24">
        <v>20</v>
      </c>
      <c r="I12" s="24">
        <v>10</v>
      </c>
      <c r="J12" s="24">
        <v>10</v>
      </c>
      <c r="K12" s="24">
        <v>10</v>
      </c>
      <c r="L12" s="24">
        <v>10</v>
      </c>
      <c r="M12" s="24">
        <v>10</v>
      </c>
      <c r="N12" t="b">
        <f t="shared" si="2"/>
        <v>0</v>
      </c>
      <c r="O12" s="22">
        <v>10</v>
      </c>
      <c r="P12" s="28">
        <v>39</v>
      </c>
      <c r="Q12" s="28" t="s">
        <v>275</v>
      </c>
      <c r="R12" s="28" t="s">
        <v>276</v>
      </c>
      <c r="S12" s="21">
        <v>15</v>
      </c>
      <c r="T12" s="21" t="s">
        <v>279</v>
      </c>
      <c r="U12" s="24">
        <v>5120</v>
      </c>
      <c r="V12" s="24">
        <v>320</v>
      </c>
      <c r="W12" s="24">
        <v>320</v>
      </c>
      <c r="X12" s="24">
        <v>226</v>
      </c>
      <c r="Y12" s="24">
        <v>80</v>
      </c>
      <c r="Z12" s="24">
        <v>160</v>
      </c>
      <c r="AA12" s="24">
        <v>20</v>
      </c>
      <c r="AB12" s="19">
        <f t="shared" si="3"/>
        <v>3.7092699609758308</v>
      </c>
      <c r="AC12" s="19">
        <f t="shared" si="1"/>
        <v>2.5051499783199058</v>
      </c>
      <c r="AD12" s="19">
        <f t="shared" si="1"/>
        <v>2.5051499783199058</v>
      </c>
      <c r="AE12" s="19">
        <f t="shared" si="1"/>
        <v>2.3541084391474008</v>
      </c>
      <c r="AF12" s="19">
        <f t="shared" si="1"/>
        <v>1.9030899869919435</v>
      </c>
      <c r="AG12" s="19">
        <f t="shared" si="1"/>
        <v>2.2041199826559246</v>
      </c>
      <c r="AH12" s="19">
        <f t="shared" si="1"/>
        <v>1.3010299956639813</v>
      </c>
    </row>
    <row r="13" spans="1:34" ht="17" thickBot="1" x14ac:dyDescent="0.25">
      <c r="A13" s="22">
        <v>11</v>
      </c>
      <c r="B13" s="23">
        <v>75</v>
      </c>
      <c r="C13" s="23" t="s">
        <v>280</v>
      </c>
      <c r="D13" s="23" t="s">
        <v>286</v>
      </c>
      <c r="E13" s="21">
        <v>47</v>
      </c>
      <c r="F13" s="21" t="s">
        <v>50</v>
      </c>
      <c r="G13" s="24">
        <v>1810</v>
      </c>
      <c r="H13" s="24">
        <v>57</v>
      </c>
      <c r="I13" s="24">
        <v>40</v>
      </c>
      <c r="J13" s="24">
        <v>40</v>
      </c>
      <c r="K13" s="24">
        <v>226</v>
      </c>
      <c r="L13" s="24">
        <v>20</v>
      </c>
      <c r="M13" s="24">
        <v>40</v>
      </c>
      <c r="N13" t="b">
        <f t="shared" si="2"/>
        <v>1</v>
      </c>
      <c r="O13" s="22">
        <v>11</v>
      </c>
      <c r="P13" s="23">
        <v>73</v>
      </c>
      <c r="Q13" s="23" t="s">
        <v>280</v>
      </c>
      <c r="R13" s="23" t="s">
        <v>276</v>
      </c>
      <c r="S13" s="21">
        <v>24</v>
      </c>
      <c r="T13" s="21" t="s">
        <v>282</v>
      </c>
      <c r="U13" s="24">
        <v>1810</v>
      </c>
      <c r="V13" s="24">
        <v>160</v>
      </c>
      <c r="W13" s="24">
        <v>160</v>
      </c>
      <c r="X13" s="24">
        <v>80</v>
      </c>
      <c r="Y13" s="24">
        <v>80</v>
      </c>
      <c r="Z13" s="24">
        <v>40</v>
      </c>
      <c r="AA13" s="24">
        <v>28</v>
      </c>
      <c r="AB13" s="19">
        <f t="shared" si="3"/>
        <v>3.2576785748691846</v>
      </c>
      <c r="AC13" s="19">
        <f t="shared" si="1"/>
        <v>2.2041199826559246</v>
      </c>
      <c r="AD13" s="19">
        <f t="shared" si="1"/>
        <v>2.2041199826559246</v>
      </c>
      <c r="AE13" s="19">
        <f t="shared" si="1"/>
        <v>1.9030899869919435</v>
      </c>
      <c r="AF13" s="19">
        <f t="shared" si="1"/>
        <v>1.9030899869919435</v>
      </c>
      <c r="AG13" s="19">
        <f t="shared" si="1"/>
        <v>1.6020599913279623</v>
      </c>
      <c r="AH13" s="19">
        <f t="shared" si="1"/>
        <v>1.4471580313422192</v>
      </c>
    </row>
    <row r="14" spans="1:34" ht="17" thickBot="1" x14ac:dyDescent="0.25">
      <c r="A14" s="22">
        <v>12</v>
      </c>
      <c r="B14" s="23">
        <v>90</v>
      </c>
      <c r="C14" s="23" t="s">
        <v>280</v>
      </c>
      <c r="D14" s="23" t="s">
        <v>286</v>
      </c>
      <c r="E14" s="21">
        <v>34</v>
      </c>
      <c r="F14" s="21" t="s">
        <v>50</v>
      </c>
      <c r="G14" s="24">
        <v>2560</v>
      </c>
      <c r="H14" s="24">
        <v>160</v>
      </c>
      <c r="I14" s="24">
        <v>80</v>
      </c>
      <c r="J14" s="24">
        <v>80</v>
      </c>
      <c r="K14" s="24">
        <v>40</v>
      </c>
      <c r="L14" s="24">
        <v>40</v>
      </c>
      <c r="M14" s="24">
        <v>20</v>
      </c>
      <c r="N14" t="b">
        <f t="shared" si="2"/>
        <v>1</v>
      </c>
      <c r="O14" s="22">
        <v>12</v>
      </c>
      <c r="P14" s="28">
        <v>83</v>
      </c>
      <c r="Q14" s="28" t="s">
        <v>275</v>
      </c>
      <c r="R14" s="29" t="s">
        <v>276</v>
      </c>
      <c r="S14" s="21">
        <v>17</v>
      </c>
      <c r="T14" s="21" t="s">
        <v>282</v>
      </c>
      <c r="U14" s="24">
        <v>1280</v>
      </c>
      <c r="V14" s="24">
        <v>40</v>
      </c>
      <c r="W14" s="24">
        <v>80</v>
      </c>
      <c r="X14" s="24">
        <v>40</v>
      </c>
      <c r="Y14" s="24">
        <v>40</v>
      </c>
      <c r="Z14" s="24">
        <v>10</v>
      </c>
      <c r="AA14" s="24">
        <v>10</v>
      </c>
      <c r="AB14" s="19">
        <f t="shared" si="3"/>
        <v>3.1072099696478683</v>
      </c>
      <c r="AC14" s="19">
        <f t="shared" si="1"/>
        <v>1.6020599913279623</v>
      </c>
      <c r="AD14" s="19">
        <f t="shared" si="1"/>
        <v>1.9030899869919435</v>
      </c>
      <c r="AE14" s="19">
        <f t="shared" si="1"/>
        <v>1.6020599913279623</v>
      </c>
      <c r="AF14" s="19">
        <f t="shared" si="1"/>
        <v>1.6020599913279623</v>
      </c>
      <c r="AG14" s="19">
        <f t="shared" si="1"/>
        <v>1</v>
      </c>
      <c r="AH14" s="19">
        <f t="shared" si="1"/>
        <v>1</v>
      </c>
    </row>
    <row r="15" spans="1:34" ht="25" thickBot="1" x14ac:dyDescent="0.25">
      <c r="A15" s="22">
        <v>13</v>
      </c>
      <c r="B15" s="23">
        <v>59</v>
      </c>
      <c r="C15" s="23" t="s">
        <v>275</v>
      </c>
      <c r="D15" s="23" t="s">
        <v>281</v>
      </c>
      <c r="E15" s="21">
        <v>27</v>
      </c>
      <c r="F15" s="21" t="s">
        <v>287</v>
      </c>
      <c r="G15" s="21">
        <v>1810</v>
      </c>
      <c r="H15" s="21">
        <v>160</v>
      </c>
      <c r="I15" s="21">
        <v>113</v>
      </c>
      <c r="J15" s="21">
        <v>160</v>
      </c>
      <c r="K15" s="21">
        <v>10</v>
      </c>
      <c r="L15" s="21">
        <v>28</v>
      </c>
      <c r="M15" s="21">
        <v>10</v>
      </c>
      <c r="N15" t="b">
        <f t="shared" si="2"/>
        <v>1</v>
      </c>
      <c r="O15" s="22">
        <v>13</v>
      </c>
      <c r="P15" s="23">
        <v>79</v>
      </c>
      <c r="Q15" s="23" t="s">
        <v>275</v>
      </c>
      <c r="R15" s="23" t="s">
        <v>276</v>
      </c>
      <c r="S15" s="21">
        <v>26</v>
      </c>
      <c r="T15" s="21" t="s">
        <v>279</v>
      </c>
      <c r="U15" s="24">
        <v>3620</v>
      </c>
      <c r="V15" s="24">
        <v>320</v>
      </c>
      <c r="W15" s="24">
        <v>640</v>
      </c>
      <c r="X15" s="24">
        <v>320</v>
      </c>
      <c r="Y15" s="24">
        <v>226</v>
      </c>
      <c r="Z15" s="24">
        <v>57</v>
      </c>
      <c r="AA15" s="24">
        <v>57</v>
      </c>
      <c r="AB15" s="19">
        <f t="shared" si="3"/>
        <v>3.5587085705331658</v>
      </c>
      <c r="AC15" s="19">
        <f t="shared" si="1"/>
        <v>2.5051499783199058</v>
      </c>
      <c r="AD15" s="19">
        <f t="shared" si="1"/>
        <v>2.8061799739838871</v>
      </c>
      <c r="AE15" s="19">
        <f t="shared" si="1"/>
        <v>2.5051499783199058</v>
      </c>
      <c r="AF15" s="19">
        <f t="shared" si="1"/>
        <v>2.3541084391474008</v>
      </c>
      <c r="AG15" s="19">
        <f t="shared" si="1"/>
        <v>1.7558748556724915</v>
      </c>
      <c r="AH15" s="19">
        <f t="shared" si="1"/>
        <v>1.7558748556724915</v>
      </c>
    </row>
    <row r="16" spans="1:34" ht="17" thickBot="1" x14ac:dyDescent="0.25">
      <c r="A16" s="22">
        <v>14</v>
      </c>
      <c r="B16" s="23">
        <v>72</v>
      </c>
      <c r="C16" s="23" t="s">
        <v>275</v>
      </c>
      <c r="D16" s="23" t="s">
        <v>276</v>
      </c>
      <c r="E16" s="21">
        <v>52</v>
      </c>
      <c r="F16" s="21" t="s">
        <v>50</v>
      </c>
      <c r="G16" s="24">
        <v>1810</v>
      </c>
      <c r="H16" s="24">
        <v>40</v>
      </c>
      <c r="I16" s="24">
        <v>40</v>
      </c>
      <c r="J16" s="24">
        <v>40</v>
      </c>
      <c r="K16" s="24">
        <v>20</v>
      </c>
      <c r="L16" s="24">
        <v>14</v>
      </c>
      <c r="M16" s="24">
        <v>10</v>
      </c>
      <c r="N16" t="b">
        <f t="shared" si="2"/>
        <v>0</v>
      </c>
      <c r="O16" s="22">
        <v>14</v>
      </c>
      <c r="P16" s="28">
        <v>35</v>
      </c>
      <c r="Q16" s="28" t="s">
        <v>275</v>
      </c>
      <c r="R16" s="28" t="s">
        <v>283</v>
      </c>
      <c r="S16" s="21">
        <v>29</v>
      </c>
      <c r="T16" s="21" t="s">
        <v>279</v>
      </c>
      <c r="U16" s="24">
        <v>5120</v>
      </c>
      <c r="V16" s="24">
        <v>160</v>
      </c>
      <c r="W16" s="24">
        <v>320</v>
      </c>
      <c r="X16" s="24">
        <v>226</v>
      </c>
      <c r="Y16" s="24">
        <v>80</v>
      </c>
      <c r="Z16" s="24">
        <v>80</v>
      </c>
      <c r="AA16" s="24">
        <v>40</v>
      </c>
      <c r="AB16" s="19">
        <f t="shared" si="3"/>
        <v>3.7092699609758308</v>
      </c>
      <c r="AC16" s="19">
        <f t="shared" si="1"/>
        <v>2.2041199826559246</v>
      </c>
      <c r="AD16" s="19">
        <f t="shared" si="1"/>
        <v>2.5051499783199058</v>
      </c>
      <c r="AE16" s="19">
        <f t="shared" si="1"/>
        <v>2.3541084391474008</v>
      </c>
      <c r="AF16" s="19">
        <f t="shared" si="1"/>
        <v>1.9030899869919435</v>
      </c>
      <c r="AG16" s="19">
        <f t="shared" si="1"/>
        <v>1.9030899869919435</v>
      </c>
      <c r="AH16" s="19">
        <f t="shared" si="1"/>
        <v>1.6020599913279623</v>
      </c>
    </row>
    <row r="17" spans="1:34" ht="17" thickBot="1" x14ac:dyDescent="0.25">
      <c r="A17" s="22">
        <v>15</v>
      </c>
      <c r="B17" s="23">
        <v>73</v>
      </c>
      <c r="C17" s="23" t="s">
        <v>280</v>
      </c>
      <c r="D17" s="23" t="s">
        <v>276</v>
      </c>
      <c r="E17" s="21">
        <v>94</v>
      </c>
      <c r="F17" s="21" t="s">
        <v>61</v>
      </c>
      <c r="G17" s="24">
        <v>640</v>
      </c>
      <c r="H17" s="24">
        <v>40</v>
      </c>
      <c r="I17" s="24">
        <v>40</v>
      </c>
      <c r="J17" s="24">
        <v>28</v>
      </c>
      <c r="K17" s="24">
        <v>10</v>
      </c>
      <c r="L17" s="24">
        <v>10</v>
      </c>
      <c r="M17" s="24">
        <v>10</v>
      </c>
      <c r="N17" t="b">
        <f t="shared" si="2"/>
        <v>1</v>
      </c>
      <c r="O17" s="22">
        <v>15</v>
      </c>
      <c r="P17" s="28">
        <v>73</v>
      </c>
      <c r="Q17" s="28" t="s">
        <v>280</v>
      </c>
      <c r="R17" s="28" t="s">
        <v>276</v>
      </c>
      <c r="S17" s="21">
        <v>26</v>
      </c>
      <c r="T17" s="21" t="s">
        <v>279</v>
      </c>
      <c r="U17" s="24">
        <v>7241</v>
      </c>
      <c r="V17" s="24">
        <v>320</v>
      </c>
      <c r="W17" s="24">
        <v>320</v>
      </c>
      <c r="X17" s="24">
        <v>160</v>
      </c>
      <c r="Y17" s="24">
        <v>80</v>
      </c>
      <c r="Z17" s="24">
        <v>80</v>
      </c>
      <c r="AA17" s="24">
        <v>28</v>
      </c>
      <c r="AB17" s="19">
        <f t="shared" si="3"/>
        <v>3.8597985474805658</v>
      </c>
      <c r="AC17" s="19">
        <f t="shared" si="1"/>
        <v>2.5051499783199058</v>
      </c>
      <c r="AD17" s="19">
        <f t="shared" si="1"/>
        <v>2.5051499783199058</v>
      </c>
      <c r="AE17" s="19">
        <f t="shared" si="1"/>
        <v>2.2041199826559246</v>
      </c>
      <c r="AF17" s="19">
        <f t="shared" si="1"/>
        <v>1.9030899869919435</v>
      </c>
      <c r="AG17" s="19">
        <f t="shared" si="1"/>
        <v>1.9030899869919435</v>
      </c>
      <c r="AH17" s="19">
        <f t="shared" si="1"/>
        <v>1.4471580313422192</v>
      </c>
    </row>
    <row r="18" spans="1:34" ht="17" thickBot="1" x14ac:dyDescent="0.25">
      <c r="A18" s="22">
        <v>16</v>
      </c>
      <c r="B18" s="23">
        <v>67</v>
      </c>
      <c r="C18" s="23" t="s">
        <v>275</v>
      </c>
      <c r="D18" s="23" t="s">
        <v>286</v>
      </c>
      <c r="E18" s="21">
        <v>50</v>
      </c>
      <c r="F18" s="21" t="s">
        <v>50</v>
      </c>
      <c r="G18" s="24">
        <v>1280</v>
      </c>
      <c r="H18" s="24">
        <v>80</v>
      </c>
      <c r="I18" s="24">
        <v>80</v>
      </c>
      <c r="J18" s="24">
        <v>80</v>
      </c>
      <c r="K18" s="24">
        <v>20</v>
      </c>
      <c r="L18" s="24">
        <v>40</v>
      </c>
      <c r="M18" s="24">
        <v>10</v>
      </c>
      <c r="N18" t="b">
        <f t="shared" si="2"/>
        <v>1</v>
      </c>
      <c r="O18" s="22">
        <v>16</v>
      </c>
      <c r="P18" s="23">
        <v>76</v>
      </c>
      <c r="Q18" s="23" t="s">
        <v>280</v>
      </c>
      <c r="R18" s="23" t="s">
        <v>276</v>
      </c>
      <c r="S18" s="21">
        <v>32</v>
      </c>
      <c r="T18" s="21" t="s">
        <v>282</v>
      </c>
      <c r="U18" s="24">
        <v>7241</v>
      </c>
      <c r="V18" s="24">
        <v>1280</v>
      </c>
      <c r="W18" s="24">
        <v>905</v>
      </c>
      <c r="X18" s="24">
        <v>640</v>
      </c>
      <c r="Y18" s="24">
        <v>226</v>
      </c>
      <c r="Z18" s="24">
        <v>160</v>
      </c>
      <c r="AA18" s="24">
        <v>160</v>
      </c>
      <c r="AB18" s="19">
        <f t="shared" si="3"/>
        <v>3.8597985474805658</v>
      </c>
      <c r="AC18" s="19">
        <f t="shared" si="1"/>
        <v>3.1072099696478683</v>
      </c>
      <c r="AD18" s="19">
        <f t="shared" si="1"/>
        <v>2.9566485792052033</v>
      </c>
      <c r="AE18" s="19">
        <f t="shared" si="1"/>
        <v>2.8061799739838871</v>
      </c>
      <c r="AF18" s="19">
        <f t="shared" si="1"/>
        <v>2.3541084391474008</v>
      </c>
      <c r="AG18" s="19">
        <f t="shared" si="1"/>
        <v>2.2041199826559246</v>
      </c>
      <c r="AH18" s="19">
        <f t="shared" si="1"/>
        <v>2.2041199826559246</v>
      </c>
    </row>
    <row r="19" spans="1:34" ht="17" thickBot="1" x14ac:dyDescent="0.25">
      <c r="A19" s="22">
        <v>17</v>
      </c>
      <c r="B19" s="23">
        <v>75</v>
      </c>
      <c r="C19" s="23" t="s">
        <v>275</v>
      </c>
      <c r="D19" s="23" t="s">
        <v>276</v>
      </c>
      <c r="E19" s="21">
        <v>78</v>
      </c>
      <c r="F19" s="21" t="s">
        <v>50</v>
      </c>
      <c r="G19" s="24">
        <v>2560</v>
      </c>
      <c r="H19" s="24">
        <v>453</v>
      </c>
      <c r="I19" s="24">
        <v>320</v>
      </c>
      <c r="J19" s="24">
        <v>320</v>
      </c>
      <c r="K19" s="24">
        <v>80</v>
      </c>
      <c r="L19" s="24">
        <v>80</v>
      </c>
      <c r="M19" s="24">
        <v>40</v>
      </c>
      <c r="N19" t="b">
        <f t="shared" si="2"/>
        <v>1</v>
      </c>
      <c r="O19" s="22">
        <v>17</v>
      </c>
      <c r="P19" s="23">
        <v>71</v>
      </c>
      <c r="Q19" s="23" t="s">
        <v>280</v>
      </c>
      <c r="R19" s="23" t="s">
        <v>276</v>
      </c>
      <c r="S19" s="21">
        <v>28</v>
      </c>
      <c r="T19" s="21" t="s">
        <v>282</v>
      </c>
      <c r="U19" s="24">
        <v>1280</v>
      </c>
      <c r="V19" s="24">
        <v>40</v>
      </c>
      <c r="W19" s="24">
        <v>57</v>
      </c>
      <c r="X19" s="24">
        <v>40</v>
      </c>
      <c r="Y19" s="24">
        <v>40</v>
      </c>
      <c r="Z19" s="24">
        <v>20</v>
      </c>
      <c r="AA19" s="24">
        <v>10</v>
      </c>
      <c r="AB19" s="19">
        <f t="shared" si="3"/>
        <v>3.1072099696478683</v>
      </c>
      <c r="AC19" s="19">
        <f t="shared" ref="AC19:AC32" si="4">LOG10(V19)</f>
        <v>1.6020599913279623</v>
      </c>
      <c r="AD19" s="19">
        <f t="shared" ref="AD19:AD32" si="5">LOG10(W19)</f>
        <v>1.7558748556724915</v>
      </c>
      <c r="AE19" s="19">
        <f t="shared" ref="AE19:AE32" si="6">LOG10(X19)</f>
        <v>1.6020599913279623</v>
      </c>
      <c r="AF19" s="19">
        <f t="shared" ref="AF19:AF32" si="7">LOG10(Y19)</f>
        <v>1.6020599913279623</v>
      </c>
      <c r="AG19" s="19">
        <f t="shared" ref="AG19:AG32" si="8">LOG10(Z19)</f>
        <v>1.3010299956639813</v>
      </c>
      <c r="AH19" s="19">
        <f t="shared" ref="AH19:AH32" si="9">LOG10(AA19)</f>
        <v>1</v>
      </c>
    </row>
    <row r="20" spans="1:34" ht="17" thickBot="1" x14ac:dyDescent="0.25">
      <c r="A20" s="22">
        <v>18</v>
      </c>
      <c r="B20" s="23">
        <v>86</v>
      </c>
      <c r="C20" s="23" t="s">
        <v>280</v>
      </c>
      <c r="D20" s="23" t="s">
        <v>276</v>
      </c>
      <c r="E20" s="21">
        <v>49</v>
      </c>
      <c r="F20" s="21" t="s">
        <v>50</v>
      </c>
      <c r="G20" s="24">
        <v>1810</v>
      </c>
      <c r="H20" s="24">
        <v>320</v>
      </c>
      <c r="I20" s="24">
        <v>226</v>
      </c>
      <c r="J20" s="24">
        <v>320</v>
      </c>
      <c r="K20" s="24">
        <v>40</v>
      </c>
      <c r="L20" s="24">
        <v>20</v>
      </c>
      <c r="M20" s="24">
        <v>20</v>
      </c>
      <c r="N20" t="b">
        <f t="shared" si="2"/>
        <v>0</v>
      </c>
      <c r="O20" s="22">
        <v>18</v>
      </c>
      <c r="P20" s="28">
        <v>22</v>
      </c>
      <c r="Q20" s="28" t="s">
        <v>280</v>
      </c>
      <c r="R20" s="28" t="s">
        <v>288</v>
      </c>
      <c r="S20" s="21">
        <v>19</v>
      </c>
      <c r="T20" s="21" t="s">
        <v>279</v>
      </c>
      <c r="U20" s="24">
        <v>10240</v>
      </c>
      <c r="V20" s="24">
        <v>2560</v>
      </c>
      <c r="W20" s="24">
        <v>1280</v>
      </c>
      <c r="X20" s="24">
        <v>1280</v>
      </c>
      <c r="Y20" s="24">
        <v>320</v>
      </c>
      <c r="Z20" s="24">
        <v>453</v>
      </c>
      <c r="AA20" s="24">
        <v>80</v>
      </c>
      <c r="AB20" s="19">
        <f t="shared" si="3"/>
        <v>4.0102999566398116</v>
      </c>
      <c r="AC20" s="19">
        <f t="shared" si="4"/>
        <v>3.4082399653118496</v>
      </c>
      <c r="AD20" s="19">
        <f t="shared" si="5"/>
        <v>3.1072099696478683</v>
      </c>
      <c r="AE20" s="19">
        <f t="shared" si="6"/>
        <v>3.1072099696478683</v>
      </c>
      <c r="AF20" s="19">
        <f t="shared" si="7"/>
        <v>2.5051499783199058</v>
      </c>
      <c r="AG20" s="19">
        <f t="shared" si="8"/>
        <v>2.6560982020128319</v>
      </c>
      <c r="AH20" s="19">
        <f t="shared" si="9"/>
        <v>1.9030899869919435</v>
      </c>
    </row>
    <row r="21" spans="1:34" ht="17" thickBot="1" x14ac:dyDescent="0.25">
      <c r="A21" s="22">
        <v>19</v>
      </c>
      <c r="B21" s="23">
        <v>66</v>
      </c>
      <c r="C21" s="23" t="s">
        <v>275</v>
      </c>
      <c r="D21" s="23" t="s">
        <v>276</v>
      </c>
      <c r="E21" s="21">
        <v>48</v>
      </c>
      <c r="F21" s="21" t="s">
        <v>50</v>
      </c>
      <c r="G21" s="24">
        <v>453</v>
      </c>
      <c r="H21" s="24">
        <v>20</v>
      </c>
      <c r="I21" s="24">
        <v>20</v>
      </c>
      <c r="J21" s="24">
        <v>14</v>
      </c>
      <c r="K21" s="24">
        <v>10</v>
      </c>
      <c r="L21" s="24">
        <v>10</v>
      </c>
      <c r="M21" s="24">
        <v>10</v>
      </c>
      <c r="N21" t="b">
        <f t="shared" si="2"/>
        <v>1</v>
      </c>
      <c r="O21" s="22">
        <v>19</v>
      </c>
      <c r="P21" s="28">
        <v>61</v>
      </c>
      <c r="Q21" s="28" t="s">
        <v>275</v>
      </c>
      <c r="R21" s="23" t="s">
        <v>276</v>
      </c>
      <c r="S21" s="21">
        <v>30</v>
      </c>
      <c r="T21" s="21" t="s">
        <v>282</v>
      </c>
      <c r="U21" s="24">
        <v>640</v>
      </c>
      <c r="V21" s="24">
        <v>80</v>
      </c>
      <c r="W21" s="24">
        <v>80</v>
      </c>
      <c r="X21" s="24">
        <v>57</v>
      </c>
      <c r="Y21" s="24">
        <v>20</v>
      </c>
      <c r="Z21" s="24">
        <v>28</v>
      </c>
      <c r="AA21" s="24">
        <v>14</v>
      </c>
      <c r="AB21" s="19">
        <f t="shared" si="3"/>
        <v>2.8061799739838871</v>
      </c>
      <c r="AC21" s="19">
        <f t="shared" si="4"/>
        <v>1.9030899869919435</v>
      </c>
      <c r="AD21" s="19">
        <f t="shared" si="5"/>
        <v>1.9030899869919435</v>
      </c>
      <c r="AE21" s="19">
        <f t="shared" si="6"/>
        <v>1.7558748556724915</v>
      </c>
      <c r="AF21" s="19">
        <f t="shared" si="7"/>
        <v>1.3010299956639813</v>
      </c>
      <c r="AG21" s="19">
        <f t="shared" si="8"/>
        <v>1.4471580313422192</v>
      </c>
      <c r="AH21" s="19">
        <f t="shared" si="9"/>
        <v>1.146128035678238</v>
      </c>
    </row>
    <row r="22" spans="1:34" ht="17" thickBot="1" x14ac:dyDescent="0.25">
      <c r="A22" s="22">
        <v>20</v>
      </c>
      <c r="B22" s="23">
        <v>80</v>
      </c>
      <c r="C22" s="23" t="s">
        <v>280</v>
      </c>
      <c r="D22" s="23" t="s">
        <v>286</v>
      </c>
      <c r="E22" s="21">
        <v>44</v>
      </c>
      <c r="F22" s="21" t="s">
        <v>50</v>
      </c>
      <c r="G22" s="24">
        <v>1280</v>
      </c>
      <c r="H22" s="24">
        <v>160</v>
      </c>
      <c r="I22" s="24">
        <v>160</v>
      </c>
      <c r="J22" s="24">
        <v>160</v>
      </c>
      <c r="K22" s="24">
        <v>40</v>
      </c>
      <c r="L22" s="24">
        <v>28</v>
      </c>
      <c r="M22" s="24">
        <v>20</v>
      </c>
      <c r="N22" t="b">
        <f t="shared" si="2"/>
        <v>0</v>
      </c>
      <c r="O22" s="22">
        <v>20</v>
      </c>
      <c r="P22" s="28">
        <v>56</v>
      </c>
      <c r="Q22" s="28" t="s">
        <v>280</v>
      </c>
      <c r="R22" s="28" t="s">
        <v>276</v>
      </c>
      <c r="S22" s="21">
        <v>21</v>
      </c>
      <c r="T22" s="21" t="s">
        <v>279</v>
      </c>
      <c r="U22" s="24">
        <v>10240</v>
      </c>
      <c r="V22" s="24">
        <v>640</v>
      </c>
      <c r="W22" s="24">
        <v>640</v>
      </c>
      <c r="X22" s="24">
        <v>453</v>
      </c>
      <c r="Y22" s="24">
        <v>160</v>
      </c>
      <c r="Z22" s="24">
        <v>160</v>
      </c>
      <c r="AA22" s="24">
        <v>80</v>
      </c>
      <c r="AB22" s="19">
        <f t="shared" si="3"/>
        <v>4.0102999566398116</v>
      </c>
      <c r="AC22" s="19">
        <f t="shared" si="4"/>
        <v>2.8061799739838871</v>
      </c>
      <c r="AD22" s="19">
        <f t="shared" si="5"/>
        <v>2.8061799739838871</v>
      </c>
      <c r="AE22" s="19">
        <f t="shared" si="6"/>
        <v>2.6560982020128319</v>
      </c>
      <c r="AF22" s="19">
        <f t="shared" si="7"/>
        <v>2.2041199826559246</v>
      </c>
      <c r="AG22" s="19">
        <f t="shared" si="8"/>
        <v>2.2041199826559246</v>
      </c>
      <c r="AH22" s="19">
        <f t="shared" si="9"/>
        <v>1.9030899869919435</v>
      </c>
    </row>
    <row r="23" spans="1:34" ht="17" thickBot="1" x14ac:dyDescent="0.25">
      <c r="A23" s="22">
        <v>21</v>
      </c>
      <c r="B23" s="23">
        <v>78</v>
      </c>
      <c r="C23" s="23" t="s">
        <v>280</v>
      </c>
      <c r="D23" s="23" t="s">
        <v>276</v>
      </c>
      <c r="E23" s="21">
        <v>73</v>
      </c>
      <c r="F23" s="21" t="s">
        <v>50</v>
      </c>
      <c r="G23" s="24">
        <v>905</v>
      </c>
      <c r="H23" s="24">
        <v>40</v>
      </c>
      <c r="I23" s="24">
        <v>40</v>
      </c>
      <c r="J23" s="24">
        <v>28</v>
      </c>
      <c r="K23" s="24">
        <v>20</v>
      </c>
      <c r="L23" s="24">
        <v>10</v>
      </c>
      <c r="M23" s="24">
        <v>10</v>
      </c>
      <c r="N23" t="b">
        <f t="shared" si="2"/>
        <v>1</v>
      </c>
      <c r="O23" s="22">
        <v>21</v>
      </c>
      <c r="P23" s="28">
        <v>66</v>
      </c>
      <c r="Q23" s="28" t="s">
        <v>275</v>
      </c>
      <c r="R23" s="28" t="s">
        <v>276</v>
      </c>
      <c r="S23" s="21">
        <v>26</v>
      </c>
      <c r="T23" s="21" t="s">
        <v>282</v>
      </c>
      <c r="U23" s="24">
        <v>3620</v>
      </c>
      <c r="V23" s="24">
        <v>320</v>
      </c>
      <c r="W23" s="24">
        <v>320</v>
      </c>
      <c r="X23" s="24">
        <v>160</v>
      </c>
      <c r="Y23" s="24">
        <v>80</v>
      </c>
      <c r="Z23" s="24">
        <v>80</v>
      </c>
      <c r="AA23" s="24">
        <v>40</v>
      </c>
      <c r="AB23" s="19">
        <f t="shared" si="3"/>
        <v>3.5587085705331658</v>
      </c>
      <c r="AC23" s="19">
        <f t="shared" si="4"/>
        <v>2.5051499783199058</v>
      </c>
      <c r="AD23" s="19">
        <f t="shared" si="5"/>
        <v>2.5051499783199058</v>
      </c>
      <c r="AE23" s="19">
        <f t="shared" si="6"/>
        <v>2.2041199826559246</v>
      </c>
      <c r="AF23" s="19">
        <f t="shared" si="7"/>
        <v>1.9030899869919435</v>
      </c>
      <c r="AG23" s="19">
        <f t="shared" si="8"/>
        <v>1.9030899869919435</v>
      </c>
      <c r="AH23" s="19">
        <f t="shared" si="9"/>
        <v>1.6020599913279623</v>
      </c>
    </row>
    <row r="24" spans="1:34" ht="17" thickBot="1" x14ac:dyDescent="0.25">
      <c r="A24" s="22">
        <v>22</v>
      </c>
      <c r="B24" s="23">
        <v>86</v>
      </c>
      <c r="C24" s="23" t="s">
        <v>280</v>
      </c>
      <c r="D24" s="23" t="s">
        <v>276</v>
      </c>
      <c r="E24" s="21">
        <v>51</v>
      </c>
      <c r="F24" s="21" t="s">
        <v>50</v>
      </c>
      <c r="G24" s="24">
        <v>1280</v>
      </c>
      <c r="H24" s="24">
        <v>20</v>
      </c>
      <c r="I24" s="24">
        <v>20</v>
      </c>
      <c r="J24" s="24">
        <v>20</v>
      </c>
      <c r="K24" s="24">
        <v>10</v>
      </c>
      <c r="L24" s="24">
        <v>10</v>
      </c>
      <c r="M24" s="24">
        <v>10</v>
      </c>
      <c r="N24" t="b">
        <f t="shared" si="2"/>
        <v>1</v>
      </c>
      <c r="O24" s="22">
        <v>22</v>
      </c>
      <c r="P24" s="28">
        <v>76</v>
      </c>
      <c r="Q24" s="28" t="s">
        <v>275</v>
      </c>
      <c r="R24" s="28" t="s">
        <v>276</v>
      </c>
      <c r="S24" s="21">
        <v>30</v>
      </c>
      <c r="T24" s="21" t="s">
        <v>282</v>
      </c>
      <c r="U24" s="24">
        <v>3620</v>
      </c>
      <c r="V24" s="24">
        <v>226</v>
      </c>
      <c r="W24" s="24">
        <v>226</v>
      </c>
      <c r="X24" s="24">
        <v>160</v>
      </c>
      <c r="Y24" s="24">
        <v>10</v>
      </c>
      <c r="Z24" s="24">
        <v>80</v>
      </c>
      <c r="AA24" s="24">
        <v>10</v>
      </c>
      <c r="AB24" s="19">
        <f t="shared" si="3"/>
        <v>3.5587085705331658</v>
      </c>
      <c r="AC24" s="19">
        <f t="shared" si="4"/>
        <v>2.3541084391474008</v>
      </c>
      <c r="AD24" s="19">
        <f t="shared" si="5"/>
        <v>2.3541084391474008</v>
      </c>
      <c r="AE24" s="19">
        <f t="shared" si="6"/>
        <v>2.2041199826559246</v>
      </c>
      <c r="AF24" s="19">
        <f t="shared" si="7"/>
        <v>1</v>
      </c>
      <c r="AG24" s="19">
        <f t="shared" si="8"/>
        <v>1.9030899869919435</v>
      </c>
      <c r="AH24" s="19">
        <f t="shared" si="9"/>
        <v>1</v>
      </c>
    </row>
    <row r="25" spans="1:34" ht="17" thickBot="1" x14ac:dyDescent="0.25">
      <c r="A25" s="22">
        <v>23</v>
      </c>
      <c r="B25" s="23">
        <v>84</v>
      </c>
      <c r="C25" s="23" t="s">
        <v>275</v>
      </c>
      <c r="D25" s="23" t="s">
        <v>276</v>
      </c>
      <c r="E25" s="21">
        <v>35</v>
      </c>
      <c r="F25" s="21" t="s">
        <v>50</v>
      </c>
      <c r="G25" s="24">
        <v>20480</v>
      </c>
      <c r="H25" s="24">
        <v>1280</v>
      </c>
      <c r="I25" s="24">
        <v>640</v>
      </c>
      <c r="J25" s="24">
        <v>453</v>
      </c>
      <c r="K25" s="24">
        <v>226</v>
      </c>
      <c r="L25" s="24">
        <v>160</v>
      </c>
      <c r="M25" s="24">
        <v>80</v>
      </c>
      <c r="N25" t="b">
        <f t="shared" si="2"/>
        <v>1</v>
      </c>
      <c r="O25" s="22">
        <v>23</v>
      </c>
      <c r="P25" s="28">
        <v>61</v>
      </c>
      <c r="Q25" s="28" t="s">
        <v>275</v>
      </c>
      <c r="R25" s="28" t="s">
        <v>283</v>
      </c>
      <c r="S25" s="21">
        <v>31</v>
      </c>
      <c r="T25" s="21" t="s">
        <v>279</v>
      </c>
      <c r="U25" s="24">
        <v>10240</v>
      </c>
      <c r="V25" s="24">
        <v>5120</v>
      </c>
      <c r="W25" s="24">
        <v>5120</v>
      </c>
      <c r="X25" s="24">
        <v>2560</v>
      </c>
      <c r="Y25" s="24">
        <v>640</v>
      </c>
      <c r="Z25" s="24">
        <v>453</v>
      </c>
      <c r="AA25" s="24">
        <v>226</v>
      </c>
      <c r="AB25" s="19">
        <f t="shared" si="3"/>
        <v>4.0102999566398116</v>
      </c>
      <c r="AC25" s="19">
        <f t="shared" si="4"/>
        <v>3.7092699609758308</v>
      </c>
      <c r="AD25" s="19">
        <f t="shared" si="5"/>
        <v>3.7092699609758308</v>
      </c>
      <c r="AE25" s="19">
        <f t="shared" si="6"/>
        <v>3.4082399653118496</v>
      </c>
      <c r="AF25" s="19">
        <f t="shared" si="7"/>
        <v>2.8061799739838871</v>
      </c>
      <c r="AG25" s="19">
        <f t="shared" si="8"/>
        <v>2.6560982020128319</v>
      </c>
      <c r="AH25" s="19">
        <f t="shared" si="9"/>
        <v>2.3541084391474008</v>
      </c>
    </row>
    <row r="26" spans="1:34" ht="17" thickBot="1" x14ac:dyDescent="0.25">
      <c r="A26" s="22">
        <v>24</v>
      </c>
      <c r="B26" s="23">
        <v>94</v>
      </c>
      <c r="C26" s="23" t="s">
        <v>275</v>
      </c>
      <c r="D26" s="23" t="s">
        <v>276</v>
      </c>
      <c r="E26" s="21">
        <v>47</v>
      </c>
      <c r="F26" s="21" t="s">
        <v>50</v>
      </c>
      <c r="G26" s="24">
        <v>1280</v>
      </c>
      <c r="H26" s="24">
        <v>80</v>
      </c>
      <c r="I26" s="24">
        <v>40</v>
      </c>
      <c r="J26" s="24">
        <v>40</v>
      </c>
      <c r="K26" s="24">
        <v>20</v>
      </c>
      <c r="L26" s="24">
        <v>20</v>
      </c>
      <c r="M26" s="24">
        <v>10</v>
      </c>
      <c r="N26" t="b">
        <f t="shared" si="2"/>
        <v>1</v>
      </c>
      <c r="O26" s="22">
        <v>24</v>
      </c>
      <c r="P26" s="23">
        <v>77</v>
      </c>
      <c r="Q26" s="23" t="s">
        <v>275</v>
      </c>
      <c r="R26" s="23" t="s">
        <v>286</v>
      </c>
      <c r="S26" s="21">
        <v>31</v>
      </c>
      <c r="T26" s="21" t="s">
        <v>282</v>
      </c>
      <c r="U26" s="24">
        <v>5120</v>
      </c>
      <c r="V26" s="24">
        <v>80</v>
      </c>
      <c r="W26" s="24">
        <v>80</v>
      </c>
      <c r="X26" s="24">
        <v>40</v>
      </c>
      <c r="Y26" s="24">
        <v>40</v>
      </c>
      <c r="Z26" s="24">
        <v>28</v>
      </c>
      <c r="AA26" s="24">
        <v>10</v>
      </c>
      <c r="AB26" s="19">
        <f t="shared" si="3"/>
        <v>3.7092699609758308</v>
      </c>
      <c r="AC26" s="19">
        <f t="shared" si="4"/>
        <v>1.9030899869919435</v>
      </c>
      <c r="AD26" s="19">
        <f t="shared" si="5"/>
        <v>1.9030899869919435</v>
      </c>
      <c r="AE26" s="19">
        <f t="shared" si="6"/>
        <v>1.6020599913279623</v>
      </c>
      <c r="AF26" s="19">
        <f t="shared" si="7"/>
        <v>1.6020599913279623</v>
      </c>
      <c r="AG26" s="19">
        <f t="shared" si="8"/>
        <v>1.4471580313422192</v>
      </c>
      <c r="AH26" s="19">
        <f t="shared" si="9"/>
        <v>1</v>
      </c>
    </row>
    <row r="27" spans="1:34" ht="17" thickBot="1" x14ac:dyDescent="0.25">
      <c r="A27" s="22">
        <v>25</v>
      </c>
      <c r="B27" s="23">
        <v>87</v>
      </c>
      <c r="C27" s="23" t="s">
        <v>275</v>
      </c>
      <c r="D27" s="23" t="s">
        <v>281</v>
      </c>
      <c r="E27" s="21">
        <v>43</v>
      </c>
      <c r="F27" s="21" t="s">
        <v>50</v>
      </c>
      <c r="G27" s="24">
        <v>905</v>
      </c>
      <c r="H27" s="24">
        <v>160</v>
      </c>
      <c r="I27" s="24">
        <v>320</v>
      </c>
      <c r="J27" s="24">
        <v>160</v>
      </c>
      <c r="K27" s="24">
        <v>28</v>
      </c>
      <c r="L27" s="24">
        <v>14</v>
      </c>
      <c r="M27" s="24">
        <v>10</v>
      </c>
      <c r="N27" t="b">
        <f t="shared" si="2"/>
        <v>0</v>
      </c>
      <c r="O27" s="22">
        <v>25</v>
      </c>
      <c r="P27" s="28">
        <v>59</v>
      </c>
      <c r="Q27" s="28" t="s">
        <v>275</v>
      </c>
      <c r="R27" s="28" t="s">
        <v>289</v>
      </c>
      <c r="S27" s="21">
        <v>28</v>
      </c>
      <c r="T27" s="21" t="s">
        <v>282</v>
      </c>
      <c r="U27" s="24">
        <v>2560</v>
      </c>
      <c r="V27" s="24">
        <v>320</v>
      </c>
      <c r="W27" s="24">
        <v>320</v>
      </c>
      <c r="X27" s="24">
        <v>160</v>
      </c>
      <c r="Y27" s="24">
        <v>160</v>
      </c>
      <c r="Z27" s="24">
        <v>80</v>
      </c>
      <c r="AA27" s="24">
        <v>28</v>
      </c>
      <c r="AB27" s="19">
        <f t="shared" si="3"/>
        <v>3.4082399653118496</v>
      </c>
      <c r="AC27" s="19">
        <f t="shared" si="4"/>
        <v>2.5051499783199058</v>
      </c>
      <c r="AD27" s="19">
        <f t="shared" si="5"/>
        <v>2.5051499783199058</v>
      </c>
      <c r="AE27" s="19">
        <f t="shared" si="6"/>
        <v>2.2041199826559246</v>
      </c>
      <c r="AF27" s="19">
        <f t="shared" si="7"/>
        <v>2.2041199826559246</v>
      </c>
      <c r="AG27" s="19">
        <f t="shared" si="8"/>
        <v>1.9030899869919435</v>
      </c>
      <c r="AH27" s="19">
        <f t="shared" si="9"/>
        <v>1.4471580313422192</v>
      </c>
    </row>
    <row r="28" spans="1:34" ht="17" thickBot="1" x14ac:dyDescent="0.25">
      <c r="A28" s="25" t="s">
        <v>290</v>
      </c>
      <c r="B28" s="23" t="s">
        <v>291</v>
      </c>
      <c r="C28" s="23" t="s">
        <v>291</v>
      </c>
      <c r="D28" s="23" t="s">
        <v>291</v>
      </c>
      <c r="E28" s="21" t="s">
        <v>291</v>
      </c>
      <c r="F28" s="21" t="s">
        <v>291</v>
      </c>
      <c r="G28" s="24">
        <v>1533</v>
      </c>
      <c r="H28" s="24">
        <v>95</v>
      </c>
      <c r="I28" s="24">
        <v>69</v>
      </c>
      <c r="J28" s="24">
        <v>62</v>
      </c>
      <c r="K28" s="24">
        <v>26</v>
      </c>
      <c r="L28" s="24">
        <v>22</v>
      </c>
      <c r="M28" s="24">
        <v>15</v>
      </c>
      <c r="N28" t="b">
        <f t="shared" si="2"/>
        <v>1</v>
      </c>
      <c r="O28" s="22">
        <v>26</v>
      </c>
      <c r="P28" s="28">
        <v>71</v>
      </c>
      <c r="Q28" s="28" t="s">
        <v>280</v>
      </c>
      <c r="R28" s="28" t="s">
        <v>288</v>
      </c>
      <c r="S28" s="21">
        <v>22</v>
      </c>
      <c r="T28" s="21" t="s">
        <v>282</v>
      </c>
      <c r="U28" s="24">
        <v>1280</v>
      </c>
      <c r="V28" s="24">
        <v>160</v>
      </c>
      <c r="W28" s="24">
        <v>160</v>
      </c>
      <c r="X28" s="24">
        <v>80</v>
      </c>
      <c r="Y28" s="24">
        <v>80</v>
      </c>
      <c r="Z28" s="24">
        <v>80</v>
      </c>
      <c r="AA28" s="24">
        <v>14</v>
      </c>
      <c r="AB28" s="19">
        <f t="shared" si="3"/>
        <v>3.1072099696478683</v>
      </c>
      <c r="AC28" s="19">
        <f t="shared" si="4"/>
        <v>2.2041199826559246</v>
      </c>
      <c r="AD28" s="19">
        <f t="shared" si="5"/>
        <v>2.2041199826559246</v>
      </c>
      <c r="AE28" s="19">
        <f t="shared" si="6"/>
        <v>1.9030899869919435</v>
      </c>
      <c r="AF28" s="19">
        <f t="shared" si="7"/>
        <v>1.9030899869919435</v>
      </c>
      <c r="AG28" s="19">
        <f t="shared" si="8"/>
        <v>1.9030899869919435</v>
      </c>
      <c r="AH28" s="19">
        <f t="shared" si="9"/>
        <v>1.146128035678238</v>
      </c>
    </row>
    <row r="29" spans="1:34" ht="17" thickBot="1" x14ac:dyDescent="0.25">
      <c r="A29" s="26" t="s">
        <v>292</v>
      </c>
      <c r="B29" s="23" t="s">
        <v>291</v>
      </c>
      <c r="C29" s="23" t="s">
        <v>291</v>
      </c>
      <c r="D29" s="23" t="s">
        <v>291</v>
      </c>
      <c r="E29" s="21" t="s">
        <v>291</v>
      </c>
      <c r="F29" s="21" t="s">
        <v>291</v>
      </c>
      <c r="G29" s="24" t="s">
        <v>293</v>
      </c>
      <c r="H29" s="24" t="s">
        <v>294</v>
      </c>
      <c r="I29" s="24" t="s">
        <v>295</v>
      </c>
      <c r="J29" s="24" t="s">
        <v>296</v>
      </c>
      <c r="K29" s="24" t="s">
        <v>297</v>
      </c>
      <c r="L29" s="24" t="s">
        <v>298</v>
      </c>
      <c r="M29" s="27">
        <v>44166</v>
      </c>
      <c r="N29" t="b">
        <f t="shared" si="2"/>
        <v>1</v>
      </c>
      <c r="O29" s="22">
        <v>27</v>
      </c>
      <c r="P29" s="28">
        <v>70</v>
      </c>
      <c r="Q29" s="28" t="s">
        <v>275</v>
      </c>
      <c r="R29" s="28" t="s">
        <v>276</v>
      </c>
      <c r="S29" s="21">
        <v>22</v>
      </c>
      <c r="T29" s="21" t="s">
        <v>279</v>
      </c>
      <c r="U29" s="24">
        <v>1280</v>
      </c>
      <c r="V29" s="24">
        <v>113</v>
      </c>
      <c r="W29" s="24">
        <v>57</v>
      </c>
      <c r="X29" s="24">
        <v>28</v>
      </c>
      <c r="Y29" s="24">
        <v>20</v>
      </c>
      <c r="Z29" s="24">
        <v>20</v>
      </c>
      <c r="AA29" s="24">
        <v>10</v>
      </c>
      <c r="AB29" s="19">
        <f t="shared" si="3"/>
        <v>3.1072099696478683</v>
      </c>
      <c r="AC29" s="19">
        <f t="shared" si="4"/>
        <v>2.0530784434834195</v>
      </c>
      <c r="AD29" s="19">
        <f t="shared" si="5"/>
        <v>1.7558748556724915</v>
      </c>
      <c r="AE29" s="19">
        <f t="shared" si="6"/>
        <v>1.4471580313422192</v>
      </c>
      <c r="AF29" s="19">
        <f t="shared" si="7"/>
        <v>1.3010299956639813</v>
      </c>
      <c r="AG29" s="19">
        <f t="shared" si="8"/>
        <v>1.3010299956639813</v>
      </c>
      <c r="AH29" s="19">
        <f t="shared" si="9"/>
        <v>1</v>
      </c>
    </row>
    <row r="30" spans="1:34" ht="17" thickBot="1" x14ac:dyDescent="0.25">
      <c r="N30" t="b">
        <f t="shared" si="2"/>
        <v>1</v>
      </c>
      <c r="O30" s="22">
        <v>28</v>
      </c>
      <c r="P30" s="23">
        <v>79</v>
      </c>
      <c r="Q30" s="23" t="s">
        <v>275</v>
      </c>
      <c r="R30" s="23" t="s">
        <v>276</v>
      </c>
      <c r="S30" s="21">
        <v>25</v>
      </c>
      <c r="T30" s="21" t="s">
        <v>282</v>
      </c>
      <c r="U30" s="24">
        <v>2560</v>
      </c>
      <c r="V30" s="24">
        <v>226</v>
      </c>
      <c r="W30" s="24">
        <v>160</v>
      </c>
      <c r="X30" s="24">
        <v>80</v>
      </c>
      <c r="Y30" s="24">
        <v>57</v>
      </c>
      <c r="Z30" s="24">
        <v>10</v>
      </c>
      <c r="AA30" s="24">
        <v>20</v>
      </c>
      <c r="AB30" s="19">
        <f t="shared" si="3"/>
        <v>3.4082399653118496</v>
      </c>
      <c r="AC30" s="19">
        <f t="shared" si="4"/>
        <v>2.3541084391474008</v>
      </c>
      <c r="AD30" s="19">
        <f t="shared" si="5"/>
        <v>2.2041199826559246</v>
      </c>
      <c r="AE30" s="19">
        <f t="shared" si="6"/>
        <v>1.9030899869919435</v>
      </c>
      <c r="AF30" s="19">
        <f t="shared" si="7"/>
        <v>1.7558748556724915</v>
      </c>
      <c r="AG30" s="19">
        <f t="shared" si="8"/>
        <v>1</v>
      </c>
      <c r="AH30" s="19">
        <f t="shared" si="9"/>
        <v>1.3010299956639813</v>
      </c>
    </row>
    <row r="31" spans="1:34" ht="17" thickBot="1" x14ac:dyDescent="0.25">
      <c r="N31" t="b">
        <f t="shared" si="2"/>
        <v>1</v>
      </c>
      <c r="O31" s="22">
        <v>29</v>
      </c>
      <c r="P31" s="28">
        <v>79</v>
      </c>
      <c r="Q31" s="28" t="s">
        <v>280</v>
      </c>
      <c r="R31" s="23" t="s">
        <v>276</v>
      </c>
      <c r="S31" s="21">
        <v>18</v>
      </c>
      <c r="T31" s="21" t="s">
        <v>282</v>
      </c>
      <c r="U31" s="24">
        <v>2560</v>
      </c>
      <c r="V31" s="24">
        <v>160</v>
      </c>
      <c r="W31" s="24">
        <v>320</v>
      </c>
      <c r="X31" s="24">
        <v>160</v>
      </c>
      <c r="Y31" s="24">
        <v>226</v>
      </c>
      <c r="Z31" s="24">
        <v>160</v>
      </c>
      <c r="AA31" s="24">
        <v>80</v>
      </c>
      <c r="AB31" s="19">
        <f t="shared" si="3"/>
        <v>3.4082399653118496</v>
      </c>
      <c r="AC31" s="19">
        <f t="shared" si="4"/>
        <v>2.2041199826559246</v>
      </c>
      <c r="AD31" s="19">
        <f t="shared" si="5"/>
        <v>2.5051499783199058</v>
      </c>
      <c r="AE31" s="19">
        <f t="shared" si="6"/>
        <v>2.2041199826559246</v>
      </c>
      <c r="AF31" s="19">
        <f t="shared" si="7"/>
        <v>2.3541084391474008</v>
      </c>
      <c r="AG31" s="19">
        <f t="shared" si="8"/>
        <v>2.2041199826559246</v>
      </c>
      <c r="AH31" s="19">
        <f t="shared" si="9"/>
        <v>1.9030899869919435</v>
      </c>
    </row>
    <row r="32" spans="1:34" ht="17" thickBot="1" x14ac:dyDescent="0.25">
      <c r="O32" s="25" t="s">
        <v>290</v>
      </c>
      <c r="P32" s="23" t="s">
        <v>291</v>
      </c>
      <c r="Q32" s="23" t="s">
        <v>291</v>
      </c>
      <c r="R32" s="23" t="s">
        <v>291</v>
      </c>
      <c r="S32" s="21" t="s">
        <v>291</v>
      </c>
      <c r="T32" s="21" t="s">
        <v>291</v>
      </c>
      <c r="U32" s="24">
        <v>3620</v>
      </c>
      <c r="V32" s="24">
        <v>298</v>
      </c>
      <c r="W32" s="24">
        <v>305</v>
      </c>
      <c r="X32" s="24">
        <v>183</v>
      </c>
      <c r="Y32" s="24">
        <v>98</v>
      </c>
      <c r="Z32" s="24">
        <v>73</v>
      </c>
      <c r="AA32" s="24">
        <v>35</v>
      </c>
      <c r="AB32" s="19">
        <f t="shared" si="3"/>
        <v>3.5587085705331658</v>
      </c>
      <c r="AC32" s="19">
        <f t="shared" si="4"/>
        <v>2.4742162640762553</v>
      </c>
      <c r="AD32" s="19">
        <f t="shared" si="5"/>
        <v>2.4842998393467859</v>
      </c>
      <c r="AE32" s="19">
        <f t="shared" si="6"/>
        <v>2.2624510897304293</v>
      </c>
      <c r="AF32" s="19">
        <f t="shared" si="7"/>
        <v>1.9912260756924949</v>
      </c>
      <c r="AG32" s="19">
        <f t="shared" si="8"/>
        <v>1.8633228601204559</v>
      </c>
      <c r="AH32" s="19">
        <f t="shared" si="9"/>
        <v>1.5440680443502757</v>
      </c>
    </row>
    <row r="33" spans="1:34" ht="17" thickBot="1" x14ac:dyDescent="0.25">
      <c r="N33">
        <f>COUNTIF(N3:N31,TRUE)</f>
        <v>21</v>
      </c>
      <c r="O33" s="26" t="s">
        <v>292</v>
      </c>
      <c r="P33" s="23" t="s">
        <v>291</v>
      </c>
      <c r="Q33" s="23" t="s">
        <v>291</v>
      </c>
      <c r="R33" s="23" t="s">
        <v>291</v>
      </c>
      <c r="S33" s="21" t="s">
        <v>291</v>
      </c>
      <c r="T33" s="21" t="s">
        <v>291</v>
      </c>
      <c r="U33" s="24" t="s">
        <v>299</v>
      </c>
      <c r="V33" s="24" t="s">
        <v>300</v>
      </c>
      <c r="W33" s="24" t="s">
        <v>301</v>
      </c>
      <c r="X33" s="24" t="s">
        <v>302</v>
      </c>
      <c r="Y33" s="24" t="s">
        <v>303</v>
      </c>
      <c r="Z33" s="24" t="s">
        <v>304</v>
      </c>
      <c r="AA33" s="24" t="s">
        <v>305</v>
      </c>
    </row>
    <row r="38" spans="1:34" x14ac:dyDescent="0.2">
      <c r="A38" t="s">
        <v>306</v>
      </c>
      <c r="B38">
        <f>AVERAGE(B3:B27)</f>
        <v>78.92</v>
      </c>
      <c r="O38" t="s">
        <v>306</v>
      </c>
      <c r="P38">
        <f>AVERAGE(P3:P31)</f>
        <v>64.379310344827587</v>
      </c>
    </row>
    <row r="39" spans="1:34" x14ac:dyDescent="0.2">
      <c r="A39" t="s">
        <v>307</v>
      </c>
      <c r="B39">
        <f>MIN(B3:B27)</f>
        <v>59</v>
      </c>
      <c r="O39" t="s">
        <v>307</v>
      </c>
      <c r="P39">
        <f>MIN(P3:P31)</f>
        <v>22</v>
      </c>
    </row>
    <row r="40" spans="1:34" x14ac:dyDescent="0.2">
      <c r="A40" t="s">
        <v>308</v>
      </c>
      <c r="B40">
        <f>MAX(B3:B27)</f>
        <v>94</v>
      </c>
      <c r="O40" t="s">
        <v>308</v>
      </c>
      <c r="P40">
        <f>MAX(P3:P31)</f>
        <v>86</v>
      </c>
    </row>
    <row r="41" spans="1:34" x14ac:dyDescent="0.2">
      <c r="A41" t="s">
        <v>309</v>
      </c>
      <c r="B41">
        <f>STDEV(B3:B27)</f>
        <v>9.1738759529437637</v>
      </c>
      <c r="O41" t="s">
        <v>309</v>
      </c>
      <c r="P41">
        <f>STDEV(P3:P31)</f>
        <v>16.948269597942208</v>
      </c>
      <c r="AB41" t="str">
        <f>AB2</f>
        <v>log10USA-WA1/2020</v>
      </c>
      <c r="AC41" t="str">
        <f t="shared" ref="AC41:AH41" si="10">AC2</f>
        <v>log10BA.4/5-spike</v>
      </c>
      <c r="AD41" t="str">
        <f t="shared" si="10"/>
        <v>log10BF.7-spike</v>
      </c>
      <c r="AE41" t="str">
        <f t="shared" si="10"/>
        <v>log10BA.4.6-spike</v>
      </c>
      <c r="AF41" t="str">
        <f t="shared" si="10"/>
        <v>log10BA.2.75.2-spike</v>
      </c>
      <c r="AG41" t="str">
        <f t="shared" si="10"/>
        <v>log10BQ.1.1-spike</v>
      </c>
      <c r="AH41" t="str">
        <f t="shared" si="10"/>
        <v>log10XBB.1-spike</v>
      </c>
    </row>
    <row r="42" spans="1:34" x14ac:dyDescent="0.2">
      <c r="O42" s="7" t="s">
        <v>310</v>
      </c>
      <c r="P42">
        <f>SUMIF($N$3:$N$31,TRUE,P$3:P$31)/COUNTIF($N$3:$N$31,TRUE)</f>
        <v>73</v>
      </c>
      <c r="S42">
        <f>SUMIF($N$3:$N$31,TRUE,S$3:S$31)/COUNTIF($N$3:$N$31,TRUE)</f>
        <v>24.333333333333332</v>
      </c>
      <c r="U42">
        <f>SUMIF($N$3:$N$31,TRUE,U$3:U$31)/COUNTIF($N$3:$N$31,TRUE)</f>
        <v>4310.0952380952385</v>
      </c>
      <c r="AA42" s="7" t="str">
        <f>O42</f>
        <v>old avg</v>
      </c>
      <c r="AB42">
        <f t="shared" ref="AB42:AH42" si="11">SUMIF($N$3:$N$31,TRUE,AB$3:AB$31)/COUNTIF($N$3:$N$31,TRUE)</f>
        <v>3.479906231274835</v>
      </c>
      <c r="AC42">
        <f t="shared" si="11"/>
        <v>2.339991022241259</v>
      </c>
      <c r="AD42">
        <f t="shared" si="11"/>
        <v>2.3406078390246225</v>
      </c>
      <c r="AE42">
        <f t="shared" si="11"/>
        <v>2.0967146399602803</v>
      </c>
      <c r="AF42">
        <f t="shared" si="11"/>
        <v>1.8818268972542085</v>
      </c>
      <c r="AG42">
        <f t="shared" si="11"/>
        <v>1.7021632836000495</v>
      </c>
      <c r="AH42">
        <f t="shared" si="11"/>
        <v>1.4436222974523436</v>
      </c>
    </row>
    <row r="43" spans="1:34" x14ac:dyDescent="0.2">
      <c r="O43" s="7" t="s">
        <v>311</v>
      </c>
      <c r="P43">
        <f>SUMIF($N$3:$N$31,FALSE,P$3:P$31)/COUNTIF($N$3:$N$31,FALSE)</f>
        <v>41.75</v>
      </c>
      <c r="S43">
        <f>SUMIF($N$3:$N$31,FALSE,S$3:S$31)/COUNTIF($N$3:$N$31,FALSE)</f>
        <v>20.125</v>
      </c>
      <c r="U43">
        <f>SUMIF($N$3:$N$31,FALSE,U$3:U$31)/COUNTIF($N$3:$N$31,FALSE)</f>
        <v>6345.125</v>
      </c>
      <c r="AA43" s="7" t="str">
        <f>O43</f>
        <v>young avg</v>
      </c>
      <c r="AB43">
        <f t="shared" ref="AB43:AH43" si="12">SUMIF($N$3:$N$31,FALSE,AB$3:AB$31)/COUNTIF($N$3:$N$31,FALSE)</f>
        <v>3.7657147837469207</v>
      </c>
      <c r="AC43">
        <f t="shared" si="12"/>
        <v>2.8249885496365517</v>
      </c>
      <c r="AD43">
        <f t="shared" si="12"/>
        <v>2.8626172990945493</v>
      </c>
      <c r="AE43">
        <f t="shared" si="12"/>
        <v>2.6932104444310481</v>
      </c>
      <c r="AF43">
        <f t="shared" si="12"/>
        <v>2.2793774815719199</v>
      </c>
      <c r="AG43">
        <f t="shared" si="12"/>
        <v>2.2793658171369726</v>
      </c>
      <c r="AH43">
        <f t="shared" si="12"/>
        <v>1.7895895506811672</v>
      </c>
    </row>
    <row r="44" spans="1:34" x14ac:dyDescent="0.2">
      <c r="AA44" s="7" t="s">
        <v>312</v>
      </c>
      <c r="AB44" s="19">
        <f>AVERAGE(AB3:AB32)</f>
        <v>3.5587485899093356</v>
      </c>
      <c r="AC44" s="19">
        <f t="shared" ref="AC44:AH44" si="13">AVERAGE(AC3:AC32)</f>
        <v>2.4737978709411697</v>
      </c>
      <c r="AD44" s="19">
        <f t="shared" si="13"/>
        <v>2.4846000950540077</v>
      </c>
      <c r="AE44" s="19">
        <f t="shared" si="13"/>
        <v>2.2613047361448237</v>
      </c>
      <c r="AF44" s="19">
        <f t="shared" si="13"/>
        <v>1.9914870256868746</v>
      </c>
      <c r="AG44" s="19">
        <f t="shared" si="13"/>
        <v>1.8614559450939097</v>
      </c>
      <c r="AH44" s="19">
        <f t="shared" si="13"/>
        <v>1.5392284232099611</v>
      </c>
    </row>
    <row r="45" spans="1:34" x14ac:dyDescent="0.2">
      <c r="AA45" s="7" t="str">
        <f>AA42</f>
        <v>old avg</v>
      </c>
      <c r="AB45" s="37">
        <f t="shared" ref="AB45:AH47" si="14">10^AB42</f>
        <v>3019.2997515964307</v>
      </c>
      <c r="AC45" s="37">
        <f t="shared" si="14"/>
        <v>218.7716398891786</v>
      </c>
      <c r="AD45" s="37">
        <f t="shared" si="14"/>
        <v>219.08257612594798</v>
      </c>
      <c r="AE45" s="37">
        <f t="shared" si="14"/>
        <v>124.94377976322956</v>
      </c>
      <c r="AF45" s="37">
        <f t="shared" si="14"/>
        <v>76.177531820350069</v>
      </c>
      <c r="AG45" s="37">
        <f t="shared" si="14"/>
        <v>50.368994770989971</v>
      </c>
      <c r="AH45" s="37">
        <f t="shared" si="14"/>
        <v>27.772968235906205</v>
      </c>
    </row>
    <row r="46" spans="1:34" x14ac:dyDescent="0.2">
      <c r="AA46" s="7" t="str">
        <f>AA43</f>
        <v>young avg</v>
      </c>
      <c r="AB46" s="37">
        <f t="shared" si="14"/>
        <v>5830.6206142506062</v>
      </c>
      <c r="AC46" s="37">
        <f t="shared" si="14"/>
        <v>668.3262966219994</v>
      </c>
      <c r="AD46" s="37">
        <f t="shared" si="14"/>
        <v>728.8149944098252</v>
      </c>
      <c r="AE46" s="37">
        <f t="shared" si="14"/>
        <v>493.41283722495393</v>
      </c>
      <c r="AF46" s="37">
        <f t="shared" si="14"/>
        <v>190.27313840043539</v>
      </c>
      <c r="AG46" s="37">
        <f t="shared" si="14"/>
        <v>190.26802804575038</v>
      </c>
      <c r="AH46" s="37">
        <f t="shared" si="14"/>
        <v>61.601253661269546</v>
      </c>
    </row>
    <row r="47" spans="1:34" x14ac:dyDescent="0.2">
      <c r="AA47" s="7" t="str">
        <f>AA44</f>
        <v>all avg</v>
      </c>
      <c r="AB47" s="37">
        <f t="shared" si="14"/>
        <v>3620.3335911984309</v>
      </c>
      <c r="AC47" s="37">
        <f t="shared" si="14"/>
        <v>297.71304927715289</v>
      </c>
      <c r="AD47" s="37">
        <f t="shared" si="14"/>
        <v>305.2109390256939</v>
      </c>
      <c r="AE47" s="37">
        <f t="shared" si="14"/>
        <v>182.51759442136321</v>
      </c>
      <c r="AF47" s="37">
        <f t="shared" si="14"/>
        <v>98.058901931695914</v>
      </c>
      <c r="AG47" s="37">
        <f t="shared" si="14"/>
        <v>72.686866179356826</v>
      </c>
      <c r="AH47" s="37">
        <f t="shared" si="14"/>
        <v>34.612137730126769</v>
      </c>
    </row>
    <row r="49" spans="27:34" x14ac:dyDescent="0.2">
      <c r="AA49" s="7" t="s">
        <v>313</v>
      </c>
      <c r="AB49" s="19">
        <f>AB45/G28</f>
        <v>1.9695366938006724</v>
      </c>
      <c r="AC49" s="19">
        <f t="shared" ref="AC49:AH49" si="15">AC45/H28</f>
        <v>2.3028593672545115</v>
      </c>
      <c r="AD49" s="19">
        <f t="shared" si="15"/>
        <v>3.1751097989267825</v>
      </c>
      <c r="AE49" s="19">
        <f t="shared" si="15"/>
        <v>2.0152222542456379</v>
      </c>
      <c r="AF49" s="19">
        <f t="shared" si="15"/>
        <v>2.9299050700134641</v>
      </c>
      <c r="AG49" s="19">
        <f t="shared" si="15"/>
        <v>2.289499762317726</v>
      </c>
      <c r="AH49" s="19">
        <f t="shared" si="15"/>
        <v>1.8515312157270805</v>
      </c>
    </row>
    <row r="50" spans="27:34" x14ac:dyDescent="0.2">
      <c r="AA50" s="7" t="s">
        <v>314</v>
      </c>
      <c r="AB50" s="19">
        <f>AB47/G28</f>
        <v>2.3616005161111748</v>
      </c>
      <c r="AC50" s="19">
        <f t="shared" ref="AC50:AH50" si="16">AC47/H28</f>
        <v>3.1338215713384514</v>
      </c>
      <c r="AD50" s="19">
        <f t="shared" si="16"/>
        <v>4.4233469424013609</v>
      </c>
      <c r="AE50" s="19">
        <f t="shared" si="16"/>
        <v>2.9438321680865034</v>
      </c>
      <c r="AF50" s="19">
        <f t="shared" si="16"/>
        <v>3.7714962281421505</v>
      </c>
      <c r="AG50" s="19">
        <f t="shared" si="16"/>
        <v>3.3039484626980378</v>
      </c>
      <c r="AH50" s="19">
        <f t="shared" si="16"/>
        <v>2.3074758486751179</v>
      </c>
    </row>
    <row r="51" spans="27:34" x14ac:dyDescent="0.2">
      <c r="AA51" t="s">
        <v>315</v>
      </c>
      <c r="AB51" s="19">
        <f>LOG10(AB49)</f>
        <v>0.29436407642046025</v>
      </c>
      <c r="AC51" s="19">
        <f t="shared" ref="AC51:AH51" si="17">LOG10(AC49)</f>
        <v>0.36226741695241138</v>
      </c>
      <c r="AD51" s="19">
        <f t="shared" si="17"/>
        <v>0.50175874828736733</v>
      </c>
      <c r="AE51" s="19">
        <f t="shared" si="17"/>
        <v>0.30432295046202673</v>
      </c>
      <c r="AF51" s="19">
        <f t="shared" si="17"/>
        <v>0.46685354928339051</v>
      </c>
      <c r="AG51" s="19">
        <f t="shared" si="17"/>
        <v>0.35974060277784353</v>
      </c>
      <c r="AH51" s="19">
        <f t="shared" si="17"/>
        <v>0.26753103839666259</v>
      </c>
    </row>
    <row r="52" spans="27:34" x14ac:dyDescent="0.2">
      <c r="AB52" s="19">
        <f t="shared" ref="AB52:AH52" si="18">LOG10(AB50)</f>
        <v>0.37320643505496093</v>
      </c>
      <c r="AC52" s="19">
        <f t="shared" si="18"/>
        <v>0.49607426565232204</v>
      </c>
      <c r="AD52" s="19">
        <f t="shared" si="18"/>
        <v>0.64575100431675259</v>
      </c>
      <c r="AE52" s="19">
        <f t="shared" si="18"/>
        <v>0.46891304664657019</v>
      </c>
      <c r="AF52" s="19">
        <f t="shared" si="18"/>
        <v>0.57651367771605677</v>
      </c>
      <c r="AG52" s="19">
        <f t="shared" si="18"/>
        <v>0.51903326427170371</v>
      </c>
      <c r="AH52" s="19">
        <f t="shared" si="18"/>
        <v>0.3631371641542801</v>
      </c>
    </row>
  </sheetData>
  <mergeCells count="13">
    <mergeCell ref="U1:AA1"/>
    <mergeCell ref="O1:O2"/>
    <mergeCell ref="P1:P2"/>
    <mergeCell ref="Q1:Q2"/>
    <mergeCell ref="R1:R2"/>
    <mergeCell ref="S1:S2"/>
    <mergeCell ref="T1:T2"/>
    <mergeCell ref="G1:M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2fb40f-cad9-42b1-8429-6e3e59365347" xsi:nil="true"/>
    <lcf76f155ced4ddcb4097134ff3c332f xmlns="940c4600-7d1a-49e1-aa15-219fdccaff2c">
      <Terms xmlns="http://schemas.microsoft.com/office/infopath/2007/PartnerControls"/>
    </lcf76f155ced4ddcb4097134ff3c332f>
    <_Flow_SignoffStatus xmlns="940c4600-7d1a-49e1-aa15-219fdccaff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2A2D3555884CB771BE97E52D3115" ma:contentTypeVersion="15" ma:contentTypeDescription="Create a new document." ma:contentTypeScope="" ma:versionID="57e02b367fe4f57f000a5cca1c76e2cf">
  <xsd:schema xmlns:xsd="http://www.w3.org/2001/XMLSchema" xmlns:xs="http://www.w3.org/2001/XMLSchema" xmlns:p="http://schemas.microsoft.com/office/2006/metadata/properties" xmlns:ns2="940c4600-7d1a-49e1-aa15-219fdccaff2c" xmlns:ns3="4f2fb40f-cad9-42b1-8429-6e3e59365347" targetNamespace="http://schemas.microsoft.com/office/2006/metadata/properties" ma:root="true" ma:fieldsID="1360dbf26587a2d5394f98253bb60ced" ns2:_="" ns3:_="">
    <xsd:import namespace="940c4600-7d1a-49e1-aa15-219fdccaff2c"/>
    <xsd:import namespace="4f2fb40f-cad9-42b1-8429-6e3e59365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c4600-7d1a-49e1-aa15-219fdccaf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fb40f-cad9-42b1-8429-6e3e5936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63b1c2-3797-41fa-8f39-2c02c56891ab}" ma:internalName="TaxCatchAll" ma:showField="CatchAllData" ma:web="4f2fb40f-cad9-42b1-8429-6e3e59365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3D79F-E308-4238-8575-69EC93B3C6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2CC588-8955-4C1D-92C9-A4F6EA9A8D3B}">
  <ds:schemaRefs>
    <ds:schemaRef ds:uri="http://schemas.microsoft.com/office/2006/metadata/properties"/>
    <ds:schemaRef ds:uri="http://schemas.microsoft.com/office/2006/documentManagement/types"/>
    <ds:schemaRef ds:uri="940c4600-7d1a-49e1-aa15-219fdccaff2c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4f2fb40f-cad9-42b1-8429-6e3e5936534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65792F0-CA96-46A9-9A2C-941BE318A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c4600-7d1a-49e1-aa15-219fdccaff2c"/>
    <ds:schemaRef ds:uri="4f2fb40f-cad9-42b1-8429-6e3e59365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13 Kurhade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Khoury</dc:creator>
  <cp:keywords/>
  <dc:description/>
  <cp:lastModifiedBy>Steffen Docken</cp:lastModifiedBy>
  <cp:revision/>
  <dcterms:created xsi:type="dcterms:W3CDTF">2022-07-27T06:52:04Z</dcterms:created>
  <dcterms:modified xsi:type="dcterms:W3CDTF">2022-11-17T04:07:47Z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0x01010086C82A2D3555884CB771BE97E52D3115</vt:lpwstr>
  </property>
  <property fmtid="{D5CDD505-2E9C-101B-9397-08002B2CF9AE}" pid="3" name="MediaServiceImageTags">
    <vt:lpwstr/>
  </property>
</Properties>
</file>