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BSUIR-Labs\SA\lab4\"/>
    </mc:Choice>
  </mc:AlternateContent>
  <xr:revisionPtr revIDLastSave="0" documentId="13_ncr:1_{B943607B-BDBE-42FA-8B27-43DDC52531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G26" i="1"/>
  <c r="G25" i="1"/>
  <c r="F27" i="1"/>
  <c r="F26" i="1"/>
  <c r="F25" i="1"/>
  <c r="E27" i="1"/>
  <c r="E26" i="1"/>
  <c r="D27" i="1"/>
  <c r="D26" i="1"/>
  <c r="D25" i="1"/>
  <c r="I66" i="1"/>
  <c r="I63" i="1"/>
  <c r="I62" i="1"/>
  <c r="G63" i="1"/>
  <c r="G64" i="1"/>
  <c r="G62" i="1"/>
  <c r="G58" i="1"/>
  <c r="G59" i="1"/>
  <c r="G60" i="1"/>
  <c r="D60" i="1"/>
  <c r="D59" i="1"/>
  <c r="D58" i="1"/>
  <c r="F54" i="1"/>
  <c r="F18" i="1"/>
  <c r="G18" i="1"/>
  <c r="H18" i="1"/>
  <c r="E18" i="1"/>
  <c r="D18" i="1"/>
  <c r="H14" i="1"/>
  <c r="G14" i="1"/>
  <c r="F14" i="1"/>
  <c r="E14" i="1"/>
  <c r="D14" i="1"/>
  <c r="I14" i="1"/>
  <c r="I13" i="1"/>
  <c r="D13" i="1" s="1"/>
  <c r="I12" i="1"/>
  <c r="H12" i="1" s="1"/>
  <c r="D12" i="1" l="1"/>
  <c r="E12" i="1"/>
  <c r="F12" i="1"/>
  <c r="G12" i="1"/>
  <c r="H13" i="1"/>
  <c r="G13" i="1"/>
  <c r="F13" i="1"/>
  <c r="E13" i="1"/>
  <c r="I27" i="1"/>
  <c r="I31" i="1" s="1"/>
  <c r="I25" i="1"/>
  <c r="I29" i="1" s="1"/>
  <c r="I26" i="1"/>
  <c r="I30" i="1" s="1"/>
  <c r="I33" i="1" l="1"/>
  <c r="I37" i="1" l="1"/>
  <c r="I35" i="1"/>
  <c r="I36" i="1"/>
  <c r="D38" i="1" l="1"/>
  <c r="D35" i="1"/>
  <c r="D36" i="1"/>
  <c r="D37" i="1"/>
  <c r="D30" i="1"/>
  <c r="D33" i="1"/>
  <c r="D32" i="1"/>
  <c r="D31" i="1"/>
  <c r="D43" i="1"/>
  <c r="D41" i="1"/>
  <c r="D40" i="1"/>
  <c r="D42" i="1"/>
  <c r="F31" i="1" l="1"/>
  <c r="F32" i="1"/>
  <c r="F30" i="1"/>
  <c r="F33" i="1"/>
  <c r="F35" i="1" l="1"/>
</calcChain>
</file>

<file path=xl/sharedStrings.xml><?xml version="1.0" encoding="utf-8"?>
<sst xmlns="http://schemas.openxmlformats.org/spreadsheetml/2006/main" count="101" uniqueCount="70">
  <si>
    <t>Проект</t>
  </si>
  <si>
    <t>П1</t>
  </si>
  <si>
    <t>П2</t>
  </si>
  <si>
    <t>П3</t>
  </si>
  <si>
    <t>П5</t>
  </si>
  <si>
    <t>П6</t>
  </si>
  <si>
    <t>Прибыль, млн ден.ед./год</t>
  </si>
  <si>
    <t>Новые рабочие места</t>
  </si>
  <si>
    <t>Возможности разви­тия территории</t>
  </si>
  <si>
    <t>хорошие</t>
  </si>
  <si>
    <t>средние</t>
  </si>
  <si>
    <t>средние (немного хуже, чем для П2)</t>
  </si>
  <si>
    <t>очень хорошие</t>
  </si>
  <si>
    <t>Безразмерные оценки альтернатив</t>
  </si>
  <si>
    <t>Минимальные оценки</t>
  </si>
  <si>
    <t>Альтернатива</t>
  </si>
  <si>
    <r>
      <t>P</t>
    </r>
    <r>
      <rPr>
        <vertAlign val="subscript"/>
        <sz val="18"/>
        <color theme="1"/>
        <rFont val="Times New Roman"/>
        <family val="1"/>
        <charset val="204"/>
      </rPr>
      <t>0</t>
    </r>
    <r>
      <rPr>
        <sz val="14"/>
        <color theme="1"/>
        <rFont val="Times New Roman"/>
        <family val="1"/>
        <charset val="204"/>
      </rPr>
      <t>=0,5</t>
    </r>
  </si>
  <si>
    <t>Таким образом, для дальнейшего анализа выбираются альтернативы:</t>
  </si>
  <si>
    <t>П1, П2, П5, П6</t>
  </si>
  <si>
    <t>P1</t>
  </si>
  <si>
    <t>P2</t>
  </si>
  <si>
    <t>P3</t>
  </si>
  <si>
    <t>R1</t>
  </si>
  <si>
    <t>R2</t>
  </si>
  <si>
    <t>R3</t>
  </si>
  <si>
    <t>R</t>
  </si>
  <si>
    <t>W1</t>
  </si>
  <si>
    <t>W2</t>
  </si>
  <si>
    <t>W3</t>
  </si>
  <si>
    <t>лучшая альтернатива</t>
  </si>
  <si>
    <t>E11</t>
  </si>
  <si>
    <t>E12</t>
  </si>
  <si>
    <t>E13</t>
  </si>
  <si>
    <t>E14</t>
  </si>
  <si>
    <t>E21</t>
  </si>
  <si>
    <t>E22</t>
  </si>
  <si>
    <t>E23</t>
  </si>
  <si>
    <t>E24</t>
  </si>
  <si>
    <t>E1</t>
  </si>
  <si>
    <t>E2</t>
  </si>
  <si>
    <t>E3</t>
  </si>
  <si>
    <t>E4</t>
  </si>
  <si>
    <t>ТОП</t>
  </si>
  <si>
    <t>топчег))((</t>
  </si>
  <si>
    <t>То есть две лучшие альтернативы это</t>
  </si>
  <si>
    <t>Е4 и Е1</t>
  </si>
  <si>
    <t>то есть</t>
  </si>
  <si>
    <t>П6 и П1</t>
  </si>
  <si>
    <t>Ранги критериев:</t>
  </si>
  <si>
    <t>Прибыль</t>
  </si>
  <si>
    <t>Территория</t>
  </si>
  <si>
    <t>Раб места</t>
  </si>
  <si>
    <t>макс ранг</t>
  </si>
  <si>
    <t>V1</t>
  </si>
  <si>
    <t>V2</t>
  </si>
  <si>
    <t>V3</t>
  </si>
  <si>
    <t>S1</t>
  </si>
  <si>
    <t>S2</t>
  </si>
  <si>
    <t>S3</t>
  </si>
  <si>
    <t>С1</t>
  </si>
  <si>
    <t>С2</t>
  </si>
  <si>
    <t>С3</t>
  </si>
  <si>
    <t>D1</t>
  </si>
  <si>
    <t>D2</t>
  </si>
  <si>
    <t>D</t>
  </si>
  <si>
    <t>Проект П6 лучше проекта П1</t>
  </si>
  <si>
    <t>E31</t>
  </si>
  <si>
    <t>E32</t>
  </si>
  <si>
    <t>E33</t>
  </si>
  <si>
    <t>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</si>
</sst>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vertAlign val="subscript"/>
      <sz val="18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vertical="center"/>
    </xf>
    <xf numFmtId="2" fontId="0" fillId="0" borderId="10" xfId="0" applyNumberFormat="1" applyBorder="1" applyAlignment="1">
      <alignment horizontal="center" vertical="center"/>
    </xf>
    <xf numFmtId="0" fontId="4" fillId="0" borderId="0" xfId="0" applyFont="1"/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2" fontId="2" fillId="0" borderId="1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68"/>
  <sheetViews>
    <sheetView tabSelected="1" topLeftCell="A52" zoomScaleNormal="100" workbookViewId="0">
      <selection activeCell="I63" sqref="I63"/>
    </sheetView>
  </sheetViews>
  <sheetFormatPr defaultRowHeight="14.4" x14ac:dyDescent="0.3"/>
  <cols>
    <col min="1" max="2" width="8.88671875" style="1"/>
    <col min="3" max="3" width="12.21875" style="1" customWidth="1"/>
    <col min="4" max="4" width="12.109375" style="1" customWidth="1"/>
    <col min="5" max="5" width="11.44140625" style="1" customWidth="1"/>
    <col min="6" max="6" width="13.6640625" style="1" customWidth="1"/>
    <col min="7" max="7" width="10.44140625" style="1" customWidth="1"/>
    <col min="8" max="8" width="12.5546875" style="1" customWidth="1"/>
    <col min="9" max="16384" width="8.88671875" style="1"/>
  </cols>
  <sheetData>
    <row r="3" spans="3:9" ht="15" thickBot="1" x14ac:dyDescent="0.35"/>
    <row r="4" spans="3:9" ht="16.8" thickTop="1" thickBot="1" x14ac:dyDescent="0.35">
      <c r="C4" s="2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4" t="s">
        <v>5</v>
      </c>
    </row>
    <row r="5" spans="3:9" ht="47.4" thickBot="1" x14ac:dyDescent="0.35">
      <c r="C5" s="5" t="s">
        <v>6</v>
      </c>
      <c r="D5" s="6">
        <v>12</v>
      </c>
      <c r="E5" s="6">
        <v>10</v>
      </c>
      <c r="F5" s="6">
        <v>13</v>
      </c>
      <c r="G5" s="6">
        <v>15</v>
      </c>
      <c r="H5" s="7">
        <v>14</v>
      </c>
    </row>
    <row r="6" spans="3:9" ht="47.4" thickBot="1" x14ac:dyDescent="0.35">
      <c r="C6" s="5" t="s">
        <v>7</v>
      </c>
      <c r="D6" s="6">
        <v>3000</v>
      </c>
      <c r="E6" s="6">
        <v>3500</v>
      </c>
      <c r="F6" s="6">
        <v>3000</v>
      </c>
      <c r="G6" s="6">
        <v>2000</v>
      </c>
      <c r="H6" s="7">
        <v>2500</v>
      </c>
    </row>
    <row r="7" spans="3:9" ht="63" thickBot="1" x14ac:dyDescent="0.35">
      <c r="C7" s="8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10" t="s">
        <v>12</v>
      </c>
    </row>
    <row r="8" spans="3:9" ht="16.8" thickTop="1" thickBot="1" x14ac:dyDescent="0.35">
      <c r="D8" s="9">
        <v>0.7</v>
      </c>
      <c r="E8" s="9">
        <v>0.5</v>
      </c>
      <c r="F8" s="9">
        <v>0.4</v>
      </c>
      <c r="G8" s="9">
        <v>0.9</v>
      </c>
      <c r="H8" s="10">
        <v>0.9</v>
      </c>
    </row>
    <row r="9" spans="3:9" ht="15" thickTop="1" x14ac:dyDescent="0.3"/>
    <row r="10" spans="3:9" ht="15" thickBot="1" x14ac:dyDescent="0.35">
      <c r="C10" s="11" t="s">
        <v>13</v>
      </c>
    </row>
    <row r="11" spans="3:9" ht="16.2" thickBot="1" x14ac:dyDescent="0.35">
      <c r="C11" s="16" t="s">
        <v>0</v>
      </c>
      <c r="D11" s="16" t="s">
        <v>1</v>
      </c>
      <c r="E11" s="16" t="s">
        <v>2</v>
      </c>
      <c r="F11" s="16" t="s">
        <v>3</v>
      </c>
      <c r="G11" s="16" t="s">
        <v>4</v>
      </c>
      <c r="H11" s="16" t="s">
        <v>5</v>
      </c>
    </row>
    <row r="12" spans="3:9" ht="47.4" thickBot="1" x14ac:dyDescent="0.35">
      <c r="C12" s="16" t="s">
        <v>6</v>
      </c>
      <c r="D12" s="16">
        <f>D5/I12</f>
        <v>0.8</v>
      </c>
      <c r="E12" s="16">
        <f>E5/I12</f>
        <v>0.66666666666666663</v>
      </c>
      <c r="F12" s="16">
        <f>F5/I12</f>
        <v>0.8666666666666667</v>
      </c>
      <c r="G12" s="16">
        <f>G5/I12</f>
        <v>1</v>
      </c>
      <c r="H12" s="16">
        <f>H5/I12</f>
        <v>0.93333333333333335</v>
      </c>
      <c r="I12" s="1">
        <f>MAX(D5:H5)</f>
        <v>15</v>
      </c>
    </row>
    <row r="13" spans="3:9" ht="47.4" thickBot="1" x14ac:dyDescent="0.35">
      <c r="C13" s="16" t="s">
        <v>7</v>
      </c>
      <c r="D13" s="16">
        <f>D6/I13</f>
        <v>0.8571428571428571</v>
      </c>
      <c r="E13" s="16">
        <f>E6/I13</f>
        <v>1</v>
      </c>
      <c r="F13" s="16">
        <f>F6/I13</f>
        <v>0.8571428571428571</v>
      </c>
      <c r="G13" s="16">
        <f>G6/I13</f>
        <v>0.5714285714285714</v>
      </c>
      <c r="H13" s="16">
        <f>H6/I13</f>
        <v>0.7142857142857143</v>
      </c>
      <c r="I13" s="1">
        <f>MAX(D6:H6)</f>
        <v>3500</v>
      </c>
    </row>
    <row r="14" spans="3:9" ht="63" thickBot="1" x14ac:dyDescent="0.35">
      <c r="C14" s="16" t="s">
        <v>8</v>
      </c>
      <c r="D14" s="16">
        <f>D8/I14</f>
        <v>0.77777777777777768</v>
      </c>
      <c r="E14" s="16">
        <f>E8/I14</f>
        <v>0.55555555555555558</v>
      </c>
      <c r="F14" s="16">
        <f>F8/I14</f>
        <v>0.44444444444444448</v>
      </c>
      <c r="G14" s="16">
        <f>G8/I14</f>
        <v>1</v>
      </c>
      <c r="H14" s="16">
        <f>H8/I14</f>
        <v>1</v>
      </c>
      <c r="I14" s="1">
        <f>MAX(D8:H8)</f>
        <v>0.9</v>
      </c>
    </row>
    <row r="16" spans="3:9" x14ac:dyDescent="0.3">
      <c r="C16" s="11" t="s">
        <v>14</v>
      </c>
    </row>
    <row r="17" spans="3:9" x14ac:dyDescent="0.3">
      <c r="C17" s="12" t="s">
        <v>15</v>
      </c>
      <c r="D17" s="12" t="s">
        <v>1</v>
      </c>
      <c r="E17" s="12" t="s">
        <v>2</v>
      </c>
      <c r="F17" s="12" t="s">
        <v>3</v>
      </c>
      <c r="G17" s="12" t="s">
        <v>4</v>
      </c>
      <c r="H17" s="12" t="s">
        <v>5</v>
      </c>
    </row>
    <row r="18" spans="3:9" x14ac:dyDescent="0.3">
      <c r="C18" s="12"/>
      <c r="D18" s="12">
        <f>MIN(D12:D14)</f>
        <v>0.77777777777777768</v>
      </c>
      <c r="E18" s="12">
        <f>MIN(E12:E14)</f>
        <v>0.55555555555555558</v>
      </c>
      <c r="F18" s="12">
        <f t="shared" ref="F18:H18" si="0">MIN(F12:F14)</f>
        <v>0.44444444444444448</v>
      </c>
      <c r="G18" s="12">
        <f t="shared" si="0"/>
        <v>0.5714285714285714</v>
      </c>
      <c r="H18" s="12">
        <f t="shared" si="0"/>
        <v>0.7142857142857143</v>
      </c>
    </row>
    <row r="20" spans="3:9" ht="27.6" x14ac:dyDescent="0.6">
      <c r="C20" s="13" t="s">
        <v>16</v>
      </c>
    </row>
    <row r="21" spans="3:9" x14ac:dyDescent="0.3">
      <c r="C21" s="11" t="s">
        <v>17</v>
      </c>
      <c r="I21" s="14" t="s">
        <v>18</v>
      </c>
    </row>
    <row r="23" spans="3:9" ht="15" thickBot="1" x14ac:dyDescent="0.35"/>
    <row r="24" spans="3:9" ht="16.2" thickBot="1" x14ac:dyDescent="0.35">
      <c r="C24" s="16" t="s">
        <v>0</v>
      </c>
      <c r="D24" s="16" t="s">
        <v>1</v>
      </c>
      <c r="E24" s="16" t="s">
        <v>2</v>
      </c>
      <c r="F24" s="16" t="s">
        <v>4</v>
      </c>
      <c r="G24" s="16" t="s">
        <v>5</v>
      </c>
    </row>
    <row r="25" spans="3:9" ht="47.4" thickBot="1" x14ac:dyDescent="0.35">
      <c r="C25" s="16" t="s">
        <v>6</v>
      </c>
      <c r="D25" s="16">
        <f>D5/I12</f>
        <v>0.8</v>
      </c>
      <c r="E25" s="16">
        <v>0.66666666666666663</v>
      </c>
      <c r="F25" s="16">
        <f>G5/I12</f>
        <v>1</v>
      </c>
      <c r="G25" s="16">
        <f>H5/I12</f>
        <v>0.93333333333333335</v>
      </c>
      <c r="H25" s="1" t="s">
        <v>19</v>
      </c>
      <c r="I25" s="14">
        <f>SUM(D25:G25)/4</f>
        <v>0.85000000000000009</v>
      </c>
    </row>
    <row r="26" spans="3:9" ht="47.4" thickBot="1" x14ac:dyDescent="0.35">
      <c r="C26" s="16" t="s">
        <v>7</v>
      </c>
      <c r="D26" s="16">
        <f>D6/I13</f>
        <v>0.8571428571428571</v>
      </c>
      <c r="E26" s="16">
        <f>E6/I13</f>
        <v>1</v>
      </c>
      <c r="F26" s="16">
        <f>G6/I13</f>
        <v>0.5714285714285714</v>
      </c>
      <c r="G26" s="16">
        <f>H6/I13</f>
        <v>0.7142857142857143</v>
      </c>
      <c r="H26" s="1" t="s">
        <v>20</v>
      </c>
      <c r="I26" s="14">
        <f t="shared" ref="I26:I27" si="1">SUM(D26:G26)/4</f>
        <v>0.78571428571428581</v>
      </c>
    </row>
    <row r="27" spans="3:9" ht="63" thickBot="1" x14ac:dyDescent="0.35">
      <c r="C27" s="16" t="s">
        <v>8</v>
      </c>
      <c r="D27" s="16">
        <f>D8/I14</f>
        <v>0.77777777777777768</v>
      </c>
      <c r="E27" s="16">
        <f>E8/I14</f>
        <v>0.55555555555555558</v>
      </c>
      <c r="F27" s="16">
        <f>G8/I14</f>
        <v>1</v>
      </c>
      <c r="G27" s="16">
        <f>H8/I14</f>
        <v>1</v>
      </c>
      <c r="H27" s="1" t="s">
        <v>21</v>
      </c>
      <c r="I27" s="14">
        <f t="shared" si="1"/>
        <v>0.83333333333333326</v>
      </c>
    </row>
    <row r="29" spans="3:9" x14ac:dyDescent="0.3">
      <c r="H29" s="1" t="s">
        <v>22</v>
      </c>
      <c r="I29" s="14">
        <f>(ABS(I25-D25)+ABS(I25-E25)+ABS(I25-F25)+ABS(I25-G25))/(4*I25)</f>
        <v>0.1372549019607843</v>
      </c>
    </row>
    <row r="30" spans="3:9" x14ac:dyDescent="0.3">
      <c r="C30" s="1" t="s">
        <v>30</v>
      </c>
      <c r="D30" s="1">
        <f>I35/D25</f>
        <v>0.33052884615384615</v>
      </c>
      <c r="E30" s="1" t="s">
        <v>38</v>
      </c>
      <c r="F30" s="14">
        <f>SUM(D30,D35,D40)</f>
        <v>1.2345712323390896</v>
      </c>
      <c r="H30" s="1" t="s">
        <v>23</v>
      </c>
      <c r="I30" s="14">
        <f t="shared" ref="I30:I31" si="2">(ABS(I26-D26)+ABS(I26-E26)+ABS(I26-F26)+ABS(I26-G26))/(4*I26)</f>
        <v>0.1818181818181818</v>
      </c>
    </row>
    <row r="31" spans="3:9" x14ac:dyDescent="0.3">
      <c r="C31" s="1" t="s">
        <v>31</v>
      </c>
      <c r="D31" s="1">
        <f>I35/E25</f>
        <v>0.39663461538461542</v>
      </c>
      <c r="E31" s="1" t="s">
        <v>39</v>
      </c>
      <c r="F31" s="14">
        <f t="shared" ref="F31:F32" si="3">SUM(D31,D36,D41)</f>
        <v>1.4404532967032968</v>
      </c>
      <c r="H31" s="1" t="s">
        <v>24</v>
      </c>
      <c r="I31" s="14">
        <f t="shared" si="2"/>
        <v>0.20000000000000004</v>
      </c>
    </row>
    <row r="32" spans="3:9" x14ac:dyDescent="0.3">
      <c r="C32" s="1" t="s">
        <v>32</v>
      </c>
      <c r="D32" s="1">
        <f>I35/F25</f>
        <v>0.26442307692307693</v>
      </c>
      <c r="E32" s="1" t="s">
        <v>40</v>
      </c>
      <c r="F32" s="14">
        <f t="shared" si="3"/>
        <v>1.2627060439560442</v>
      </c>
    </row>
    <row r="33" spans="3:10" x14ac:dyDescent="0.3">
      <c r="C33" s="1" t="s">
        <v>33</v>
      </c>
      <c r="D33" s="1">
        <f>I35/G25</f>
        <v>0.28331043956043955</v>
      </c>
      <c r="E33" s="1" t="s">
        <v>41</v>
      </c>
      <c r="F33" s="14">
        <f>SUM(D33,D38,D43)</f>
        <v>1.1589972527472527</v>
      </c>
      <c r="H33" s="1" t="s">
        <v>25</v>
      </c>
      <c r="I33" s="1">
        <f>SUM(I29:I31)</f>
        <v>0.5190730837789661</v>
      </c>
    </row>
    <row r="34" spans="3:10" x14ac:dyDescent="0.3">
      <c r="F34" s="14"/>
    </row>
    <row r="35" spans="3:10" x14ac:dyDescent="0.3">
      <c r="C35" s="1" t="s">
        <v>34</v>
      </c>
      <c r="D35" s="1">
        <f>I36/D26</f>
        <v>0.40865384615384615</v>
      </c>
      <c r="E35" s="1" t="s">
        <v>42</v>
      </c>
      <c r="F35" s="14">
        <f>MIN(F30:F33)</f>
        <v>1.1589972527472527</v>
      </c>
      <c r="G35" s="1" t="s">
        <v>43</v>
      </c>
      <c r="H35" s="1" t="s">
        <v>26</v>
      </c>
      <c r="I35" s="1">
        <f>I29/I33</f>
        <v>0.26442307692307693</v>
      </c>
    </row>
    <row r="36" spans="3:10" x14ac:dyDescent="0.3">
      <c r="C36" s="1" t="s">
        <v>35</v>
      </c>
      <c r="D36" s="1">
        <f>I36/E26</f>
        <v>0.35027472527472525</v>
      </c>
      <c r="H36" s="1" t="s">
        <v>27</v>
      </c>
      <c r="I36" s="1">
        <f>I30/I33</f>
        <v>0.35027472527472525</v>
      </c>
    </row>
    <row r="37" spans="3:10" x14ac:dyDescent="0.3">
      <c r="C37" s="1" t="s">
        <v>36</v>
      </c>
      <c r="D37" s="1">
        <f>I36/F26</f>
        <v>0.61298076923076927</v>
      </c>
      <c r="H37" s="1" t="s">
        <v>28</v>
      </c>
      <c r="I37" s="1">
        <f>I31/I33</f>
        <v>0.38530219780219788</v>
      </c>
      <c r="J37" s="11" t="s">
        <v>29</v>
      </c>
    </row>
    <row r="38" spans="3:10" x14ac:dyDescent="0.3">
      <c r="C38" s="1" t="s">
        <v>37</v>
      </c>
      <c r="D38" s="1">
        <f>I36/G26</f>
        <v>0.49038461538461536</v>
      </c>
    </row>
    <row r="40" spans="3:10" x14ac:dyDescent="0.3">
      <c r="C40" s="1" t="s">
        <v>66</v>
      </c>
      <c r="D40" s="1">
        <f>I37/D27</f>
        <v>0.49538854003139732</v>
      </c>
      <c r="F40" s="14"/>
    </row>
    <row r="41" spans="3:10" x14ac:dyDescent="0.3">
      <c r="C41" s="1" t="s">
        <v>67</v>
      </c>
      <c r="D41" s="1">
        <f>I37/E27</f>
        <v>0.69354395604395613</v>
      </c>
    </row>
    <row r="42" spans="3:10" x14ac:dyDescent="0.3">
      <c r="C42" s="1" t="s">
        <v>68</v>
      </c>
      <c r="D42" s="1">
        <f>I37/F27</f>
        <v>0.38530219780219788</v>
      </c>
    </row>
    <row r="43" spans="3:10" x14ac:dyDescent="0.3">
      <c r="C43" s="1" t="s">
        <v>69</v>
      </c>
      <c r="D43" s="1">
        <f>I37/G27</f>
        <v>0.38530219780219788</v>
      </c>
    </row>
    <row r="46" spans="3:10" x14ac:dyDescent="0.3">
      <c r="C46" s="11" t="s">
        <v>44</v>
      </c>
      <c r="D46" s="11"/>
      <c r="F46" s="11" t="s">
        <v>45</v>
      </c>
      <c r="G46" s="1" t="s">
        <v>46</v>
      </c>
      <c r="H46" s="1" t="s">
        <v>47</v>
      </c>
    </row>
    <row r="47" spans="3:10" ht="15" thickBot="1" x14ac:dyDescent="0.35"/>
    <row r="48" spans="3:10" ht="16.2" thickBot="1" x14ac:dyDescent="0.35">
      <c r="C48" s="16" t="s">
        <v>0</v>
      </c>
      <c r="D48" s="16" t="s">
        <v>1</v>
      </c>
      <c r="E48" s="16" t="s">
        <v>5</v>
      </c>
      <c r="F48" s="15"/>
    </row>
    <row r="49" spans="3:9" ht="47.4" thickBot="1" x14ac:dyDescent="0.35">
      <c r="C49" s="16" t="s">
        <v>6</v>
      </c>
      <c r="D49" s="16">
        <v>12</v>
      </c>
      <c r="E49" s="16">
        <v>14</v>
      </c>
      <c r="F49" s="15"/>
    </row>
    <row r="50" spans="3:9" ht="47.4" thickBot="1" x14ac:dyDescent="0.35">
      <c r="C50" s="16" t="s">
        <v>7</v>
      </c>
      <c r="D50" s="16">
        <v>3000</v>
      </c>
      <c r="E50" s="16">
        <v>2500</v>
      </c>
      <c r="F50" s="15"/>
    </row>
    <row r="51" spans="3:9" ht="63" thickBot="1" x14ac:dyDescent="0.35">
      <c r="C51" s="16" t="s">
        <v>8</v>
      </c>
      <c r="D51" s="16" t="s">
        <v>9</v>
      </c>
      <c r="E51" s="16" t="s">
        <v>12</v>
      </c>
      <c r="F51" s="15"/>
    </row>
    <row r="52" spans="3:9" ht="16.2" thickBot="1" x14ac:dyDescent="0.35">
      <c r="D52" s="9">
        <v>0.7</v>
      </c>
      <c r="E52" s="9">
        <v>0.9</v>
      </c>
    </row>
    <row r="53" spans="3:9" ht="15" thickTop="1" x14ac:dyDescent="0.3">
      <c r="C53" s="1" t="s">
        <v>48</v>
      </c>
    </row>
    <row r="54" spans="3:9" x14ac:dyDescent="0.3">
      <c r="C54" s="1" t="s">
        <v>49</v>
      </c>
      <c r="D54" s="1">
        <v>1</v>
      </c>
      <c r="E54" s="1" t="s">
        <v>52</v>
      </c>
      <c r="F54" s="1">
        <f>MAX(D54:D56)</f>
        <v>3</v>
      </c>
    </row>
    <row r="55" spans="3:9" x14ac:dyDescent="0.3">
      <c r="C55" s="1" t="s">
        <v>51</v>
      </c>
      <c r="D55" s="1">
        <v>3</v>
      </c>
    </row>
    <row r="56" spans="3:9" x14ac:dyDescent="0.3">
      <c r="C56" s="1" t="s">
        <v>50</v>
      </c>
      <c r="D56" s="1">
        <v>2</v>
      </c>
    </row>
    <row r="58" spans="3:9" x14ac:dyDescent="0.3">
      <c r="C58" s="1" t="s">
        <v>53</v>
      </c>
      <c r="D58" s="1">
        <f>F54+1-D54</f>
        <v>3</v>
      </c>
      <c r="F58" s="1" t="s">
        <v>56</v>
      </c>
      <c r="G58" s="1">
        <f>MAX(D49:E49)/MIN(D49:E49)</f>
        <v>1.1666666666666667</v>
      </c>
    </row>
    <row r="59" spans="3:9" x14ac:dyDescent="0.3">
      <c r="C59" s="1" t="s">
        <v>54</v>
      </c>
      <c r="D59" s="1">
        <f>F54+1-D55</f>
        <v>1</v>
      </c>
      <c r="F59" s="1" t="s">
        <v>57</v>
      </c>
      <c r="G59" s="1">
        <f>MAX(D50:E50)/MIN(D50:E50)</f>
        <v>1.2</v>
      </c>
    </row>
    <row r="60" spans="3:9" x14ac:dyDescent="0.3">
      <c r="C60" s="1" t="s">
        <v>55</v>
      </c>
      <c r="D60" s="1">
        <f>F54+1-D56</f>
        <v>2</v>
      </c>
      <c r="F60" s="1" t="s">
        <v>58</v>
      </c>
      <c r="G60" s="1">
        <f>MAX(D52:E52)/MIN(D52:E52)</f>
        <v>1.2857142857142858</v>
      </c>
    </row>
    <row r="62" spans="3:9" x14ac:dyDescent="0.3">
      <c r="F62" s="1" t="s">
        <v>59</v>
      </c>
      <c r="G62" s="1">
        <f>POWER(G58,D58)</f>
        <v>1.5879629629629635</v>
      </c>
      <c r="H62" s="1" t="s">
        <v>62</v>
      </c>
      <c r="I62" s="1">
        <f>G63</f>
        <v>1.2</v>
      </c>
    </row>
    <row r="63" spans="3:9" x14ac:dyDescent="0.3">
      <c r="F63" s="1" t="s">
        <v>60</v>
      </c>
      <c r="G63" s="1">
        <f t="shared" ref="G63:G64" si="4">POWER(G59,D59)</f>
        <v>1.2</v>
      </c>
      <c r="H63" s="1" t="s">
        <v>63</v>
      </c>
      <c r="I63" s="1">
        <f>G62*G64</f>
        <v>2.6250000000000013</v>
      </c>
    </row>
    <row r="64" spans="3:9" x14ac:dyDescent="0.3">
      <c r="F64" s="1" t="s">
        <v>61</v>
      </c>
      <c r="G64" s="1">
        <f t="shared" si="4"/>
        <v>1.6530612244897962</v>
      </c>
    </row>
    <row r="66" spans="7:9" x14ac:dyDescent="0.3">
      <c r="H66" s="1" t="s">
        <v>64</v>
      </c>
      <c r="I66" s="1">
        <f>I62/I63</f>
        <v>0.45714285714285691</v>
      </c>
    </row>
    <row r="68" spans="7:9" x14ac:dyDescent="0.3">
      <c r="G68" s="11" t="s">
        <v>65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2023-04-12T11:36:34Z</dcterms:modified>
</cp:coreProperties>
</file>