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BSUIR-Labs\SA\lab3\"/>
    </mc:Choice>
  </mc:AlternateContent>
  <xr:revisionPtr revIDLastSave="0" documentId="13_ncr:1_{DFFE7FEA-5893-400E-BC9D-E858A547E949}" xr6:coauthVersionLast="47" xr6:coauthVersionMax="47" xr10:uidLastSave="{00000000-0000-0000-0000-000000000000}"/>
  <bookViews>
    <workbookView xWindow="-8916" yWindow="2808" windowWidth="17280" windowHeight="8964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7" i="2" l="1"/>
  <c r="I116" i="2"/>
  <c r="I115" i="2"/>
  <c r="W88" i="2"/>
  <c r="W87" i="2"/>
  <c r="W86" i="2"/>
  <c r="W55" i="2"/>
  <c r="W54" i="2"/>
  <c r="W53" i="2"/>
  <c r="W22" i="2"/>
  <c r="W21" i="2"/>
  <c r="W20" i="2"/>
  <c r="Y32" i="2"/>
  <c r="Y31" i="2"/>
  <c r="Y30" i="2"/>
  <c r="Y22" i="2"/>
  <c r="Y21" i="2"/>
  <c r="Y20" i="2"/>
  <c r="C23" i="2"/>
  <c r="C22" i="2"/>
  <c r="C21" i="2"/>
  <c r="C20" i="2"/>
  <c r="C33" i="2"/>
  <c r="C32" i="2"/>
  <c r="C31" i="2"/>
  <c r="C30" i="2"/>
  <c r="S98" i="2"/>
  <c r="N98" i="2"/>
  <c r="I98" i="2"/>
  <c r="S97" i="2"/>
  <c r="N97" i="2"/>
  <c r="I97" i="2"/>
  <c r="S96" i="2"/>
  <c r="N96" i="2"/>
  <c r="I96" i="2"/>
  <c r="S88" i="2"/>
  <c r="N88" i="2"/>
  <c r="I88" i="2"/>
  <c r="S87" i="2"/>
  <c r="N87" i="2"/>
  <c r="I87" i="2"/>
  <c r="S86" i="2"/>
  <c r="N86" i="2"/>
  <c r="I86" i="2"/>
  <c r="S65" i="2"/>
  <c r="N65" i="2"/>
  <c r="I65" i="2"/>
  <c r="S64" i="2"/>
  <c r="N64" i="2"/>
  <c r="I64" i="2"/>
  <c r="S63" i="2"/>
  <c r="N63" i="2"/>
  <c r="I63" i="2"/>
  <c r="S55" i="2"/>
  <c r="N55" i="2"/>
  <c r="I55" i="2"/>
  <c r="S54" i="2"/>
  <c r="N54" i="2"/>
  <c r="I54" i="2"/>
  <c r="S53" i="2"/>
  <c r="N53" i="2"/>
  <c r="I53" i="2"/>
  <c r="S32" i="2"/>
  <c r="S31" i="2"/>
  <c r="S30" i="2"/>
  <c r="S22" i="2"/>
  <c r="S21" i="2"/>
  <c r="S20" i="2"/>
  <c r="N32" i="2"/>
  <c r="N31" i="2"/>
  <c r="N30" i="2"/>
  <c r="N22" i="2"/>
  <c r="N21" i="2"/>
  <c r="N20" i="2"/>
  <c r="I32" i="2"/>
  <c r="I31" i="2"/>
  <c r="I30" i="2"/>
  <c r="I22" i="2"/>
  <c r="I21" i="2"/>
  <c r="I20" i="2"/>
  <c r="Y24" i="2" l="1"/>
  <c r="Y26" i="2" s="1"/>
  <c r="C24" i="2"/>
  <c r="C29" i="2" s="1"/>
  <c r="S57" i="2"/>
  <c r="S59" i="2" s="1"/>
  <c r="I90" i="2"/>
  <c r="I93" i="2" s="1"/>
  <c r="N90" i="2"/>
  <c r="N93" i="2" s="1"/>
  <c r="S90" i="2"/>
  <c r="S94" i="2" s="1"/>
  <c r="I57" i="2"/>
  <c r="I60" i="2" s="1"/>
  <c r="N57" i="2"/>
  <c r="N61" i="2" s="1"/>
  <c r="S24" i="2"/>
  <c r="S26" i="2" s="1"/>
  <c r="N24" i="2"/>
  <c r="N26" i="2" s="1"/>
  <c r="I24" i="2"/>
  <c r="I26" i="2" s="1"/>
  <c r="Y28" i="2" l="1"/>
  <c r="Y27" i="2"/>
  <c r="C26" i="2"/>
  <c r="I92" i="2"/>
  <c r="I94" i="2"/>
  <c r="S60" i="2"/>
  <c r="S61" i="2"/>
  <c r="S67" i="2"/>
  <c r="S69" i="2" s="1"/>
  <c r="S73" i="2" s="1"/>
  <c r="I100" i="2"/>
  <c r="I102" i="2" s="1"/>
  <c r="I106" i="2" s="1"/>
  <c r="S93" i="2"/>
  <c r="N94" i="2"/>
  <c r="N92" i="2"/>
  <c r="N100" i="2" s="1"/>
  <c r="N102" i="2" s="1"/>
  <c r="N106" i="2" s="1"/>
  <c r="S92" i="2"/>
  <c r="S100" i="2" s="1"/>
  <c r="S102" i="2" s="1"/>
  <c r="S106" i="2" s="1"/>
  <c r="I61" i="2"/>
  <c r="I59" i="2"/>
  <c r="N59" i="2"/>
  <c r="N60" i="2"/>
  <c r="S27" i="2"/>
  <c r="S28" i="2"/>
  <c r="N28" i="2"/>
  <c r="N27" i="2"/>
  <c r="I28" i="2"/>
  <c r="I27" i="2"/>
  <c r="I34" i="2" s="1"/>
  <c r="I36" i="2" s="1"/>
  <c r="I40" i="2" s="1"/>
  <c r="C28" i="2"/>
  <c r="C27" i="2"/>
  <c r="Y34" i="2" l="1"/>
  <c r="Y36" i="2" s="1"/>
  <c r="Y40" i="2" s="1"/>
  <c r="I67" i="2"/>
  <c r="I69" i="2" s="1"/>
  <c r="I73" i="2" s="1"/>
  <c r="C34" i="2"/>
  <c r="C36" i="2" s="1"/>
  <c r="C40" i="2" s="1"/>
  <c r="D116" i="2"/>
  <c r="D117" i="2"/>
  <c r="E115" i="2"/>
  <c r="D115" i="2"/>
  <c r="E117" i="2"/>
  <c r="F115" i="2"/>
  <c r="F116" i="2"/>
  <c r="E116" i="2"/>
  <c r="F117" i="2"/>
  <c r="N67" i="2"/>
  <c r="N69" i="2" s="1"/>
  <c r="N73" i="2" s="1"/>
  <c r="S34" i="2"/>
  <c r="S36" i="2" s="1"/>
  <c r="S40" i="2" s="1"/>
  <c r="N34" i="2"/>
  <c r="N36" i="2" s="1"/>
  <c r="N40" i="2" s="1"/>
</calcChain>
</file>

<file path=xl/sharedStrings.xml><?xml version="1.0" encoding="utf-8"?>
<sst xmlns="http://schemas.openxmlformats.org/spreadsheetml/2006/main" count="313" uniqueCount="71">
  <si>
    <t>К1</t>
  </si>
  <si>
    <t>К3</t>
  </si>
  <si>
    <t>К2</t>
  </si>
  <si>
    <t>C1</t>
  </si>
  <si>
    <t>C2</t>
  </si>
  <si>
    <t>C3</t>
  </si>
  <si>
    <t>C</t>
  </si>
  <si>
    <t>Lk1</t>
  </si>
  <si>
    <t>Lk2</t>
  </si>
  <si>
    <t>Lk3</t>
  </si>
  <si>
    <t>R1</t>
  </si>
  <si>
    <t>R2</t>
  </si>
  <si>
    <t>R3</t>
  </si>
  <si>
    <t>лямбда</t>
  </si>
  <si>
    <t>N</t>
  </si>
  <si>
    <t>ИС</t>
  </si>
  <si>
    <t>ОС</t>
  </si>
  <si>
    <t>Слс</t>
  </si>
  <si>
    <t>уточнение экспертных оценок не требуется</t>
  </si>
  <si>
    <t>Критерий прибыль</t>
  </si>
  <si>
    <t>П1</t>
  </si>
  <si>
    <t>П2</t>
  </si>
  <si>
    <t>П3</t>
  </si>
  <si>
    <t>GП1</t>
  </si>
  <si>
    <t>GП2</t>
  </si>
  <si>
    <t>GП3</t>
  </si>
  <si>
    <t>Погода</t>
  </si>
  <si>
    <t>Сухая</t>
  </si>
  <si>
    <t>Обычная</t>
  </si>
  <si>
    <t>Влажная</t>
  </si>
  <si>
    <t>Растение</t>
  </si>
  <si>
    <t>Р1</t>
  </si>
  <si>
    <t>Р2</t>
  </si>
  <si>
    <t>Р3</t>
  </si>
  <si>
    <t>Затраты за время выращивания, тыс. ден.ед.</t>
  </si>
  <si>
    <t>Расход удобре­ний, т</t>
  </si>
  <si>
    <t>Прибыль от продажи урожая, тыс. ден.ед.</t>
  </si>
  <si>
    <t>K1</t>
  </si>
  <si>
    <t>K2</t>
  </si>
  <si>
    <t>K3</t>
  </si>
  <si>
    <t>Критерии по важности</t>
  </si>
  <si>
    <t>Затраты</t>
  </si>
  <si>
    <t>Расход</t>
  </si>
  <si>
    <t>Прибыль</t>
  </si>
  <si>
    <t>Самое важное</t>
  </si>
  <si>
    <t>Менее важное</t>
  </si>
  <si>
    <t>Критерий затраты</t>
  </si>
  <si>
    <t>P1</t>
  </si>
  <si>
    <t>P2</t>
  </si>
  <si>
    <t>P3</t>
  </si>
  <si>
    <t>Низкий спрос</t>
  </si>
  <si>
    <t>Критерий расход</t>
  </si>
  <si>
    <t>Средний спрос</t>
  </si>
  <si>
    <t>Высокий спрос</t>
  </si>
  <si>
    <t>Матрица выигрышей</t>
  </si>
  <si>
    <t>Проекты</t>
  </si>
  <si>
    <t>Внешние условия (спрос)</t>
  </si>
  <si>
    <t>Низкий</t>
  </si>
  <si>
    <t>Средний</t>
  </si>
  <si>
    <t>Высокий</t>
  </si>
  <si>
    <t>Е1</t>
  </si>
  <si>
    <t>Е2</t>
  </si>
  <si>
    <t>Е3</t>
  </si>
  <si>
    <t>Проект П1 является наилучшим</t>
  </si>
  <si>
    <t>Затраты на посадку</t>
  </si>
  <si>
    <t>K4</t>
  </si>
  <si>
    <t>ПЕРЕСЧИТАТЬ</t>
  </si>
  <si>
    <t>C4</t>
  </si>
  <si>
    <t>R4</t>
  </si>
  <si>
    <t>Lk4</t>
  </si>
  <si>
    <t>Критерий затраты на посадку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</si>
</sst>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i/>
      <u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2" fontId="1" fillId="2" borderId="0" xfId="1" applyNumberForma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2" fontId="5" fillId="0" borderId="5" xfId="0" applyNumberFormat="1" applyFont="1" applyBorder="1" applyAlignment="1">
      <alignment horizontal="center" vertical="center" wrapText="1"/>
    </xf>
    <xf numFmtId="12" fontId="4" fillId="0" borderId="5" xfId="0" applyNumberFormat="1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5" fillId="0" borderId="1" xfId="0" applyNumberFormat="1" applyFont="1" applyBorder="1" applyAlignment="1">
      <alignment vertical="center" wrapText="1"/>
    </xf>
    <xf numFmtId="2" fontId="3" fillId="0" borderId="0" xfId="0" applyNumberFormat="1" applyFont="1"/>
    <xf numFmtId="2" fontId="5" fillId="0" borderId="4" xfId="0" applyNumberFormat="1" applyFont="1" applyBorder="1" applyAlignment="1">
      <alignment vertical="center" wrapText="1"/>
    </xf>
    <xf numFmtId="2" fontId="5" fillId="0" borderId="5" xfId="0" applyNumberFormat="1" applyFont="1" applyBorder="1" applyAlignment="1">
      <alignment horizontal="center" vertical="center" wrapText="1"/>
    </xf>
    <xf numFmtId="2" fontId="8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2" fontId="4" fillId="0" borderId="1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2" fontId="9" fillId="0" borderId="0" xfId="0" applyNumberFormat="1" applyFont="1"/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 vertical="center" wrapText="1"/>
    </xf>
    <xf numFmtId="12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/>
    </xf>
    <xf numFmtId="12" fontId="4" fillId="0" borderId="8" xfId="0" applyNumberFormat="1" applyFont="1" applyBorder="1" applyAlignment="1">
      <alignment horizont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1D2F-7DD4-4F82-81DC-DACC63B3297C}">
  <dimension ref="B3:AB119"/>
  <sheetViews>
    <sheetView tabSelected="1" topLeftCell="P13" zoomScale="85" zoomScaleNormal="85" workbookViewId="0">
      <selection activeCell="Z36" sqref="Z36"/>
    </sheetView>
  </sheetViews>
  <sheetFormatPr defaultRowHeight="14.4" x14ac:dyDescent="0.3"/>
  <cols>
    <col min="1" max="2" width="8.88671875" style="8"/>
    <col min="3" max="3" width="11.88671875" style="8" customWidth="1"/>
    <col min="4" max="4" width="9.77734375" style="8" bestFit="1" customWidth="1"/>
    <col min="5" max="5" width="10.77734375" style="8" customWidth="1"/>
    <col min="6" max="6" width="12.109375" style="8" customWidth="1"/>
    <col min="7" max="7" width="9.77734375" style="8" bestFit="1" customWidth="1"/>
    <col min="8" max="12" width="9" style="8" bestFit="1" customWidth="1"/>
    <col min="13" max="16384" width="8.88671875" style="8"/>
  </cols>
  <sheetData>
    <row r="3" spans="2:27" ht="15" thickBot="1" x14ac:dyDescent="0.35">
      <c r="N3" s="10" t="s">
        <v>0</v>
      </c>
      <c r="O3" s="10" t="s">
        <v>2</v>
      </c>
      <c r="P3" s="10" t="s">
        <v>1</v>
      </c>
      <c r="R3" s="10" t="s">
        <v>27</v>
      </c>
      <c r="S3" s="10" t="s">
        <v>28</v>
      </c>
      <c r="T3" s="10" t="s">
        <v>29</v>
      </c>
    </row>
    <row r="4" spans="2:27" ht="16.2" thickBot="1" x14ac:dyDescent="0.35">
      <c r="C4" s="9" t="s">
        <v>26</v>
      </c>
      <c r="D4" s="26" t="s">
        <v>27</v>
      </c>
      <c r="E4" s="27"/>
      <c r="F4" s="28"/>
      <c r="G4" s="26" t="s">
        <v>28</v>
      </c>
      <c r="H4" s="27"/>
      <c r="I4" s="28"/>
      <c r="J4" s="26" t="s">
        <v>29</v>
      </c>
      <c r="K4" s="27"/>
      <c r="L4" s="28"/>
      <c r="N4" s="10" t="s">
        <v>41</v>
      </c>
      <c r="O4" s="10" t="s">
        <v>42</v>
      </c>
      <c r="P4" s="10" t="s">
        <v>43</v>
      </c>
      <c r="R4" s="10">
        <v>0.6</v>
      </c>
      <c r="S4" s="10">
        <v>0.3</v>
      </c>
      <c r="T4" s="10">
        <v>0.1</v>
      </c>
    </row>
    <row r="5" spans="2:27" ht="16.2" thickBot="1" x14ac:dyDescent="0.35">
      <c r="C5" s="11" t="s">
        <v>30</v>
      </c>
      <c r="D5" s="12" t="s">
        <v>31</v>
      </c>
      <c r="E5" s="12" t="s">
        <v>32</v>
      </c>
      <c r="F5" s="12" t="s">
        <v>33</v>
      </c>
      <c r="G5" s="12" t="s">
        <v>31</v>
      </c>
      <c r="H5" s="12" t="s">
        <v>32</v>
      </c>
      <c r="I5" s="12" t="s">
        <v>33</v>
      </c>
      <c r="J5" s="12" t="s">
        <v>31</v>
      </c>
      <c r="K5" s="12" t="s">
        <v>32</v>
      </c>
      <c r="L5" s="12" t="s">
        <v>33</v>
      </c>
    </row>
    <row r="6" spans="2:27" ht="78.599999999999994" thickBot="1" x14ac:dyDescent="0.35">
      <c r="B6" s="8" t="s">
        <v>45</v>
      </c>
      <c r="C6" s="11" t="s">
        <v>34</v>
      </c>
      <c r="D6" s="5">
        <v>60</v>
      </c>
      <c r="E6" s="5">
        <v>70</v>
      </c>
      <c r="F6" s="5">
        <v>140</v>
      </c>
      <c r="G6" s="5">
        <v>50</v>
      </c>
      <c r="H6" s="5">
        <v>60</v>
      </c>
      <c r="I6" s="5">
        <v>100</v>
      </c>
      <c r="J6" s="5">
        <v>50</v>
      </c>
      <c r="K6" s="5">
        <v>20</v>
      </c>
      <c r="L6" s="5">
        <v>30</v>
      </c>
    </row>
    <row r="7" spans="2:27" ht="47.4" thickBot="1" x14ac:dyDescent="0.35">
      <c r="C7" s="11" t="s">
        <v>35</v>
      </c>
      <c r="D7" s="5">
        <v>70</v>
      </c>
      <c r="E7" s="5">
        <v>75</v>
      </c>
      <c r="F7" s="5">
        <v>40</v>
      </c>
      <c r="G7" s="5">
        <v>70</v>
      </c>
      <c r="H7" s="5">
        <v>60</v>
      </c>
      <c r="I7" s="5">
        <v>40</v>
      </c>
      <c r="J7" s="5">
        <v>50</v>
      </c>
      <c r="K7" s="5">
        <v>60</v>
      </c>
      <c r="L7" s="5">
        <v>25</v>
      </c>
    </row>
    <row r="8" spans="2:27" ht="94.2" thickBot="1" x14ac:dyDescent="0.35">
      <c r="B8" s="8" t="s">
        <v>44</v>
      </c>
      <c r="C8" s="11" t="s">
        <v>36</v>
      </c>
      <c r="D8" s="5">
        <v>500</v>
      </c>
      <c r="E8" s="5">
        <v>300</v>
      </c>
      <c r="F8" s="5">
        <v>200</v>
      </c>
      <c r="G8" s="5">
        <v>550</v>
      </c>
      <c r="H8" s="5">
        <v>600</v>
      </c>
      <c r="I8" s="5">
        <v>350</v>
      </c>
      <c r="J8" s="5">
        <v>600</v>
      </c>
      <c r="K8" s="5">
        <v>700</v>
      </c>
      <c r="L8" s="5">
        <v>800</v>
      </c>
    </row>
    <row r="9" spans="2:27" ht="52.2" customHeight="1" x14ac:dyDescent="0.3">
      <c r="C9" s="19" t="s">
        <v>64</v>
      </c>
      <c r="D9" s="8">
        <v>200</v>
      </c>
      <c r="E9" s="8">
        <v>80</v>
      </c>
      <c r="F9" s="8">
        <v>120</v>
      </c>
      <c r="G9" s="8">
        <v>200</v>
      </c>
      <c r="H9" s="8">
        <v>80</v>
      </c>
      <c r="I9" s="8">
        <v>120</v>
      </c>
      <c r="J9" s="8">
        <v>200</v>
      </c>
      <c r="K9" s="8">
        <v>80</v>
      </c>
      <c r="L9" s="8">
        <v>120</v>
      </c>
    </row>
    <row r="11" spans="2:27" ht="18" x14ac:dyDescent="0.35">
      <c r="H11" s="13" t="s">
        <v>50</v>
      </c>
      <c r="I11" s="13"/>
      <c r="M11" s="20" t="s">
        <v>66</v>
      </c>
    </row>
    <row r="13" spans="2:27" ht="18.600000000000001" thickBot="1" x14ac:dyDescent="0.4">
      <c r="B13" s="14" t="s">
        <v>40</v>
      </c>
      <c r="C13" s="14"/>
      <c r="H13" s="15" t="s">
        <v>46</v>
      </c>
      <c r="I13" s="15"/>
      <c r="M13" s="15" t="s">
        <v>51</v>
      </c>
      <c r="N13" s="15"/>
      <c r="R13" s="15" t="s">
        <v>19</v>
      </c>
      <c r="S13" s="15"/>
      <c r="X13" s="15" t="s">
        <v>70</v>
      </c>
      <c r="Y13" s="15"/>
    </row>
    <row r="14" spans="2:27" ht="18.600000000000001" thickBot="1" x14ac:dyDescent="0.4">
      <c r="B14" s="29"/>
      <c r="C14" s="29" t="s">
        <v>37</v>
      </c>
      <c r="D14" s="29" t="s">
        <v>38</v>
      </c>
      <c r="E14" s="29" t="s">
        <v>39</v>
      </c>
      <c r="F14" s="31" t="s">
        <v>65</v>
      </c>
      <c r="H14" s="16"/>
      <c r="I14" s="17" t="s">
        <v>47</v>
      </c>
      <c r="J14" s="17" t="s">
        <v>48</v>
      </c>
      <c r="K14" s="17" t="s">
        <v>49</v>
      </c>
      <c r="M14" s="16"/>
      <c r="N14" s="17" t="s">
        <v>47</v>
      </c>
      <c r="O14" s="17" t="s">
        <v>48</v>
      </c>
      <c r="P14" s="17" t="s">
        <v>49</v>
      </c>
      <c r="R14" s="16"/>
      <c r="S14" s="17" t="s">
        <v>47</v>
      </c>
      <c r="T14" s="17" t="s">
        <v>48</v>
      </c>
      <c r="U14" s="17" t="s">
        <v>49</v>
      </c>
      <c r="X14" s="16"/>
      <c r="Y14" s="17" t="s">
        <v>47</v>
      </c>
      <c r="Z14" s="17" t="s">
        <v>48</v>
      </c>
      <c r="AA14" s="17" t="s">
        <v>49</v>
      </c>
    </row>
    <row r="15" spans="2:27" ht="18.600000000000001" thickBot="1" x14ac:dyDescent="0.4">
      <c r="B15" s="29" t="s">
        <v>37</v>
      </c>
      <c r="C15" s="30">
        <v>1</v>
      </c>
      <c r="D15" s="30">
        <v>2</v>
      </c>
      <c r="E15" s="30">
        <v>0.33333333333333331</v>
      </c>
      <c r="F15" s="32">
        <v>2</v>
      </c>
      <c r="H15" s="18" t="s">
        <v>47</v>
      </c>
      <c r="I15" s="6">
        <v>1</v>
      </c>
      <c r="J15" s="6">
        <v>2</v>
      </c>
      <c r="K15" s="6">
        <v>5</v>
      </c>
      <c r="M15" s="18" t="s">
        <v>47</v>
      </c>
      <c r="N15" s="6">
        <v>1</v>
      </c>
      <c r="O15" s="6">
        <v>1.5</v>
      </c>
      <c r="P15" s="6">
        <v>0.33333333333333331</v>
      </c>
      <c r="R15" s="18" t="s">
        <v>47</v>
      </c>
      <c r="S15" s="6">
        <v>1</v>
      </c>
      <c r="T15" s="6">
        <v>3</v>
      </c>
      <c r="U15" s="6">
        <v>4</v>
      </c>
      <c r="X15" s="18" t="s">
        <v>47</v>
      </c>
      <c r="Y15" s="6">
        <v>1</v>
      </c>
      <c r="Z15" s="6">
        <v>0.2</v>
      </c>
      <c r="AA15" s="6">
        <v>0.25</v>
      </c>
    </row>
    <row r="16" spans="2:27" ht="18.600000000000001" thickBot="1" x14ac:dyDescent="0.4">
      <c r="B16" s="29" t="s">
        <v>38</v>
      </c>
      <c r="C16" s="30">
        <v>0.5</v>
      </c>
      <c r="D16" s="30">
        <v>1</v>
      </c>
      <c r="E16" s="30">
        <v>0.25</v>
      </c>
      <c r="F16" s="32">
        <v>1</v>
      </c>
      <c r="H16" s="18" t="s">
        <v>48</v>
      </c>
      <c r="I16" s="6">
        <v>0.5</v>
      </c>
      <c r="J16" s="6">
        <v>1</v>
      </c>
      <c r="K16" s="6">
        <v>4</v>
      </c>
      <c r="M16" s="18" t="s">
        <v>48</v>
      </c>
      <c r="N16" s="6">
        <v>0.66666666666666663</v>
      </c>
      <c r="O16" s="6">
        <v>1</v>
      </c>
      <c r="P16" s="6">
        <v>0.25</v>
      </c>
      <c r="R16" s="18" t="s">
        <v>48</v>
      </c>
      <c r="S16" s="6">
        <v>0.33333333333333331</v>
      </c>
      <c r="T16" s="6">
        <v>1</v>
      </c>
      <c r="U16" s="6">
        <v>2</v>
      </c>
      <c r="X16" s="18" t="s">
        <v>48</v>
      </c>
      <c r="Y16" s="6">
        <v>5</v>
      </c>
      <c r="Z16" s="6">
        <v>1</v>
      </c>
      <c r="AA16" s="6">
        <v>3</v>
      </c>
    </row>
    <row r="17" spans="2:27" ht="18.600000000000001" thickBot="1" x14ac:dyDescent="0.4">
      <c r="B17" s="29" t="s">
        <v>39</v>
      </c>
      <c r="C17" s="30">
        <v>3</v>
      </c>
      <c r="D17" s="30">
        <v>4</v>
      </c>
      <c r="E17" s="30">
        <v>1</v>
      </c>
      <c r="F17" s="32">
        <v>4</v>
      </c>
      <c r="H17" s="18" t="s">
        <v>49</v>
      </c>
      <c r="I17" s="6">
        <v>0.2</v>
      </c>
      <c r="J17" s="6">
        <v>0.25</v>
      </c>
      <c r="K17" s="6">
        <v>1</v>
      </c>
      <c r="M17" s="18" t="s">
        <v>49</v>
      </c>
      <c r="N17" s="6">
        <v>3</v>
      </c>
      <c r="O17" s="6">
        <v>4</v>
      </c>
      <c r="P17" s="6">
        <v>1</v>
      </c>
      <c r="R17" s="18" t="s">
        <v>49</v>
      </c>
      <c r="S17" s="6">
        <v>0.25</v>
      </c>
      <c r="T17" s="6">
        <v>0.5</v>
      </c>
      <c r="U17" s="6">
        <v>1</v>
      </c>
      <c r="X17" s="18" t="s">
        <v>49</v>
      </c>
      <c r="Y17" s="6">
        <v>4</v>
      </c>
      <c r="Z17" s="6">
        <v>0.33333333333333331</v>
      </c>
      <c r="AA17" s="6">
        <v>1</v>
      </c>
    </row>
    <row r="18" spans="2:27" ht="18" x14ac:dyDescent="0.35">
      <c r="B18" s="31" t="s">
        <v>65</v>
      </c>
      <c r="C18" s="32">
        <v>0.5</v>
      </c>
      <c r="D18" s="32">
        <v>1</v>
      </c>
      <c r="E18" s="32">
        <v>0.25</v>
      </c>
      <c r="F18" s="32">
        <v>1</v>
      </c>
    </row>
    <row r="20" spans="2:27" ht="18" x14ac:dyDescent="0.35">
      <c r="B20" s="1" t="s">
        <v>3</v>
      </c>
      <c r="C20" s="1">
        <f>POWER(PRODUCT(C15:F15), 1/4)</f>
        <v>1.074569931823542</v>
      </c>
      <c r="H20" s="1" t="s">
        <v>3</v>
      </c>
      <c r="I20" s="1">
        <f>POWER(PRODUCT(I15:K15), 1/3)</f>
        <v>2.1544346900318838</v>
      </c>
      <c r="M20" s="1" t="s">
        <v>3</v>
      </c>
      <c r="N20" s="1">
        <f>POWER(PRODUCT(N15:P15), 1/3)</f>
        <v>0.79370052598409979</v>
      </c>
      <c r="R20" s="1" t="s">
        <v>3</v>
      </c>
      <c r="S20" s="1">
        <f>POWER(PRODUCT(S15:U15), 1/3)</f>
        <v>2.2894284851066637</v>
      </c>
      <c r="V20" s="13" t="s">
        <v>23</v>
      </c>
      <c r="W20" s="13">
        <f>I26*C26+N26*C27+S26*C28+Y26*C29</f>
        <v>0.49892293579080177</v>
      </c>
      <c r="X20" s="1" t="s">
        <v>3</v>
      </c>
      <c r="Y20" s="1">
        <f>POWER(PRODUCT(Y15:AA15), 1/3)</f>
        <v>0.36840314986403871</v>
      </c>
    </row>
    <row r="21" spans="2:27" ht="18" x14ac:dyDescent="0.35">
      <c r="B21" s="1" t="s">
        <v>4</v>
      </c>
      <c r="C21" s="1">
        <f>POWER(PRODUCT(C16:F16), 1/4)</f>
        <v>0.59460355750136051</v>
      </c>
      <c r="H21" s="1" t="s">
        <v>4</v>
      </c>
      <c r="I21" s="1">
        <f t="shared" ref="I21:I22" si="0">POWER(PRODUCT(I16:K16), 1/3)</f>
        <v>1.2599210498948732</v>
      </c>
      <c r="M21" s="1" t="s">
        <v>4</v>
      </c>
      <c r="N21" s="1">
        <f t="shared" ref="N21:N22" si="1">POWER(PRODUCT(N16:P16), 1/3)</f>
        <v>0.55032120814910446</v>
      </c>
      <c r="R21" s="1" t="s">
        <v>4</v>
      </c>
      <c r="S21" s="1">
        <f t="shared" ref="S21:S22" si="2">POWER(PRODUCT(S16:U16), 1/3)</f>
        <v>0.87358046473629891</v>
      </c>
      <c r="V21" s="13" t="s">
        <v>24</v>
      </c>
      <c r="W21" s="13">
        <f>I27*C26+N27*C27+S27*C28+Y27*C29</f>
        <v>0.29582440772418878</v>
      </c>
      <c r="X21" s="1" t="s">
        <v>4</v>
      </c>
      <c r="Y21" s="1">
        <f t="shared" ref="Y21:Y22" si="3">POWER(PRODUCT(Y16:AA16), 1/3)</f>
        <v>2.4662120743304703</v>
      </c>
    </row>
    <row r="22" spans="2:27" ht="18" x14ac:dyDescent="0.35">
      <c r="B22" s="1" t="s">
        <v>5</v>
      </c>
      <c r="C22" s="1">
        <f>POWER(PRODUCT(C17:F17), 1/4)</f>
        <v>2.6321480259049852</v>
      </c>
      <c r="H22" s="1" t="s">
        <v>5</v>
      </c>
      <c r="I22" s="1">
        <f t="shared" si="0"/>
        <v>0.36840314986403871</v>
      </c>
      <c r="M22" s="1" t="s">
        <v>5</v>
      </c>
      <c r="N22" s="1">
        <f t="shared" si="1"/>
        <v>2.2894284851066637</v>
      </c>
      <c r="R22" s="1" t="s">
        <v>5</v>
      </c>
      <c r="S22" s="1">
        <f t="shared" si="2"/>
        <v>0.50000000000000011</v>
      </c>
      <c r="V22" s="13" t="s">
        <v>25</v>
      </c>
      <c r="W22" s="13">
        <f>I28*C26+N28*C27+S28*C28+Y28*C29</f>
        <v>0.20525265648500937</v>
      </c>
      <c r="X22" s="1" t="s">
        <v>5</v>
      </c>
      <c r="Y22" s="1">
        <f t="shared" si="3"/>
        <v>1.1006424162982089</v>
      </c>
    </row>
    <row r="23" spans="2:27" x14ac:dyDescent="0.3">
      <c r="B23" s="1" t="s">
        <v>67</v>
      </c>
      <c r="C23" s="1">
        <f>POWER(PRODUCT(C18:F18), 1/4)</f>
        <v>0.59460355750136051</v>
      </c>
      <c r="H23" s="1"/>
      <c r="I23" s="1"/>
      <c r="M23" s="1"/>
      <c r="N23" s="1"/>
      <c r="R23" s="1"/>
      <c r="S23" s="1"/>
      <c r="X23" s="1"/>
      <c r="Y23" s="1"/>
    </row>
    <row r="24" spans="2:27" x14ac:dyDescent="0.3">
      <c r="B24" s="1" t="s">
        <v>6</v>
      </c>
      <c r="C24" s="1">
        <f>SUM(C20:C23)</f>
        <v>4.8959250727312487</v>
      </c>
      <c r="H24" s="1" t="s">
        <v>6</v>
      </c>
      <c r="I24" s="1">
        <f>SUM(I20:I22)</f>
        <v>3.7827588897907956</v>
      </c>
      <c r="M24" s="1" t="s">
        <v>6</v>
      </c>
      <c r="N24" s="1">
        <f>SUM(N20:N22)</f>
        <v>3.6334502192398679</v>
      </c>
      <c r="R24" s="1" t="s">
        <v>6</v>
      </c>
      <c r="S24" s="1">
        <f>SUM(S20:S22)</f>
        <v>3.6630089498429625</v>
      </c>
      <c r="X24" s="1" t="s">
        <v>6</v>
      </c>
      <c r="Y24" s="1">
        <f>SUM(Y20:Y22)</f>
        <v>3.935257640492718</v>
      </c>
    </row>
    <row r="25" spans="2:27" x14ac:dyDescent="0.3">
      <c r="B25" s="1"/>
      <c r="C25" s="1"/>
      <c r="H25" s="1"/>
      <c r="I25" s="1"/>
      <c r="M25" s="1"/>
      <c r="N25" s="1"/>
      <c r="R25" s="1"/>
      <c r="S25" s="1"/>
      <c r="X25" s="1"/>
      <c r="Y25" s="1"/>
    </row>
    <row r="26" spans="2:27" x14ac:dyDescent="0.3">
      <c r="B26" s="1" t="s">
        <v>7</v>
      </c>
      <c r="C26" s="1">
        <f>C20/C24</f>
        <v>0.21948251165209942</v>
      </c>
      <c r="H26" s="1" t="s">
        <v>7</v>
      </c>
      <c r="I26" s="1">
        <f>I20/I24</f>
        <v>0.56954057945549741</v>
      </c>
      <c r="M26" s="1" t="s">
        <v>7</v>
      </c>
      <c r="N26" s="1">
        <f>N20/N24</f>
        <v>0.21844265865575696</v>
      </c>
      <c r="R26" s="1" t="s">
        <v>7</v>
      </c>
      <c r="S26" s="1">
        <f>S20/S24</f>
        <v>0.62501307434829345</v>
      </c>
      <c r="X26" s="1" t="s">
        <v>7</v>
      </c>
      <c r="Y26" s="1">
        <f>Y20/Y24</f>
        <v>9.361601793825941E-2</v>
      </c>
    </row>
    <row r="27" spans="2:27" x14ac:dyDescent="0.3">
      <c r="B27" s="1" t="s">
        <v>8</v>
      </c>
      <c r="C27" s="1">
        <f>C21/C24</f>
        <v>0.12144866366789678</v>
      </c>
      <c r="H27" s="1" t="s">
        <v>8</v>
      </c>
      <c r="I27" s="1">
        <f>I21/I24</f>
        <v>0.33306935139198174</v>
      </c>
      <c r="M27" s="1" t="s">
        <v>8</v>
      </c>
      <c r="N27" s="1">
        <f>N21/N24</f>
        <v>0.15145968017809636</v>
      </c>
      <c r="R27" s="1" t="s">
        <v>8</v>
      </c>
      <c r="S27" s="1">
        <f>S21/S24</f>
        <v>0.23848712266284533</v>
      </c>
      <c r="X27" s="1" t="s">
        <v>8</v>
      </c>
      <c r="Y27" s="1">
        <f>Y21/Y24</f>
        <v>0.62669647063354295</v>
      </c>
    </row>
    <row r="28" spans="2:27" x14ac:dyDescent="0.3">
      <c r="B28" s="1" t="s">
        <v>9</v>
      </c>
      <c r="C28" s="1">
        <f>C22/C24</f>
        <v>0.53762016101210697</v>
      </c>
      <c r="H28" s="1" t="s">
        <v>9</v>
      </c>
      <c r="I28" s="1">
        <f>I22/I24</f>
        <v>9.7390069152520881E-2</v>
      </c>
      <c r="M28" s="1" t="s">
        <v>9</v>
      </c>
      <c r="N28" s="1">
        <f>N22/N24</f>
        <v>0.63009766116614674</v>
      </c>
      <c r="R28" s="1" t="s">
        <v>9</v>
      </c>
      <c r="S28" s="1">
        <f>S22/S24</f>
        <v>0.1364998029888613</v>
      </c>
      <c r="X28" s="1" t="s">
        <v>9</v>
      </c>
      <c r="Y28" s="1">
        <f>Y22/Y24</f>
        <v>0.27968751142819759</v>
      </c>
    </row>
    <row r="29" spans="2:27" x14ac:dyDescent="0.3">
      <c r="B29" s="1" t="s">
        <v>69</v>
      </c>
      <c r="C29" s="1">
        <f>C23/C24</f>
        <v>0.12144866366789678</v>
      </c>
      <c r="H29" s="1"/>
      <c r="I29" s="1"/>
      <c r="M29" s="1"/>
      <c r="N29" s="1"/>
      <c r="R29" s="1"/>
      <c r="S29" s="1"/>
      <c r="X29" s="1"/>
      <c r="Y29" s="1"/>
    </row>
    <row r="30" spans="2:27" x14ac:dyDescent="0.3">
      <c r="B30" s="1" t="s">
        <v>10</v>
      </c>
      <c r="C30" s="1">
        <f>SUM(C15:C18)</f>
        <v>5</v>
      </c>
      <c r="H30" s="1" t="s">
        <v>10</v>
      </c>
      <c r="I30" s="1">
        <f>SUM(I15:I17)</f>
        <v>1.7</v>
      </c>
      <c r="M30" s="1" t="s">
        <v>10</v>
      </c>
      <c r="N30" s="1">
        <f>SUM(N15:N17)</f>
        <v>4.6666666666666661</v>
      </c>
      <c r="R30" s="1" t="s">
        <v>10</v>
      </c>
      <c r="S30" s="1">
        <f>SUM(S15:S17)</f>
        <v>1.5833333333333333</v>
      </c>
      <c r="X30" s="1" t="s">
        <v>10</v>
      </c>
      <c r="Y30" s="1">
        <f>SUM(Y15:Y17)</f>
        <v>10</v>
      </c>
    </row>
    <row r="31" spans="2:27" x14ac:dyDescent="0.3">
      <c r="B31" s="1" t="s">
        <v>11</v>
      </c>
      <c r="C31" s="1">
        <f>SUM(D15:D18)</f>
        <v>8</v>
      </c>
      <c r="H31" s="1" t="s">
        <v>11</v>
      </c>
      <c r="I31" s="1">
        <f>SUM(J15:J17)</f>
        <v>3.25</v>
      </c>
      <c r="M31" s="1" t="s">
        <v>11</v>
      </c>
      <c r="N31" s="1">
        <f>SUM(O15:O17)</f>
        <v>6.5</v>
      </c>
      <c r="R31" s="1" t="s">
        <v>11</v>
      </c>
      <c r="S31" s="1">
        <f>SUM(T15:T17)</f>
        <v>4.5</v>
      </c>
      <c r="X31" s="1" t="s">
        <v>11</v>
      </c>
      <c r="Y31" s="1">
        <f>SUM(Z15:Z17)</f>
        <v>1.5333333333333332</v>
      </c>
    </row>
    <row r="32" spans="2:27" x14ac:dyDescent="0.3">
      <c r="B32" s="1" t="s">
        <v>12</v>
      </c>
      <c r="C32" s="1">
        <f>SUM(E15:E18)</f>
        <v>1.8333333333333333</v>
      </c>
      <c r="H32" s="1" t="s">
        <v>12</v>
      </c>
      <c r="I32" s="1">
        <f>SUM(K15:K17)</f>
        <v>10</v>
      </c>
      <c r="M32" s="1" t="s">
        <v>12</v>
      </c>
      <c r="N32" s="1">
        <f>SUM(P15:P17)</f>
        <v>1.5833333333333333</v>
      </c>
      <c r="R32" s="1" t="s">
        <v>12</v>
      </c>
      <c r="S32" s="1">
        <f>SUM(U15:U17)</f>
        <v>7</v>
      </c>
      <c r="X32" s="1" t="s">
        <v>12</v>
      </c>
      <c r="Y32" s="1">
        <f>SUM(AA15:AA17)</f>
        <v>4.25</v>
      </c>
    </row>
    <row r="33" spans="2:28" x14ac:dyDescent="0.3">
      <c r="B33" s="1" t="s">
        <v>68</v>
      </c>
      <c r="C33" s="1">
        <f>SUM(F15:F18)</f>
        <v>8</v>
      </c>
      <c r="H33" s="1"/>
      <c r="I33" s="1"/>
      <c r="M33" s="1"/>
      <c r="N33" s="1"/>
      <c r="R33" s="1"/>
      <c r="S33" s="1"/>
      <c r="X33" s="1"/>
      <c r="Y33" s="1"/>
    </row>
    <row r="34" spans="2:28" x14ac:dyDescent="0.3">
      <c r="B34" s="1" t="s">
        <v>13</v>
      </c>
      <c r="C34" s="1">
        <f>SUMPRODUCT(C26:C29,C30:C33)</f>
        <v>4.0262281388023755</v>
      </c>
      <c r="H34" s="1" t="s">
        <v>13</v>
      </c>
      <c r="I34" s="1">
        <f>SUMPRODUCT(I26:I28,I30:I32)</f>
        <v>3.024595068623495</v>
      </c>
      <c r="M34" s="1" t="s">
        <v>13</v>
      </c>
      <c r="N34" s="1">
        <f>SUMPRODUCT(N26:N28,N30:N32)</f>
        <v>3.001541625064224</v>
      </c>
      <c r="R34" s="1" t="s">
        <v>13</v>
      </c>
      <c r="S34" s="1">
        <f>SUMPRODUCT(S26:S28,S30:S32)</f>
        <v>3.0182947072896313</v>
      </c>
      <c r="X34" s="1" t="s">
        <v>13</v>
      </c>
      <c r="Y34" s="1">
        <f>SUMPRODUCT(Y26:Y28,Y30:Y32)</f>
        <v>3.0857666912571995</v>
      </c>
    </row>
    <row r="35" spans="2:28" x14ac:dyDescent="0.3">
      <c r="B35" s="1" t="s">
        <v>14</v>
      </c>
      <c r="C35" s="1">
        <v>4</v>
      </c>
      <c r="H35" s="1" t="s">
        <v>14</v>
      </c>
      <c r="I35" s="1">
        <v>3</v>
      </c>
      <c r="M35" s="1" t="s">
        <v>14</v>
      </c>
      <c r="N35" s="1">
        <v>3</v>
      </c>
      <c r="R35" s="1" t="s">
        <v>14</v>
      </c>
      <c r="S35" s="1">
        <v>3</v>
      </c>
      <c r="X35" s="1" t="s">
        <v>14</v>
      </c>
      <c r="Y35" s="1">
        <v>3</v>
      </c>
    </row>
    <row r="36" spans="2:28" x14ac:dyDescent="0.3">
      <c r="B36" s="1" t="s">
        <v>15</v>
      </c>
      <c r="C36" s="1">
        <f>(C34-C35)/(C35-1)</f>
        <v>8.742712934125171E-3</v>
      </c>
      <c r="H36" s="1" t="s">
        <v>15</v>
      </c>
      <c r="I36" s="1">
        <f>(I34-I35)/(I35-1)</f>
        <v>1.2297534311747516E-2</v>
      </c>
      <c r="M36" s="1" t="s">
        <v>15</v>
      </c>
      <c r="N36" s="1">
        <f>(N34-N35)/(N35-1)</f>
        <v>7.708125321119752E-4</v>
      </c>
      <c r="R36" s="1" t="s">
        <v>15</v>
      </c>
      <c r="S36" s="1">
        <f>(S34-S35)/(S35-1)</f>
        <v>9.14735364481567E-3</v>
      </c>
      <c r="X36" s="1" t="s">
        <v>15</v>
      </c>
      <c r="Y36" s="1">
        <f>(Y34-Y35)/(Y35-1)</f>
        <v>4.2883345628599745E-2</v>
      </c>
    </row>
    <row r="37" spans="2:28" x14ac:dyDescent="0.3">
      <c r="B37" s="1"/>
      <c r="C37" s="1"/>
      <c r="H37" s="1"/>
      <c r="I37" s="1"/>
      <c r="M37" s="1"/>
      <c r="N37" s="1"/>
      <c r="R37" s="1"/>
      <c r="S37" s="1"/>
      <c r="X37" s="1"/>
      <c r="Y37" s="1"/>
    </row>
    <row r="38" spans="2:28" x14ac:dyDescent="0.3">
      <c r="B38" s="1" t="s">
        <v>17</v>
      </c>
      <c r="C38" s="1">
        <v>0.9</v>
      </c>
      <c r="H38" s="1" t="s">
        <v>17</v>
      </c>
      <c r="I38" s="1">
        <v>0.57999999999999996</v>
      </c>
      <c r="M38" s="1" t="s">
        <v>17</v>
      </c>
      <c r="N38" s="1">
        <v>0.57999999999999996</v>
      </c>
      <c r="R38" s="1" t="s">
        <v>17</v>
      </c>
      <c r="S38" s="1">
        <v>0.57999999999999996</v>
      </c>
      <c r="X38" s="1" t="s">
        <v>17</v>
      </c>
      <c r="Y38" s="1">
        <v>0.57999999999999996</v>
      </c>
    </row>
    <row r="39" spans="2:28" x14ac:dyDescent="0.3">
      <c r="B39" s="1"/>
      <c r="C39" s="1"/>
      <c r="H39" s="1"/>
      <c r="I39" s="1"/>
      <c r="M39" s="1"/>
      <c r="N39" s="1"/>
      <c r="R39" s="1"/>
      <c r="S39" s="1"/>
      <c r="X39" s="1"/>
      <c r="Y39" s="1"/>
    </row>
    <row r="40" spans="2:28" x14ac:dyDescent="0.3">
      <c r="B40" s="1" t="s">
        <v>16</v>
      </c>
      <c r="C40" s="1">
        <f>C36/C38</f>
        <v>9.7141254823613007E-3</v>
      </c>
      <c r="H40" s="1" t="s">
        <v>16</v>
      </c>
      <c r="I40" s="1">
        <f>I36/I38</f>
        <v>2.1202645365081926E-2</v>
      </c>
      <c r="M40" s="1" t="s">
        <v>16</v>
      </c>
      <c r="N40" s="1">
        <f>N36/N38</f>
        <v>1.3289871243309919E-3</v>
      </c>
      <c r="R40" s="1" t="s">
        <v>16</v>
      </c>
      <c r="S40" s="1">
        <f>S36/S38</f>
        <v>1.5771299387613225E-2</v>
      </c>
      <c r="X40" s="1" t="s">
        <v>16</v>
      </c>
      <c r="Y40" s="1">
        <f>Y36/Y38</f>
        <v>7.3936802807930593E-2</v>
      </c>
    </row>
    <row r="41" spans="2:28" x14ac:dyDescent="0.3">
      <c r="B41" s="1"/>
      <c r="C41" s="1"/>
      <c r="D41" s="1" t="s">
        <v>18</v>
      </c>
      <c r="E41" s="1"/>
      <c r="F41" s="1"/>
      <c r="H41" s="1"/>
      <c r="I41" s="1"/>
      <c r="J41" s="1" t="s">
        <v>18</v>
      </c>
      <c r="K41" s="1"/>
      <c r="L41" s="1"/>
      <c r="M41" s="1"/>
      <c r="N41" s="1"/>
      <c r="O41" s="1" t="s">
        <v>18</v>
      </c>
      <c r="P41" s="1"/>
      <c r="Q41" s="1"/>
      <c r="R41" s="1"/>
      <c r="S41" s="1"/>
      <c r="T41" s="1" t="s">
        <v>18</v>
      </c>
      <c r="U41" s="1"/>
      <c r="V41" s="1"/>
      <c r="X41" s="1"/>
      <c r="Y41" s="1"/>
      <c r="Z41" s="1" t="s">
        <v>18</v>
      </c>
      <c r="AA41" s="1"/>
      <c r="AB41" s="1"/>
    </row>
    <row r="44" spans="2:28" ht="18" x14ac:dyDescent="0.35">
      <c r="H44" s="13" t="s">
        <v>52</v>
      </c>
      <c r="I44" s="13"/>
    </row>
    <row r="46" spans="2:28" ht="18.600000000000001" thickBot="1" x14ac:dyDescent="0.4">
      <c r="H46" s="15" t="s">
        <v>46</v>
      </c>
      <c r="I46" s="15"/>
      <c r="M46" s="15" t="s">
        <v>51</v>
      </c>
      <c r="N46" s="15"/>
      <c r="R46" s="15" t="s">
        <v>19</v>
      </c>
      <c r="S46" s="15"/>
    </row>
    <row r="47" spans="2:28" ht="18.600000000000001" thickBot="1" x14ac:dyDescent="0.35">
      <c r="H47" s="16"/>
      <c r="I47" s="17" t="s">
        <v>47</v>
      </c>
      <c r="J47" s="17" t="s">
        <v>48</v>
      </c>
      <c r="K47" s="17" t="s">
        <v>49</v>
      </c>
      <c r="M47" s="16"/>
      <c r="N47" s="17" t="s">
        <v>47</v>
      </c>
      <c r="O47" s="17" t="s">
        <v>48</v>
      </c>
      <c r="P47" s="17" t="s">
        <v>49</v>
      </c>
      <c r="R47" s="16"/>
      <c r="S47" s="17" t="s">
        <v>47</v>
      </c>
      <c r="T47" s="17" t="s">
        <v>48</v>
      </c>
      <c r="U47" s="17" t="s">
        <v>49</v>
      </c>
    </row>
    <row r="48" spans="2:28" ht="18.600000000000001" thickBot="1" x14ac:dyDescent="0.35">
      <c r="H48" s="18" t="s">
        <v>47</v>
      </c>
      <c r="I48" s="6">
        <v>1</v>
      </c>
      <c r="J48" s="6">
        <v>2</v>
      </c>
      <c r="K48" s="6">
        <v>4</v>
      </c>
      <c r="M48" s="18" t="s">
        <v>47</v>
      </c>
      <c r="N48" s="6">
        <v>1</v>
      </c>
      <c r="O48" s="6">
        <v>0.5</v>
      </c>
      <c r="P48" s="6">
        <v>0.33333333333333331</v>
      </c>
      <c r="R48" s="18" t="s">
        <v>47</v>
      </c>
      <c r="S48" s="6">
        <v>1</v>
      </c>
      <c r="T48" s="6">
        <v>0.5</v>
      </c>
      <c r="U48" s="6">
        <v>4</v>
      </c>
    </row>
    <row r="49" spans="8:23" ht="18.600000000000001" thickBot="1" x14ac:dyDescent="0.35">
      <c r="H49" s="18" t="s">
        <v>48</v>
      </c>
      <c r="I49" s="6">
        <v>0.5</v>
      </c>
      <c r="J49" s="6">
        <v>1</v>
      </c>
      <c r="K49" s="6">
        <v>3</v>
      </c>
      <c r="M49" s="18" t="s">
        <v>48</v>
      </c>
      <c r="N49" s="6">
        <v>2</v>
      </c>
      <c r="O49" s="6">
        <v>1</v>
      </c>
      <c r="P49" s="6">
        <v>0.5</v>
      </c>
      <c r="R49" s="18" t="s">
        <v>48</v>
      </c>
      <c r="S49" s="6">
        <v>2</v>
      </c>
      <c r="T49" s="6">
        <v>1</v>
      </c>
      <c r="U49" s="6">
        <v>5</v>
      </c>
    </row>
    <row r="50" spans="8:23" ht="18.600000000000001" thickBot="1" x14ac:dyDescent="0.35">
      <c r="H50" s="18" t="s">
        <v>49</v>
      </c>
      <c r="I50" s="6">
        <v>0.25</v>
      </c>
      <c r="J50" s="6">
        <v>0.33333333333333331</v>
      </c>
      <c r="K50" s="6">
        <v>1</v>
      </c>
      <c r="M50" s="18" t="s">
        <v>49</v>
      </c>
      <c r="N50" s="6">
        <v>3</v>
      </c>
      <c r="O50" s="6">
        <v>2</v>
      </c>
      <c r="P50" s="6">
        <v>1</v>
      </c>
      <c r="R50" s="18" t="s">
        <v>49</v>
      </c>
      <c r="S50" s="6">
        <v>0.25</v>
      </c>
      <c r="T50" s="6">
        <v>0.2</v>
      </c>
      <c r="U50" s="6">
        <v>1</v>
      </c>
    </row>
    <row r="53" spans="8:23" ht="18" x14ac:dyDescent="0.35">
      <c r="H53" s="1" t="s">
        <v>3</v>
      </c>
      <c r="I53" s="1">
        <f>POWER(PRODUCT(I48:K48), 1/3)</f>
        <v>1.9999999999999998</v>
      </c>
      <c r="M53" s="1" t="s">
        <v>3</v>
      </c>
      <c r="N53" s="1">
        <f>POWER(PRODUCT(N48:P48), 1/3)</f>
        <v>0.55032120814910446</v>
      </c>
      <c r="R53" s="1" t="s">
        <v>3</v>
      </c>
      <c r="S53" s="1">
        <f>POWER(PRODUCT(S48:U48), 1/3)</f>
        <v>1.2599210498948732</v>
      </c>
      <c r="V53" s="13" t="s">
        <v>23</v>
      </c>
      <c r="W53" s="13">
        <f>I59*C26+N59*C27+S59*C28+Y26*C29</f>
        <v>0.3328464006976854</v>
      </c>
    </row>
    <row r="54" spans="8:23" ht="18" x14ac:dyDescent="0.35">
      <c r="H54" s="1" t="s">
        <v>4</v>
      </c>
      <c r="I54" s="1">
        <f t="shared" ref="I54:I55" si="4">POWER(PRODUCT(I49:K49), 1/3)</f>
        <v>1.1447142425533319</v>
      </c>
      <c r="M54" s="1" t="s">
        <v>4</v>
      </c>
      <c r="N54" s="1">
        <f t="shared" ref="N54:N55" si="5">POWER(PRODUCT(N49:P49), 1/3)</f>
        <v>1</v>
      </c>
      <c r="R54" s="1" t="s">
        <v>4</v>
      </c>
      <c r="S54" s="1">
        <f t="shared" ref="S54:S55" si="6">POWER(PRODUCT(S49:U49), 1/3)</f>
        <v>2.1544346900318838</v>
      </c>
      <c r="V54" s="13" t="s">
        <v>24</v>
      </c>
      <c r="W54" s="13">
        <f>I60*C26+N60*C27+S60*C28+Y27*C29</f>
        <v>0.48852412308897336</v>
      </c>
    </row>
    <row r="55" spans="8:23" ht="18" x14ac:dyDescent="0.35">
      <c r="H55" s="1" t="s">
        <v>5</v>
      </c>
      <c r="I55" s="1">
        <f t="shared" si="4"/>
        <v>0.4367902323681494</v>
      </c>
      <c r="M55" s="1" t="s">
        <v>5</v>
      </c>
      <c r="N55" s="1">
        <f t="shared" si="5"/>
        <v>1.8171205928321397</v>
      </c>
      <c r="R55" s="1" t="s">
        <v>5</v>
      </c>
      <c r="S55" s="1">
        <f t="shared" si="6"/>
        <v>0.36840314986403871</v>
      </c>
      <c r="V55" s="13" t="s">
        <v>25</v>
      </c>
      <c r="W55" s="13">
        <f>I61*C26+N61*C27+S61*C28+Y28*C29</f>
        <v>0.1786294762133411</v>
      </c>
    </row>
    <row r="56" spans="8:23" x14ac:dyDescent="0.3">
      <c r="H56" s="1"/>
      <c r="I56" s="1"/>
      <c r="M56" s="1"/>
      <c r="N56" s="1"/>
      <c r="R56" s="1"/>
      <c r="S56" s="1"/>
    </row>
    <row r="57" spans="8:23" x14ac:dyDescent="0.3">
      <c r="H57" s="1" t="s">
        <v>6</v>
      </c>
      <c r="I57" s="1">
        <f>SUM(I53:I55)</f>
        <v>3.5815044749214811</v>
      </c>
      <c r="M57" s="1" t="s">
        <v>6</v>
      </c>
      <c r="N57" s="1">
        <f>SUM(N53:N55)</f>
        <v>3.3674418009812443</v>
      </c>
      <c r="R57" s="1" t="s">
        <v>6</v>
      </c>
      <c r="S57" s="1">
        <f>SUM(S53:S55)</f>
        <v>3.7827588897907956</v>
      </c>
    </row>
    <row r="58" spans="8:23" x14ac:dyDescent="0.3">
      <c r="H58" s="1"/>
      <c r="I58" s="1"/>
      <c r="M58" s="1"/>
      <c r="N58" s="1"/>
      <c r="R58" s="1"/>
      <c r="S58" s="1"/>
    </row>
    <row r="59" spans="8:23" x14ac:dyDescent="0.3">
      <c r="H59" s="1" t="s">
        <v>7</v>
      </c>
      <c r="I59" s="1">
        <f>I53/I57</f>
        <v>0.55842454309479728</v>
      </c>
      <c r="M59" s="1" t="s">
        <v>7</v>
      </c>
      <c r="N59" s="1">
        <f>N53/N57</f>
        <v>0.16342411856642791</v>
      </c>
      <c r="R59" s="1" t="s">
        <v>7</v>
      </c>
      <c r="S59" s="1">
        <f>S53/S57</f>
        <v>0.33306935139198174</v>
      </c>
    </row>
    <row r="60" spans="8:23" x14ac:dyDescent="0.3">
      <c r="H60" s="1" t="s">
        <v>8</v>
      </c>
      <c r="I60" s="1">
        <f>I54/I57</f>
        <v>0.31961826393597564</v>
      </c>
      <c r="M60" s="1" t="s">
        <v>8</v>
      </c>
      <c r="N60" s="1">
        <f>N54/N57</f>
        <v>0.2969613312124974</v>
      </c>
      <c r="R60" s="1" t="s">
        <v>8</v>
      </c>
      <c r="S60" s="1">
        <f>S54/S57</f>
        <v>0.56954057945549741</v>
      </c>
    </row>
    <row r="61" spans="8:23" x14ac:dyDescent="0.3">
      <c r="H61" s="1" t="s">
        <v>9</v>
      </c>
      <c r="I61" s="1">
        <f>I55/I57</f>
        <v>0.12195719296922709</v>
      </c>
      <c r="M61" s="1" t="s">
        <v>9</v>
      </c>
      <c r="N61" s="1">
        <f>N55/N57</f>
        <v>0.53961455022107463</v>
      </c>
      <c r="R61" s="1" t="s">
        <v>9</v>
      </c>
      <c r="S61" s="1">
        <f>S55/S57</f>
        <v>9.7390069152520881E-2</v>
      </c>
    </row>
    <row r="62" spans="8:23" x14ac:dyDescent="0.3">
      <c r="H62" s="1"/>
      <c r="I62" s="1"/>
      <c r="M62" s="1"/>
      <c r="N62" s="1"/>
      <c r="R62" s="1"/>
      <c r="S62" s="1"/>
    </row>
    <row r="63" spans="8:23" x14ac:dyDescent="0.3">
      <c r="H63" s="1" t="s">
        <v>10</v>
      </c>
      <c r="I63" s="1">
        <f>SUM(I48:I50)</f>
        <v>1.75</v>
      </c>
      <c r="M63" s="1" t="s">
        <v>10</v>
      </c>
      <c r="N63" s="1">
        <f>SUM(N48:N50)</f>
        <v>6</v>
      </c>
      <c r="R63" s="1" t="s">
        <v>10</v>
      </c>
      <c r="S63" s="1">
        <f>SUM(S48:S50)</f>
        <v>3.25</v>
      </c>
    </row>
    <row r="64" spans="8:23" x14ac:dyDescent="0.3">
      <c r="H64" s="1" t="s">
        <v>11</v>
      </c>
      <c r="I64" s="1">
        <f>SUM(J48:J50)</f>
        <v>3.3333333333333335</v>
      </c>
      <c r="M64" s="1" t="s">
        <v>11</v>
      </c>
      <c r="N64" s="1">
        <f>SUM(O48:O50)</f>
        <v>3.5</v>
      </c>
      <c r="R64" s="1" t="s">
        <v>11</v>
      </c>
      <c r="S64" s="1">
        <f>SUM(T48:T50)</f>
        <v>1.7</v>
      </c>
    </row>
    <row r="65" spans="8:22" x14ac:dyDescent="0.3">
      <c r="H65" s="1" t="s">
        <v>12</v>
      </c>
      <c r="I65" s="1">
        <f>SUM(K48:K50)</f>
        <v>8</v>
      </c>
      <c r="M65" s="1" t="s">
        <v>12</v>
      </c>
      <c r="N65" s="1">
        <f>SUM(P48:P50)</f>
        <v>1.8333333333333333</v>
      </c>
      <c r="R65" s="1" t="s">
        <v>12</v>
      </c>
      <c r="S65" s="1">
        <f>SUM(U48:U50)</f>
        <v>10</v>
      </c>
    </row>
    <row r="66" spans="8:22" x14ac:dyDescent="0.3">
      <c r="H66" s="1"/>
      <c r="I66" s="1"/>
      <c r="M66" s="1"/>
      <c r="N66" s="1"/>
      <c r="R66" s="1"/>
      <c r="S66" s="1"/>
    </row>
    <row r="67" spans="8:22" x14ac:dyDescent="0.3">
      <c r="H67" s="1" t="s">
        <v>13</v>
      </c>
      <c r="I67" s="1">
        <f>SUMPRODUCT(I59:I61,I63:I65)</f>
        <v>3.0182947072896309</v>
      </c>
      <c r="M67" s="1" t="s">
        <v>13</v>
      </c>
      <c r="N67" s="1">
        <f>SUMPRODUCT(N59:N61,N63:N65)</f>
        <v>3.009202712714278</v>
      </c>
      <c r="R67" s="1" t="s">
        <v>13</v>
      </c>
      <c r="S67" s="1">
        <f>SUMPRODUCT(S59:S61,S63:S65)</f>
        <v>3.024595068623495</v>
      </c>
    </row>
    <row r="68" spans="8:22" x14ac:dyDescent="0.3">
      <c r="H68" s="1" t="s">
        <v>14</v>
      </c>
      <c r="I68" s="1">
        <v>3</v>
      </c>
      <c r="M68" s="1" t="s">
        <v>14</v>
      </c>
      <c r="N68" s="1">
        <v>3</v>
      </c>
      <c r="R68" s="1" t="s">
        <v>14</v>
      </c>
      <c r="S68" s="1">
        <v>3</v>
      </c>
    </row>
    <row r="69" spans="8:22" x14ac:dyDescent="0.3">
      <c r="H69" s="1" t="s">
        <v>15</v>
      </c>
      <c r="I69" s="1">
        <f>(I67-I68)/(I68-1)</f>
        <v>9.147353644815448E-3</v>
      </c>
      <c r="M69" s="1" t="s">
        <v>15</v>
      </c>
      <c r="N69" s="1">
        <f>(N67-N68)/(N68-1)</f>
        <v>4.6013563571389859E-3</v>
      </c>
      <c r="R69" s="1" t="s">
        <v>15</v>
      </c>
      <c r="S69" s="1">
        <f>(S67-S68)/(S68-1)</f>
        <v>1.2297534311747516E-2</v>
      </c>
    </row>
    <row r="70" spans="8:22" x14ac:dyDescent="0.3">
      <c r="H70" s="1"/>
      <c r="I70" s="1"/>
      <c r="M70" s="1"/>
      <c r="N70" s="1"/>
      <c r="R70" s="1"/>
      <c r="S70" s="1"/>
    </row>
    <row r="71" spans="8:22" x14ac:dyDescent="0.3">
      <c r="H71" s="1" t="s">
        <v>17</v>
      </c>
      <c r="I71" s="1">
        <v>0.57999999999999996</v>
      </c>
      <c r="M71" s="1" t="s">
        <v>17</v>
      </c>
      <c r="N71" s="1">
        <v>0.57999999999999996</v>
      </c>
      <c r="R71" s="1" t="s">
        <v>17</v>
      </c>
      <c r="S71" s="1">
        <v>0.57999999999999996</v>
      </c>
    </row>
    <row r="72" spans="8:22" x14ac:dyDescent="0.3">
      <c r="H72" s="1"/>
      <c r="I72" s="1"/>
      <c r="M72" s="1"/>
      <c r="N72" s="1"/>
      <c r="R72" s="1"/>
      <c r="S72" s="1"/>
    </row>
    <row r="73" spans="8:22" x14ac:dyDescent="0.3">
      <c r="H73" s="1" t="s">
        <v>16</v>
      </c>
      <c r="I73" s="1">
        <f>I69/I71</f>
        <v>1.5771299387612844E-2</v>
      </c>
      <c r="M73" s="1" t="s">
        <v>16</v>
      </c>
      <c r="N73" s="1">
        <f>N69/N71</f>
        <v>7.9333730295499758E-3</v>
      </c>
      <c r="R73" s="1" t="s">
        <v>16</v>
      </c>
      <c r="S73" s="1">
        <f>S69/S71</f>
        <v>2.1202645365081926E-2</v>
      </c>
    </row>
    <row r="74" spans="8:22" x14ac:dyDescent="0.3">
      <c r="H74" s="1"/>
      <c r="I74" s="1"/>
      <c r="J74" s="1" t="s">
        <v>18</v>
      </c>
      <c r="K74" s="1"/>
      <c r="L74" s="1"/>
      <c r="M74" s="1"/>
      <c r="N74" s="1"/>
      <c r="O74" s="1" t="s">
        <v>18</v>
      </c>
      <c r="P74" s="1"/>
      <c r="Q74" s="1"/>
      <c r="R74" s="1"/>
      <c r="S74" s="1"/>
      <c r="T74" s="1" t="s">
        <v>18</v>
      </c>
      <c r="U74" s="1"/>
      <c r="V74" s="1"/>
    </row>
    <row r="77" spans="8:22" ht="18" x14ac:dyDescent="0.35">
      <c r="H77" s="13" t="s">
        <v>53</v>
      </c>
      <c r="I77" s="13"/>
    </row>
    <row r="79" spans="8:22" ht="18.600000000000001" thickBot="1" x14ac:dyDescent="0.4">
      <c r="H79" s="15" t="s">
        <v>46</v>
      </c>
      <c r="I79" s="15"/>
      <c r="M79" s="15" t="s">
        <v>51</v>
      </c>
      <c r="N79" s="15"/>
      <c r="R79" s="15" t="s">
        <v>19</v>
      </c>
      <c r="S79" s="15"/>
    </row>
    <row r="80" spans="8:22" ht="18.600000000000001" thickBot="1" x14ac:dyDescent="0.35">
      <c r="H80" s="16"/>
      <c r="I80" s="17" t="s">
        <v>47</v>
      </c>
      <c r="J80" s="17" t="s">
        <v>48</v>
      </c>
      <c r="K80" s="17" t="s">
        <v>49</v>
      </c>
      <c r="M80" s="16"/>
      <c r="N80" s="17" t="s">
        <v>47</v>
      </c>
      <c r="O80" s="17" t="s">
        <v>48</v>
      </c>
      <c r="P80" s="17" t="s">
        <v>49</v>
      </c>
      <c r="R80" s="16"/>
      <c r="S80" s="17" t="s">
        <v>47</v>
      </c>
      <c r="T80" s="17" t="s">
        <v>48</v>
      </c>
      <c r="U80" s="17" t="s">
        <v>49</v>
      </c>
    </row>
    <row r="81" spans="8:23" ht="18.600000000000001" thickBot="1" x14ac:dyDescent="0.35">
      <c r="H81" s="18" t="s">
        <v>47</v>
      </c>
      <c r="I81" s="6">
        <v>1</v>
      </c>
      <c r="J81" s="6">
        <v>0.33333333333333331</v>
      </c>
      <c r="K81" s="6">
        <v>0.5</v>
      </c>
      <c r="M81" s="18" t="s">
        <v>47</v>
      </c>
      <c r="N81" s="6">
        <v>1</v>
      </c>
      <c r="O81" s="6">
        <v>2</v>
      </c>
      <c r="P81" s="6">
        <v>0.33333333333333331</v>
      </c>
      <c r="R81" s="18" t="s">
        <v>47</v>
      </c>
      <c r="S81" s="6">
        <v>1</v>
      </c>
      <c r="T81" s="6">
        <v>0.5</v>
      </c>
      <c r="U81" s="6">
        <v>0.33333333333333331</v>
      </c>
    </row>
    <row r="82" spans="8:23" ht="18.600000000000001" thickBot="1" x14ac:dyDescent="0.35">
      <c r="H82" s="18" t="s">
        <v>48</v>
      </c>
      <c r="I82" s="6">
        <v>3</v>
      </c>
      <c r="J82" s="6">
        <v>1</v>
      </c>
      <c r="K82" s="6">
        <v>2</v>
      </c>
      <c r="M82" s="18" t="s">
        <v>48</v>
      </c>
      <c r="N82" s="6">
        <v>0.5</v>
      </c>
      <c r="O82" s="6">
        <v>1</v>
      </c>
      <c r="P82" s="6">
        <v>0.25</v>
      </c>
      <c r="R82" s="18" t="s">
        <v>48</v>
      </c>
      <c r="S82" s="6">
        <v>2</v>
      </c>
      <c r="T82" s="6">
        <v>1</v>
      </c>
      <c r="U82" s="6">
        <v>0.5</v>
      </c>
    </row>
    <row r="83" spans="8:23" ht="18.600000000000001" thickBot="1" x14ac:dyDescent="0.35">
      <c r="H83" s="18" t="s">
        <v>49</v>
      </c>
      <c r="I83" s="6">
        <v>2</v>
      </c>
      <c r="J83" s="6">
        <v>0.5</v>
      </c>
      <c r="K83" s="6">
        <v>1</v>
      </c>
      <c r="M83" s="18" t="s">
        <v>49</v>
      </c>
      <c r="N83" s="6">
        <v>3</v>
      </c>
      <c r="O83" s="6">
        <v>4</v>
      </c>
      <c r="P83" s="6">
        <v>1</v>
      </c>
      <c r="R83" s="18" t="s">
        <v>49</v>
      </c>
      <c r="S83" s="6">
        <v>3</v>
      </c>
      <c r="T83" s="6">
        <v>2</v>
      </c>
      <c r="U83" s="6">
        <v>1</v>
      </c>
    </row>
    <row r="86" spans="8:23" ht="18" x14ac:dyDescent="0.35">
      <c r="H86" s="1" t="s">
        <v>3</v>
      </c>
      <c r="I86" s="1">
        <f>POWER(PRODUCT(I81:K81), 1/3)</f>
        <v>0.55032120814910446</v>
      </c>
      <c r="M86" s="1" t="s">
        <v>3</v>
      </c>
      <c r="N86" s="1">
        <f>POWER(PRODUCT(N81:P81), 1/3)</f>
        <v>0.87358046473629891</v>
      </c>
      <c r="R86" s="1" t="s">
        <v>3</v>
      </c>
      <c r="S86" s="1">
        <f>POWER(PRODUCT(S81:U81), 1/3)</f>
        <v>0.55032120814910446</v>
      </c>
      <c r="V86" s="13" t="s">
        <v>23</v>
      </c>
      <c r="W86" s="13">
        <f>I92*C26+N92*C27+S92*C28+Y26*C29</f>
        <v>0.16406231957035053</v>
      </c>
    </row>
    <row r="87" spans="8:23" ht="18" x14ac:dyDescent="0.35">
      <c r="H87" s="1" t="s">
        <v>4</v>
      </c>
      <c r="I87" s="1">
        <f t="shared" ref="I87:I88" si="7">POWER(PRODUCT(I82:K82), 1/3)</f>
        <v>1.8171205928321397</v>
      </c>
      <c r="M87" s="1" t="s">
        <v>4</v>
      </c>
      <c r="N87" s="1">
        <f t="shared" ref="N87:N88" si="8">POWER(PRODUCT(N82:P82), 1/3)</f>
        <v>0.50000000000000011</v>
      </c>
      <c r="R87" s="1" t="s">
        <v>4</v>
      </c>
      <c r="S87" s="1">
        <f t="shared" ref="S87:S88" si="9">POWER(PRODUCT(S82:U82), 1/3)</f>
        <v>1</v>
      </c>
      <c r="V87" s="13" t="s">
        <v>24</v>
      </c>
      <c r="W87" s="13">
        <f>I93*C26+N93*C27+S93*C28+Y27*C29</f>
        <v>0.37077752305513134</v>
      </c>
    </row>
    <row r="88" spans="8:23" ht="18" x14ac:dyDescent="0.35">
      <c r="H88" s="1" t="s">
        <v>5</v>
      </c>
      <c r="I88" s="1">
        <f t="shared" si="7"/>
        <v>1</v>
      </c>
      <c r="M88" s="1" t="s">
        <v>5</v>
      </c>
      <c r="N88" s="1">
        <f t="shared" si="8"/>
        <v>2.2894284851066637</v>
      </c>
      <c r="R88" s="1" t="s">
        <v>5</v>
      </c>
      <c r="S88" s="1">
        <f t="shared" si="9"/>
        <v>1.8171205928321397</v>
      </c>
      <c r="V88" s="13" t="s">
        <v>25</v>
      </c>
      <c r="W88" s="13">
        <f>I94*C26+N94*C27+S94*C28+Y28*C29</f>
        <v>0.46516015737451799</v>
      </c>
    </row>
    <row r="89" spans="8:23" x14ac:dyDescent="0.3">
      <c r="H89" s="1"/>
      <c r="I89" s="1"/>
      <c r="M89" s="1"/>
      <c r="N89" s="1"/>
      <c r="R89" s="1"/>
      <c r="S89" s="1"/>
    </row>
    <row r="90" spans="8:23" x14ac:dyDescent="0.3">
      <c r="H90" s="1" t="s">
        <v>6</v>
      </c>
      <c r="I90" s="1">
        <f>SUM(I86:I88)</f>
        <v>3.3674418009812443</v>
      </c>
      <c r="M90" s="1" t="s">
        <v>6</v>
      </c>
      <c r="N90" s="1">
        <f>SUM(N86:N88)</f>
        <v>3.663008949842963</v>
      </c>
      <c r="R90" s="1" t="s">
        <v>6</v>
      </c>
      <c r="S90" s="1">
        <f>SUM(S86:S88)</f>
        <v>3.3674418009812443</v>
      </c>
    </row>
    <row r="91" spans="8:23" x14ac:dyDescent="0.3">
      <c r="H91" s="1"/>
      <c r="I91" s="1"/>
      <c r="M91" s="1"/>
      <c r="N91" s="1"/>
      <c r="R91" s="1"/>
      <c r="S91" s="1"/>
    </row>
    <row r="92" spans="8:23" x14ac:dyDescent="0.3">
      <c r="H92" s="1" t="s">
        <v>7</v>
      </c>
      <c r="I92" s="1">
        <f>I86/I90</f>
        <v>0.16342411856642791</v>
      </c>
      <c r="M92" s="1" t="s">
        <v>7</v>
      </c>
      <c r="N92" s="1">
        <f>N86/N90</f>
        <v>0.2384871226628453</v>
      </c>
      <c r="R92" s="1" t="s">
        <v>7</v>
      </c>
      <c r="S92" s="1">
        <f>S86/S90</f>
        <v>0.16342411856642791</v>
      </c>
    </row>
    <row r="93" spans="8:23" x14ac:dyDescent="0.3">
      <c r="H93" s="1" t="s">
        <v>8</v>
      </c>
      <c r="I93" s="1">
        <f>I87/I90</f>
        <v>0.53961455022107463</v>
      </c>
      <c r="M93" s="1" t="s">
        <v>8</v>
      </c>
      <c r="N93" s="1">
        <f>N87/N90</f>
        <v>0.13649980298886127</v>
      </c>
      <c r="R93" s="1" t="s">
        <v>8</v>
      </c>
      <c r="S93" s="1">
        <f>S87/S90</f>
        <v>0.2969613312124974</v>
      </c>
    </row>
    <row r="94" spans="8:23" x14ac:dyDescent="0.3">
      <c r="H94" s="1" t="s">
        <v>9</v>
      </c>
      <c r="I94" s="1">
        <f>I88/I90</f>
        <v>0.2969613312124974</v>
      </c>
      <c r="M94" s="1" t="s">
        <v>9</v>
      </c>
      <c r="N94" s="1">
        <f>N88/N90</f>
        <v>0.62501307434829334</v>
      </c>
      <c r="R94" s="1" t="s">
        <v>9</v>
      </c>
      <c r="S94" s="1">
        <f>S88/S90</f>
        <v>0.53961455022107463</v>
      </c>
    </row>
    <row r="95" spans="8:23" x14ac:dyDescent="0.3">
      <c r="H95" s="1"/>
      <c r="I95" s="1"/>
      <c r="M95" s="1"/>
      <c r="N95" s="1"/>
      <c r="R95" s="1"/>
      <c r="S95" s="1"/>
    </row>
    <row r="96" spans="8:23" x14ac:dyDescent="0.3">
      <c r="H96" s="1" t="s">
        <v>10</v>
      </c>
      <c r="I96" s="1">
        <f>SUM(I81:I83)</f>
        <v>6</v>
      </c>
      <c r="M96" s="1" t="s">
        <v>10</v>
      </c>
      <c r="N96" s="1">
        <f>SUM(N81:N83)</f>
        <v>4.5</v>
      </c>
      <c r="R96" s="1" t="s">
        <v>10</v>
      </c>
      <c r="S96" s="1">
        <f>SUM(S81:S83)</f>
        <v>6</v>
      </c>
    </row>
    <row r="97" spans="3:22" x14ac:dyDescent="0.3">
      <c r="H97" s="1" t="s">
        <v>11</v>
      </c>
      <c r="I97" s="1">
        <f>SUM(J81:J83)</f>
        <v>1.8333333333333333</v>
      </c>
      <c r="M97" s="1" t="s">
        <v>11</v>
      </c>
      <c r="N97" s="1">
        <f>SUM(O81:O83)</f>
        <v>7</v>
      </c>
      <c r="R97" s="1" t="s">
        <v>11</v>
      </c>
      <c r="S97" s="1">
        <f>SUM(T81:T83)</f>
        <v>3.5</v>
      </c>
    </row>
    <row r="98" spans="3:22" x14ac:dyDescent="0.3">
      <c r="H98" s="1" t="s">
        <v>12</v>
      </c>
      <c r="I98" s="1">
        <f>SUM(K81:K83)</f>
        <v>3.5</v>
      </c>
      <c r="M98" s="1" t="s">
        <v>12</v>
      </c>
      <c r="N98" s="1">
        <f>SUM(P81:P83)</f>
        <v>1.5833333333333333</v>
      </c>
      <c r="R98" s="1" t="s">
        <v>12</v>
      </c>
      <c r="S98" s="1">
        <f>SUM(U81:U83)</f>
        <v>1.8333333333333333</v>
      </c>
    </row>
    <row r="99" spans="3:22" x14ac:dyDescent="0.3">
      <c r="H99" s="1"/>
      <c r="I99" s="1"/>
      <c r="M99" s="1"/>
      <c r="N99" s="1"/>
      <c r="R99" s="1"/>
      <c r="S99" s="1"/>
    </row>
    <row r="100" spans="3:22" x14ac:dyDescent="0.3">
      <c r="H100" s="1" t="s">
        <v>13</v>
      </c>
      <c r="I100" s="1">
        <f>SUMPRODUCT(I92:I94,I96:I98)</f>
        <v>3.0092027127142784</v>
      </c>
      <c r="M100" s="1" t="s">
        <v>13</v>
      </c>
      <c r="N100" s="1">
        <f>SUMPRODUCT(N92:N94,N96:N98)</f>
        <v>3.01829470728963</v>
      </c>
      <c r="R100" s="1" t="s">
        <v>13</v>
      </c>
      <c r="S100" s="1">
        <f>SUMPRODUCT(S92:S94,S96:S98)</f>
        <v>3.009202712714278</v>
      </c>
    </row>
    <row r="101" spans="3:22" x14ac:dyDescent="0.3">
      <c r="H101" s="1" t="s">
        <v>14</v>
      </c>
      <c r="I101" s="1">
        <v>3</v>
      </c>
      <c r="M101" s="1" t="s">
        <v>14</v>
      </c>
      <c r="N101" s="1">
        <v>3</v>
      </c>
      <c r="R101" s="1" t="s">
        <v>14</v>
      </c>
      <c r="S101" s="1">
        <v>3</v>
      </c>
    </row>
    <row r="102" spans="3:22" x14ac:dyDescent="0.3">
      <c r="H102" s="1" t="s">
        <v>15</v>
      </c>
      <c r="I102" s="1">
        <f>(I100-I101)/(I101-1)</f>
        <v>4.601356357139208E-3</v>
      </c>
      <c r="M102" s="1" t="s">
        <v>15</v>
      </c>
      <c r="N102" s="1">
        <f>(N100-N101)/(N101-1)</f>
        <v>9.1473536448150039E-3</v>
      </c>
      <c r="R102" s="1" t="s">
        <v>15</v>
      </c>
      <c r="S102" s="1">
        <f>(S100-S101)/(S101-1)</f>
        <v>4.6013563571389859E-3</v>
      </c>
    </row>
    <row r="103" spans="3:22" x14ac:dyDescent="0.3">
      <c r="H103" s="1"/>
      <c r="I103" s="1"/>
      <c r="M103" s="1"/>
      <c r="N103" s="1"/>
      <c r="R103" s="1"/>
      <c r="S103" s="1"/>
    </row>
    <row r="104" spans="3:22" x14ac:dyDescent="0.3">
      <c r="H104" s="1" t="s">
        <v>17</v>
      </c>
      <c r="I104" s="1">
        <v>0.57999999999999996</v>
      </c>
      <c r="M104" s="1" t="s">
        <v>17</v>
      </c>
      <c r="N104" s="1">
        <v>0.57999999999999996</v>
      </c>
      <c r="R104" s="1" t="s">
        <v>17</v>
      </c>
      <c r="S104" s="1">
        <v>0.57999999999999996</v>
      </c>
    </row>
    <row r="105" spans="3:22" x14ac:dyDescent="0.3">
      <c r="H105" s="1"/>
      <c r="I105" s="1"/>
      <c r="M105" s="1"/>
      <c r="N105" s="1"/>
      <c r="R105" s="1"/>
      <c r="S105" s="1"/>
    </row>
    <row r="106" spans="3:22" x14ac:dyDescent="0.3">
      <c r="H106" s="1" t="s">
        <v>16</v>
      </c>
      <c r="I106" s="1">
        <f>I102/I104</f>
        <v>7.9333730295503592E-3</v>
      </c>
      <c r="M106" s="1" t="s">
        <v>16</v>
      </c>
      <c r="N106" s="1">
        <f>N102/N104</f>
        <v>1.5771299387612077E-2</v>
      </c>
      <c r="R106" s="1" t="s">
        <v>16</v>
      </c>
      <c r="S106" s="1">
        <f>S102/S104</f>
        <v>7.9333730295499758E-3</v>
      </c>
    </row>
    <row r="107" spans="3:22" x14ac:dyDescent="0.3">
      <c r="H107" s="1"/>
      <c r="I107" s="1"/>
      <c r="J107" s="1" t="s">
        <v>18</v>
      </c>
      <c r="K107" s="1"/>
      <c r="L107" s="1"/>
      <c r="M107" s="1"/>
      <c r="N107" s="1"/>
      <c r="O107" s="1" t="s">
        <v>18</v>
      </c>
      <c r="P107" s="1"/>
      <c r="Q107" s="1"/>
      <c r="R107" s="1"/>
      <c r="S107" s="1"/>
      <c r="T107" s="1" t="s">
        <v>18</v>
      </c>
      <c r="U107" s="1"/>
      <c r="V107" s="1"/>
    </row>
    <row r="112" spans="3:22" ht="18.600000000000001" thickBot="1" x14ac:dyDescent="0.4">
      <c r="C112" s="13" t="s">
        <v>54</v>
      </c>
    </row>
    <row r="113" spans="3:11" ht="18.600000000000001" thickBot="1" x14ac:dyDescent="0.35">
      <c r="C113" s="21" t="s">
        <v>55</v>
      </c>
      <c r="D113" s="23" t="s">
        <v>56</v>
      </c>
      <c r="E113" s="24"/>
      <c r="F113" s="25"/>
    </row>
    <row r="114" spans="3:11" ht="18.600000000000001" thickBot="1" x14ac:dyDescent="0.35">
      <c r="C114" s="22"/>
      <c r="D114" s="4" t="s">
        <v>57</v>
      </c>
      <c r="E114" s="2" t="s">
        <v>58</v>
      </c>
      <c r="F114" s="2" t="s">
        <v>59</v>
      </c>
    </row>
    <row r="115" spans="3:11" ht="18.600000000000001" thickBot="1" x14ac:dyDescent="0.35">
      <c r="C115" s="3" t="s">
        <v>20</v>
      </c>
      <c r="D115" s="7">
        <f>W20</f>
        <v>0.49892293579080177</v>
      </c>
      <c r="E115" s="7">
        <f>W53</f>
        <v>0.3328464006976854</v>
      </c>
      <c r="F115" s="7">
        <f>W86</f>
        <v>0.16406231957035053</v>
      </c>
      <c r="H115" s="10" t="s">
        <v>60</v>
      </c>
      <c r="I115" s="10">
        <f>D115*R4+E115*S4+F115*T4</f>
        <v>0.41561391364082173</v>
      </c>
    </row>
    <row r="116" spans="3:11" ht="18.600000000000001" thickBot="1" x14ac:dyDescent="0.35">
      <c r="C116" s="3" t="s">
        <v>21</v>
      </c>
      <c r="D116" s="7">
        <f>W21</f>
        <v>0.29582440772418878</v>
      </c>
      <c r="E116" s="7">
        <f t="shared" ref="E116:E117" si="10">W54</f>
        <v>0.48852412308897336</v>
      </c>
      <c r="F116" s="7">
        <f>W87</f>
        <v>0.37077752305513134</v>
      </c>
      <c r="H116" s="10" t="s">
        <v>61</v>
      </c>
      <c r="I116" s="10">
        <f>D116*R4+E116*S4+F116*T4</f>
        <v>0.36112963386671837</v>
      </c>
    </row>
    <row r="117" spans="3:11" ht="18.600000000000001" thickBot="1" x14ac:dyDescent="0.35">
      <c r="C117" s="3" t="s">
        <v>22</v>
      </c>
      <c r="D117" s="7">
        <f>W22</f>
        <v>0.20525265648500937</v>
      </c>
      <c r="E117" s="7">
        <f t="shared" si="10"/>
        <v>0.1786294762133411</v>
      </c>
      <c r="F117" s="7">
        <f>W88</f>
        <v>0.46516015737451799</v>
      </c>
      <c r="H117" s="10" t="s">
        <v>62</v>
      </c>
      <c r="I117" s="10">
        <f>D117*R4+E117*S4+F117*T4</f>
        <v>0.22325645249245973</v>
      </c>
    </row>
    <row r="119" spans="3:11" x14ac:dyDescent="0.3">
      <c r="H119" s="10" t="s">
        <v>63</v>
      </c>
      <c r="I119" s="10"/>
      <c r="J119" s="10"/>
      <c r="K119" s="10"/>
    </row>
  </sheetData>
  <mergeCells count="5">
    <mergeCell ref="C113:C114"/>
    <mergeCell ref="D113:F113"/>
    <mergeCell ref="D4:F4"/>
    <mergeCell ref="G4:I4"/>
    <mergeCell ref="J4:L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2023-03-21T08:54:57Z</dcterms:modified>
</cp:coreProperties>
</file>