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3"/>
  <workbookPr/>
  <mc:AlternateContent xmlns:mc="http://schemas.openxmlformats.org/markup-compatibility/2006">
    <mc:Choice Requires="x15">
      <x15ac:absPath xmlns:x15ac="http://schemas.microsoft.com/office/spreadsheetml/2010/11/ac" url="C:\Users\behjati\mtw\Andromeda_Advanced_Motor_Control\Docs\"/>
    </mc:Choice>
  </mc:AlternateContent>
  <xr:revisionPtr revIDLastSave="0" documentId="13_ncr:1_{8C6542CF-5EF2-45E4-ABF4-702D202FDF60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4" i="1" l="1"/>
  <c r="N4" i="1"/>
  <c r="L4" i="1"/>
  <c r="O5" i="1"/>
  <c r="O6" i="1"/>
  <c r="O7" i="1"/>
  <c r="O8" i="1"/>
  <c r="O9" i="1"/>
  <c r="O10" i="1"/>
  <c r="O11" i="1"/>
  <c r="O12" i="1"/>
  <c r="M4" i="1" l="1"/>
  <c r="J4" i="1"/>
  <c r="I4" i="1"/>
  <c r="H4" i="1"/>
  <c r="G6" i="1"/>
  <c r="H5" i="1"/>
  <c r="J5" i="1" s="1"/>
  <c r="H6" i="1"/>
  <c r="H7" i="1"/>
  <c r="H8" i="1"/>
  <c r="H9" i="1"/>
  <c r="H10" i="1"/>
  <c r="H11" i="1"/>
  <c r="H12" i="1"/>
  <c r="G5" i="1"/>
  <c r="G7" i="1"/>
  <c r="G8" i="1"/>
  <c r="G9" i="1"/>
  <c r="G10" i="1"/>
  <c r="G11" i="1"/>
  <c r="G12" i="1"/>
  <c r="G4" i="1"/>
  <c r="C3" i="1"/>
  <c r="L5" i="1"/>
  <c r="M5" i="1" s="1"/>
  <c r="N5" i="1" s="1"/>
  <c r="L6" i="1"/>
  <c r="M6" i="1" s="1"/>
  <c r="N6" i="1" s="1"/>
  <c r="L7" i="1"/>
  <c r="L8" i="1"/>
  <c r="M8" i="1" s="1"/>
  <c r="N8" i="1" s="1"/>
  <c r="L9" i="1"/>
  <c r="L10" i="1"/>
  <c r="M10" i="1" s="1"/>
  <c r="N10" i="1" s="1"/>
  <c r="L11" i="1"/>
  <c r="M11" i="1" s="1"/>
  <c r="N11" i="1" s="1"/>
  <c r="L12" i="1"/>
  <c r="M12" i="1" s="1"/>
  <c r="N12" i="1" s="1"/>
  <c r="I5" i="1" l="1"/>
  <c r="M9" i="1"/>
  <c r="N9" i="1" s="1"/>
  <c r="M7" i="1"/>
  <c r="N7" i="1" s="1"/>
  <c r="I7" i="1"/>
  <c r="J7" i="1"/>
  <c r="J6" i="1" l="1"/>
  <c r="I6" i="1"/>
  <c r="I8" i="1"/>
  <c r="J8" i="1"/>
  <c r="J12" i="1"/>
  <c r="I12" i="1"/>
  <c r="J11" i="1"/>
  <c r="I11" i="1"/>
  <c r="I10" i="1"/>
  <c r="J10" i="1"/>
  <c r="I9" i="1"/>
  <c r="J9" i="1"/>
</calcChain>
</file>

<file path=xl/sharedStrings.xml><?xml version="1.0" encoding="utf-8"?>
<sst xmlns="http://schemas.openxmlformats.org/spreadsheetml/2006/main" count="17" uniqueCount="13">
  <si>
    <t>ADC Max (V)</t>
  </si>
  <si>
    <t>OpAmp Gain (V/V)</t>
  </si>
  <si>
    <t>Ipeak (Apk, ln)</t>
  </si>
  <si>
    <t>OC Margin (A/A)</t>
  </si>
  <si>
    <t>Shunt Voltage (V)</t>
  </si>
  <si>
    <t>Power Loss (W)</t>
  </si>
  <si>
    <t>ADC Voltage (V)</t>
  </si>
  <si>
    <t>Peak Power Loss (W)</t>
  </si>
  <si>
    <t>Shunt Value (mOhm)</t>
  </si>
  <si>
    <t>Calculated</t>
  </si>
  <si>
    <t>Selected</t>
  </si>
  <si>
    <t>Achieved</t>
  </si>
  <si>
    <t>Motor Rating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</si>
</sst>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2" xfId="0" applyFont="1" applyBorder="1"/>
    <xf numFmtId="0" fontId="1" fillId="0" borderId="6" xfId="0" applyFont="1" applyBorder="1"/>
    <xf numFmtId="164" fontId="0" fillId="0" borderId="7" xfId="0" applyNumberFormat="1" applyBorder="1"/>
    <xf numFmtId="164" fontId="0" fillId="0" borderId="8" xfId="0" applyNumberFormat="1" applyBorder="1"/>
    <xf numFmtId="0" fontId="1" fillId="0" borderId="12" xfId="0" applyFont="1" applyBorder="1"/>
    <xf numFmtId="164" fontId="0" fillId="0" borderId="13" xfId="0" applyNumberFormat="1" applyBorder="1"/>
    <xf numFmtId="164" fontId="0" fillId="0" borderId="14" xfId="0" applyNumberFormat="1" applyBorder="1"/>
    <xf numFmtId="165" fontId="0" fillId="0" borderId="13" xfId="0" applyNumberFormat="1" applyBorder="1"/>
    <xf numFmtId="165" fontId="0" fillId="0" borderId="14" xfId="0" applyNumberFormat="1" applyBorder="1"/>
    <xf numFmtId="0" fontId="1" fillId="2" borderId="9" xfId="0" applyFont="1" applyFill="1" applyBorder="1"/>
    <xf numFmtId="0" fontId="1" fillId="2" borderId="12" xfId="0" applyFont="1" applyFill="1" applyBorder="1"/>
    <xf numFmtId="0" fontId="0" fillId="2" borderId="10" xfId="0" applyFill="1" applyBorder="1"/>
    <xf numFmtId="0" fontId="0" fillId="2" borderId="13" xfId="0" applyFill="1" applyBorder="1"/>
    <xf numFmtId="0" fontId="0" fillId="2" borderId="11" xfId="0" applyFill="1" applyBorder="1"/>
    <xf numFmtId="0" fontId="0" fillId="2" borderId="14" xfId="0" applyFill="1" applyBorder="1"/>
    <xf numFmtId="0" fontId="1" fillId="2" borderId="5" xfId="0" applyFont="1" applyFill="1" applyBorder="1"/>
    <xf numFmtId="164" fontId="0" fillId="2" borderId="3" xfId="0" applyNumberFormat="1" applyFill="1" applyBorder="1"/>
    <xf numFmtId="164" fontId="0" fillId="2" borderId="4" xfId="0" applyNumberFormat="1" applyFill="1" applyBorder="1"/>
    <xf numFmtId="0" fontId="1" fillId="0" borderId="18" xfId="0" applyFont="1" applyBorder="1"/>
    <xf numFmtId="0" fontId="0" fillId="0" borderId="19" xfId="0" applyBorder="1"/>
    <xf numFmtId="0" fontId="0" fillId="0" borderId="20" xfId="0" applyBorder="1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12"/>
  <sheetViews>
    <sheetView tabSelected="1" workbookViewId="0">
      <selection activeCell="Q31" sqref="Q31"/>
    </sheetView>
  </sheetViews>
  <sheetFormatPr defaultRowHeight="15" x14ac:dyDescent="0.25"/>
  <cols>
    <col min="2" max="2" width="17.28515625" customWidth="1"/>
    <col min="5" max="5" width="14" customWidth="1"/>
    <col min="6" max="6" width="17.85546875" customWidth="1"/>
    <col min="7" max="7" width="15.7109375" customWidth="1"/>
    <col min="8" max="8" width="16.42578125" customWidth="1"/>
    <col min="9" max="9" width="19.85546875" customWidth="1"/>
    <col min="10" max="10" width="19.42578125" customWidth="1"/>
    <col min="11" max="11" width="19.7109375" customWidth="1"/>
    <col min="12" max="12" width="15.85546875" customWidth="1"/>
    <col min="13" max="13" width="17" customWidth="1"/>
    <col min="14" max="14" width="16.42578125" customWidth="1"/>
    <col min="15" max="15" width="15.28515625" customWidth="1"/>
  </cols>
  <sheetData>
    <row r="1" spans="2:15" ht="15.75" thickBot="1" x14ac:dyDescent="0.3"/>
    <row r="2" spans="2:15" s="22" customFormat="1" ht="15.75" thickBot="1" x14ac:dyDescent="0.3">
      <c r="E2" s="23" t="s">
        <v>12</v>
      </c>
      <c r="F2" s="24"/>
      <c r="G2" s="25" t="s">
        <v>9</v>
      </c>
      <c r="H2" s="26"/>
      <c r="I2" s="26"/>
      <c r="J2" s="27"/>
      <c r="K2" s="23" t="s">
        <v>10</v>
      </c>
      <c r="L2" s="25" t="s">
        <v>11</v>
      </c>
      <c r="M2" s="26"/>
      <c r="N2" s="26"/>
      <c r="O2" s="27"/>
    </row>
    <row r="3" spans="2:15" x14ac:dyDescent="0.25">
      <c r="B3" s="1" t="s">
        <v>0</v>
      </c>
      <c r="C3" s="21">
        <f>3.3/2</f>
        <v>1.65</v>
      </c>
      <c r="E3" s="10" t="s">
        <v>2</v>
      </c>
      <c r="F3" s="11" t="s">
        <v>1</v>
      </c>
      <c r="G3" s="5" t="s">
        <v>6</v>
      </c>
      <c r="H3" s="5" t="s">
        <v>4</v>
      </c>
      <c r="I3" s="5" t="s">
        <v>7</v>
      </c>
      <c r="J3" s="5" t="s">
        <v>8</v>
      </c>
      <c r="K3" s="11" t="s">
        <v>8</v>
      </c>
      <c r="L3" s="5" t="s">
        <v>4</v>
      </c>
      <c r="M3" s="5" t="s">
        <v>6</v>
      </c>
      <c r="N3" s="2" t="s">
        <v>3</v>
      </c>
      <c r="O3" s="16" t="s">
        <v>5</v>
      </c>
    </row>
    <row r="4" spans="2:15" ht="15.75" thickBot="1" x14ac:dyDescent="0.3">
      <c r="B4" s="19" t="s">
        <v>3</v>
      </c>
      <c r="C4" s="20">
        <v>1.3</v>
      </c>
      <c r="E4" s="12">
        <v>200</v>
      </c>
      <c r="F4" s="13">
        <v>12</v>
      </c>
      <c r="G4" s="6">
        <f>$C$3/$C$4</f>
        <v>1.2692307692307692</v>
      </c>
      <c r="H4" s="6">
        <f>G4/F4</f>
        <v>0.10576923076923077</v>
      </c>
      <c r="I4" s="6">
        <f t="shared" ref="I4:I12" si="0">E4*H4</f>
        <v>21.153846153846153</v>
      </c>
      <c r="J4" s="8">
        <f t="shared" ref="J4:J12" si="1">H4/E4*1000</f>
        <v>0.52884615384615385</v>
      </c>
      <c r="K4" s="13">
        <v>0.4</v>
      </c>
      <c r="L4" s="6">
        <f>K4*E4/1000</f>
        <v>0.08</v>
      </c>
      <c r="M4" s="6">
        <f t="shared" ref="M4:M12" si="2">L4*F4</f>
        <v>0.96</v>
      </c>
      <c r="N4" s="3">
        <f>$C$3/M4</f>
        <v>1.71875</v>
      </c>
      <c r="O4" s="17">
        <f>L4*E4/2</f>
        <v>8</v>
      </c>
    </row>
    <row r="5" spans="2:15" x14ac:dyDescent="0.25">
      <c r="E5" s="12">
        <v>150</v>
      </c>
      <c r="F5" s="13">
        <v>12</v>
      </c>
      <c r="G5" s="6">
        <f t="shared" ref="G5:G12" si="3">$C$3/$C$4</f>
        <v>1.2692307692307692</v>
      </c>
      <c r="H5" s="6">
        <f t="shared" ref="H5:H12" si="4">G5/F5</f>
        <v>0.10576923076923077</v>
      </c>
      <c r="I5" s="6">
        <f t="shared" si="0"/>
        <v>15.865384615384615</v>
      </c>
      <c r="J5" s="8">
        <f t="shared" si="1"/>
        <v>0.70512820512820507</v>
      </c>
      <c r="K5" s="13">
        <v>0.7</v>
      </c>
      <c r="L5" s="6">
        <f t="shared" ref="L4:L12" si="5">K5*E5/1000</f>
        <v>0.105</v>
      </c>
      <c r="M5" s="6">
        <f t="shared" si="2"/>
        <v>1.26</v>
      </c>
      <c r="N5" s="3">
        <f t="shared" ref="N4:N12" si="6">$C$3/M5</f>
        <v>1.3095238095238095</v>
      </c>
      <c r="O5" s="17">
        <f t="shared" ref="O5:O12" si="7">L5*E5/2</f>
        <v>7.875</v>
      </c>
    </row>
    <row r="6" spans="2:15" x14ac:dyDescent="0.25">
      <c r="E6" s="12">
        <v>100</v>
      </c>
      <c r="F6" s="13">
        <v>12</v>
      </c>
      <c r="G6" s="6">
        <f>$C$3/$C$4</f>
        <v>1.2692307692307692</v>
      </c>
      <c r="H6" s="6">
        <f t="shared" si="4"/>
        <v>0.10576923076923077</v>
      </c>
      <c r="I6" s="6">
        <f t="shared" si="0"/>
        <v>10.576923076923077</v>
      </c>
      <c r="J6" s="8">
        <f t="shared" si="1"/>
        <v>1.0576923076923077</v>
      </c>
      <c r="K6" s="13">
        <v>1</v>
      </c>
      <c r="L6" s="6">
        <f t="shared" si="5"/>
        <v>0.1</v>
      </c>
      <c r="M6" s="6">
        <f t="shared" si="2"/>
        <v>1.2000000000000002</v>
      </c>
      <c r="N6" s="3">
        <f t="shared" si="6"/>
        <v>1.3749999999999998</v>
      </c>
      <c r="O6" s="17">
        <f t="shared" si="7"/>
        <v>5</v>
      </c>
    </row>
    <row r="7" spans="2:15" x14ac:dyDescent="0.25">
      <c r="E7" s="12">
        <v>50</v>
      </c>
      <c r="F7" s="13">
        <v>12</v>
      </c>
      <c r="G7" s="6">
        <f t="shared" si="3"/>
        <v>1.2692307692307692</v>
      </c>
      <c r="H7" s="6">
        <f t="shared" si="4"/>
        <v>0.10576923076923077</v>
      </c>
      <c r="I7" s="6">
        <f t="shared" si="0"/>
        <v>5.2884615384615383</v>
      </c>
      <c r="J7" s="8">
        <f t="shared" si="1"/>
        <v>2.1153846153846154</v>
      </c>
      <c r="K7" s="13">
        <v>2</v>
      </c>
      <c r="L7" s="6">
        <f t="shared" si="5"/>
        <v>0.1</v>
      </c>
      <c r="M7" s="6">
        <f t="shared" si="2"/>
        <v>1.2000000000000002</v>
      </c>
      <c r="N7" s="3">
        <f t="shared" si="6"/>
        <v>1.3749999999999998</v>
      </c>
      <c r="O7" s="17">
        <f t="shared" si="7"/>
        <v>2.5</v>
      </c>
    </row>
    <row r="8" spans="2:15" x14ac:dyDescent="0.25">
      <c r="E8" s="12">
        <v>25</v>
      </c>
      <c r="F8" s="13">
        <v>12</v>
      </c>
      <c r="G8" s="6">
        <f t="shared" si="3"/>
        <v>1.2692307692307692</v>
      </c>
      <c r="H8" s="6">
        <f t="shared" si="4"/>
        <v>0.10576923076923077</v>
      </c>
      <c r="I8" s="6">
        <f t="shared" si="0"/>
        <v>2.6442307692307692</v>
      </c>
      <c r="J8" s="8">
        <f t="shared" si="1"/>
        <v>4.2307692307692308</v>
      </c>
      <c r="K8" s="13">
        <v>4</v>
      </c>
      <c r="L8" s="6">
        <f t="shared" si="5"/>
        <v>0.1</v>
      </c>
      <c r="M8" s="6">
        <f t="shared" si="2"/>
        <v>1.2000000000000002</v>
      </c>
      <c r="N8" s="3">
        <f t="shared" si="6"/>
        <v>1.3749999999999998</v>
      </c>
      <c r="O8" s="17">
        <f t="shared" si="7"/>
        <v>1.25</v>
      </c>
    </row>
    <row r="9" spans="2:15" x14ac:dyDescent="0.25">
      <c r="E9" s="12">
        <v>10</v>
      </c>
      <c r="F9" s="13">
        <v>8</v>
      </c>
      <c r="G9" s="6">
        <f t="shared" si="3"/>
        <v>1.2692307692307692</v>
      </c>
      <c r="H9" s="6">
        <f t="shared" si="4"/>
        <v>0.15865384615384615</v>
      </c>
      <c r="I9" s="6">
        <f t="shared" si="0"/>
        <v>1.5865384615384615</v>
      </c>
      <c r="J9" s="8">
        <f t="shared" si="1"/>
        <v>15.865384615384615</v>
      </c>
      <c r="K9" s="13">
        <v>15</v>
      </c>
      <c r="L9" s="6">
        <f t="shared" si="5"/>
        <v>0.15</v>
      </c>
      <c r="M9" s="6">
        <f t="shared" si="2"/>
        <v>1.2</v>
      </c>
      <c r="N9" s="3">
        <f t="shared" si="6"/>
        <v>1.375</v>
      </c>
      <c r="O9" s="17">
        <f t="shared" si="7"/>
        <v>0.75</v>
      </c>
    </row>
    <row r="10" spans="2:15" x14ac:dyDescent="0.25">
      <c r="E10" s="12">
        <v>5</v>
      </c>
      <c r="F10" s="13">
        <v>8</v>
      </c>
      <c r="G10" s="6">
        <f t="shared" si="3"/>
        <v>1.2692307692307692</v>
      </c>
      <c r="H10" s="6">
        <f t="shared" si="4"/>
        <v>0.15865384615384615</v>
      </c>
      <c r="I10" s="6">
        <f t="shared" si="0"/>
        <v>0.79326923076923073</v>
      </c>
      <c r="J10" s="8">
        <f t="shared" si="1"/>
        <v>31.73076923076923</v>
      </c>
      <c r="K10" s="13">
        <v>30</v>
      </c>
      <c r="L10" s="6">
        <f t="shared" si="5"/>
        <v>0.15</v>
      </c>
      <c r="M10" s="6">
        <f t="shared" si="2"/>
        <v>1.2</v>
      </c>
      <c r="N10" s="3">
        <f t="shared" si="6"/>
        <v>1.375</v>
      </c>
      <c r="O10" s="17">
        <f t="shared" si="7"/>
        <v>0.375</v>
      </c>
    </row>
    <row r="11" spans="2:15" x14ac:dyDescent="0.25">
      <c r="E11" s="12">
        <v>2.5</v>
      </c>
      <c r="F11" s="13">
        <v>8</v>
      </c>
      <c r="G11" s="6">
        <f t="shared" si="3"/>
        <v>1.2692307692307692</v>
      </c>
      <c r="H11" s="6">
        <f t="shared" si="4"/>
        <v>0.15865384615384615</v>
      </c>
      <c r="I11" s="6">
        <f t="shared" si="0"/>
        <v>0.39663461538461536</v>
      </c>
      <c r="J11" s="8">
        <f t="shared" si="1"/>
        <v>63.46153846153846</v>
      </c>
      <c r="K11" s="13">
        <v>60</v>
      </c>
      <c r="L11" s="6">
        <f t="shared" si="5"/>
        <v>0.15</v>
      </c>
      <c r="M11" s="6">
        <f t="shared" si="2"/>
        <v>1.2</v>
      </c>
      <c r="N11" s="3">
        <f t="shared" si="6"/>
        <v>1.375</v>
      </c>
      <c r="O11" s="17">
        <f t="shared" si="7"/>
        <v>0.1875</v>
      </c>
    </row>
    <row r="12" spans="2:15" ht="15.75" thickBot="1" x14ac:dyDescent="0.3">
      <c r="E12" s="14">
        <v>1</v>
      </c>
      <c r="F12" s="15">
        <v>8</v>
      </c>
      <c r="G12" s="7">
        <f t="shared" si="3"/>
        <v>1.2692307692307692</v>
      </c>
      <c r="H12" s="7">
        <f t="shared" si="4"/>
        <v>0.15865384615384615</v>
      </c>
      <c r="I12" s="7">
        <f t="shared" si="0"/>
        <v>0.15865384615384615</v>
      </c>
      <c r="J12" s="9">
        <f t="shared" si="1"/>
        <v>158.65384615384613</v>
      </c>
      <c r="K12" s="15">
        <v>150</v>
      </c>
      <c r="L12" s="7">
        <f t="shared" si="5"/>
        <v>0.15</v>
      </c>
      <c r="M12" s="7">
        <f t="shared" si="2"/>
        <v>1.2</v>
      </c>
      <c r="N12" s="4">
        <f t="shared" si="6"/>
        <v>1.375</v>
      </c>
      <c r="O12" s="18">
        <f t="shared" si="7"/>
        <v>7.4999999999999997E-2</v>
      </c>
    </row>
  </sheetData>
  <mergeCells count="2">
    <mergeCell ref="G2:J2"/>
    <mergeCell ref="L2:O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Behjati Hamid (PSS PS RD SW FW)</dc:creator>
  <cp:lastModifiedBy>Behjati Najafabadi Hamid (IFAM PSS DCDC RD SWGUI)</cp:lastModifiedBy>
  <dcterms:created xsi:type="dcterms:W3CDTF">2015-06-05T18:17:20Z</dcterms:created>
  <dcterms:modified xsi:type="dcterms:W3CDTF">2023-10-30T16:34:58Z</dcterms:modified>
</cp:coreProperties>
</file>