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dufit-my.sharepoint.com/personal/sara_nuredinovski_edu_fit_ba/Documents/Documents/Github-Infinity/Primijenjena-statistika/Vjezbe/"/>
    </mc:Choice>
  </mc:AlternateContent>
  <xr:revisionPtr revIDLastSave="1" documentId="13_ncr:1_{7140AF8F-DF74-4EE1-977C-B38F7DB72EE3}" xr6:coauthVersionLast="47" xr6:coauthVersionMax="47" xr10:uidLastSave="{7E793DA4-E11F-49F4-9CC1-4B1E1E782277}"/>
  <bookViews>
    <workbookView xWindow="-108" yWindow="-108" windowWidth="23256" windowHeight="12576" activeTab="1" xr2:uid="{00000000-000D-0000-FFFF-FFFF00000000}"/>
  </bookViews>
  <sheets>
    <sheet name="Podaci" sheetId="4" r:id="rId1"/>
    <sheet name="Sredine" sheetId="5" r:id="rId2"/>
    <sheet name="Sortiranje" sheetId="6" r:id="rId3"/>
  </sheets>
  <calcPr calcId="191028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41" i="5"/>
  <c r="G22" i="5"/>
  <c r="H47" i="5"/>
  <c r="G47" i="5"/>
  <c r="H42" i="5"/>
  <c r="H43" i="5"/>
  <c r="H44" i="5"/>
  <c r="H45" i="5"/>
  <c r="H41" i="5"/>
  <c r="G50" i="5" a="1"/>
  <c r="G50" i="5" s="1"/>
  <c r="G56" i="5" s="1"/>
  <c r="F51" i="5"/>
  <c r="F52" i="5"/>
  <c r="F53" i="5"/>
  <c r="F54" i="5"/>
  <c r="F50" i="5"/>
  <c r="G41" i="5" a="1"/>
  <c r="G41" i="5" s="1"/>
  <c r="F42" i="5"/>
  <c r="F43" i="5"/>
  <c r="F44" i="5"/>
  <c r="F45" i="5"/>
  <c r="F41" i="5"/>
  <c r="E26" i="5"/>
  <c r="E30" i="5"/>
  <c r="E34" i="5"/>
  <c r="D22" i="5" a="1"/>
  <c r="D22" i="5" s="1"/>
  <c r="M3" i="6"/>
  <c r="N3" i="6"/>
  <c r="O3" i="6"/>
  <c r="P3" i="6"/>
  <c r="Q3" i="6"/>
  <c r="R3" i="6"/>
  <c r="S3" i="6"/>
  <c r="T3" i="6"/>
  <c r="U3" i="6"/>
  <c r="V3" i="6"/>
  <c r="W3" i="6"/>
  <c r="M4" i="6"/>
  <c r="N4" i="6"/>
  <c r="O4" i="6"/>
  <c r="P4" i="6"/>
  <c r="Q4" i="6"/>
  <c r="R4" i="6"/>
  <c r="S4" i="6"/>
  <c r="T4" i="6"/>
  <c r="U4" i="6"/>
  <c r="V4" i="6"/>
  <c r="W4" i="6"/>
  <c r="M5" i="6"/>
  <c r="N5" i="6"/>
  <c r="O5" i="6"/>
  <c r="P5" i="6"/>
  <c r="Q5" i="6"/>
  <c r="R5" i="6"/>
  <c r="S5" i="6"/>
  <c r="T5" i="6"/>
  <c r="U5" i="6"/>
  <c r="V5" i="6"/>
  <c r="W5" i="6"/>
  <c r="M6" i="6"/>
  <c r="N6" i="6"/>
  <c r="O6" i="6"/>
  <c r="P6" i="6"/>
  <c r="Q6" i="6"/>
  <c r="R6" i="6"/>
  <c r="S6" i="6"/>
  <c r="T6" i="6"/>
  <c r="U6" i="6"/>
  <c r="V6" i="6"/>
  <c r="W6" i="6"/>
  <c r="M7" i="6"/>
  <c r="N7" i="6"/>
  <c r="O7" i="6"/>
  <c r="P7" i="6"/>
  <c r="Q7" i="6"/>
  <c r="R7" i="6"/>
  <c r="S7" i="6"/>
  <c r="T7" i="6"/>
  <c r="U7" i="6"/>
  <c r="V7" i="6"/>
  <c r="W7" i="6"/>
  <c r="M8" i="6"/>
  <c r="N8" i="6"/>
  <c r="O8" i="6"/>
  <c r="P8" i="6"/>
  <c r="Q8" i="6"/>
  <c r="R8" i="6"/>
  <c r="S8" i="6"/>
  <c r="T8" i="6"/>
  <c r="U8" i="6"/>
  <c r="V8" i="6"/>
  <c r="W8" i="6"/>
  <c r="M9" i="6"/>
  <c r="N9" i="6"/>
  <c r="O9" i="6"/>
  <c r="P9" i="6"/>
  <c r="Q9" i="6"/>
  <c r="R9" i="6"/>
  <c r="S9" i="6"/>
  <c r="T9" i="6"/>
  <c r="U9" i="6"/>
  <c r="V9" i="6"/>
  <c r="W9" i="6"/>
  <c r="M10" i="6"/>
  <c r="N10" i="6"/>
  <c r="O10" i="6"/>
  <c r="P10" i="6"/>
  <c r="Q10" i="6"/>
  <c r="R10" i="6"/>
  <c r="S10" i="6"/>
  <c r="T10" i="6"/>
  <c r="U10" i="6"/>
  <c r="V10" i="6"/>
  <c r="W10" i="6"/>
  <c r="N2" i="6"/>
  <c r="O2" i="6"/>
  <c r="P2" i="6"/>
  <c r="Q2" i="6"/>
  <c r="R2" i="6"/>
  <c r="S2" i="6"/>
  <c r="T2" i="6"/>
  <c r="U2" i="6"/>
  <c r="V2" i="6"/>
  <c r="W2" i="6"/>
  <c r="M2" i="6"/>
  <c r="K3" i="6"/>
  <c r="K4" i="6"/>
  <c r="K5" i="6"/>
  <c r="K6" i="6"/>
  <c r="K7" i="6"/>
  <c r="K8" i="6"/>
  <c r="K9" i="6"/>
  <c r="K10" i="6"/>
  <c r="K2" i="6"/>
  <c r="N13" i="6"/>
  <c r="O13" i="6"/>
  <c r="P13" i="6"/>
  <c r="Q13" i="6"/>
  <c r="R13" i="6"/>
  <c r="S13" i="6"/>
  <c r="T13" i="6"/>
  <c r="U13" i="6"/>
  <c r="V13" i="6"/>
  <c r="W13" i="6"/>
  <c r="M13" i="6"/>
  <c r="N12" i="6"/>
  <c r="O12" i="6"/>
  <c r="P12" i="6"/>
  <c r="Q12" i="6"/>
  <c r="R12" i="6"/>
  <c r="S12" i="6"/>
  <c r="T12" i="6"/>
  <c r="U12" i="6"/>
  <c r="V12" i="6"/>
  <c r="W12" i="6"/>
  <c r="M12" i="6"/>
  <c r="S14" i="5"/>
  <c r="S15" i="5"/>
  <c r="R14" i="5"/>
  <c r="R15" i="5"/>
  <c r="D5" i="5"/>
  <c r="C4" i="5"/>
  <c r="D4" i="5"/>
  <c r="E4" i="5"/>
  <c r="F4" i="5"/>
  <c r="G4" i="5"/>
  <c r="H4" i="5"/>
  <c r="I4" i="5"/>
  <c r="J4" i="5"/>
  <c r="K4" i="5"/>
  <c r="L4" i="5"/>
  <c r="B4" i="5"/>
  <c r="C3" i="5"/>
  <c r="D3" i="5"/>
  <c r="E3" i="5"/>
  <c r="F3" i="5"/>
  <c r="G3" i="5"/>
  <c r="H3" i="5"/>
  <c r="I3" i="5"/>
  <c r="J3" i="5"/>
  <c r="K3" i="5"/>
  <c r="L3" i="5"/>
  <c r="B3" i="5"/>
  <c r="C2" i="5"/>
  <c r="D2" i="5"/>
  <c r="E2" i="5"/>
  <c r="F2" i="5"/>
  <c r="G2" i="5"/>
  <c r="H2" i="5"/>
  <c r="I2" i="5"/>
  <c r="J2" i="5"/>
  <c r="K2" i="5"/>
  <c r="L2" i="5"/>
  <c r="B2" i="5"/>
  <c r="H52" i="5" l="1"/>
  <c r="H50" i="5"/>
  <c r="H56" i="5" s="1"/>
  <c r="H51" i="5"/>
  <c r="H54" i="5"/>
  <c r="H53" i="5"/>
  <c r="E33" i="5"/>
  <c r="E29" i="5"/>
  <c r="E25" i="5"/>
  <c r="E36" i="5"/>
  <c r="E32" i="5"/>
  <c r="E28" i="5"/>
  <c r="E24" i="5"/>
  <c r="E35" i="5"/>
  <c r="E31" i="5"/>
  <c r="E27" i="5"/>
  <c r="E23" i="5"/>
  <c r="E22" i="5"/>
  <c r="E38" i="5" s="1"/>
  <c r="D3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<sst xmlns="http://schemas.openxmlformats.org/spreadsheetml/2006/main" count="123" uniqueCount="67">
  <si>
    <t>Row Labels</t>
  </si>
  <si>
    <t>Grand Total</t>
  </si>
  <si>
    <t>IDP</t>
  </si>
  <si>
    <t>Starost</t>
  </si>
  <si>
    <t>Pol</t>
  </si>
  <si>
    <t>BMI</t>
  </si>
  <si>
    <t>Var1</t>
  </si>
  <si>
    <t>Var4</t>
  </si>
  <si>
    <t>Var11</t>
  </si>
  <si>
    <t>Tip</t>
  </si>
  <si>
    <t>Var01</t>
  </si>
  <si>
    <t>Var02</t>
  </si>
  <si>
    <t>IshodL</t>
  </si>
  <si>
    <t>Var20</t>
  </si>
  <si>
    <t>Prosta sredina:</t>
  </si>
  <si>
    <t>Count of IDP</t>
  </si>
  <si>
    <t>Poziciona sredina:</t>
  </si>
  <si>
    <t>Najcesca sredina:</t>
  </si>
  <si>
    <t>Harmonijska sredina:</t>
  </si>
  <si>
    <t>Imamo neku atipicno malu vrijednost</t>
  </si>
  <si>
    <t>Percentil</t>
  </si>
  <si>
    <t xml:space="preserve">Min </t>
  </si>
  <si>
    <t>Max</t>
  </si>
  <si>
    <t>Rb. Podatka</t>
  </si>
  <si>
    <t>Zadatak: Za Var4 izracunati razrednu I frekvencijsku sredinu</t>
  </si>
  <si>
    <t>Frekvencijska sredina:</t>
  </si>
  <si>
    <t>m=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</si>
  <si>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</si>
  <si>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</si>
  <si>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*f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</si>
  <si>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Suma:</t>
  </si>
  <si>
    <t>Razredna sredina:</t>
  </si>
  <si>
    <t>Gornja gr</t>
  </si>
  <si>
    <t>Donja gr</t>
  </si>
  <si>
    <t>do 1</t>
  </si>
  <si>
    <t>od 1 do 2</t>
  </si>
  <si>
    <t>od 2 do 3</t>
  </si>
  <si>
    <t>od 3 do 9</t>
  </si>
  <si>
    <t>od 9 do 14</t>
  </si>
  <si>
    <t>Razredna sredina za starost:</t>
  </si>
  <si>
    <t>Imamo neku atipicno veliku vrijednost</t>
  </si>
  <si>
    <t>Normalna srednja vrijednost (saberemo sve I podijelimo sa brojem sabranih)</t>
  </si>
  <si>
    <t>Rb</t>
  </si>
  <si>
    <t>Plate</t>
  </si>
  <si>
    <t>Edin Dzeko</t>
  </si>
  <si>
    <t>Ostali:</t>
  </si>
  <si>
    <t>Uvijek je masa jednaka  prostoj sredini (AVG)</t>
  </si>
  <si>
    <t>23-44</t>
  </si>
  <si>
    <t>45-57</t>
  </si>
  <si>
    <t>58-68</t>
  </si>
  <si>
    <t>69-79</t>
  </si>
  <si>
    <t>80-90</t>
  </si>
  <si>
    <t>KOD KREIRANJA RAZREDA UVIJEK PAZIMO DA IMAMO SIMETRICNOST MEDJU NJIMA NA GRAFU,KAKO NE BI BILO OGROMIH ODSTUPANJA</t>
  </si>
  <si>
    <t>KOD FREQUENCY UVIJEK UZIMAMO ZA BIN ARRAY GORNJU GRANICU</t>
  </si>
  <si>
    <t>KOD RACUNANJA Xi UZIMAMO AVERAGE GORNJE I DONJE GRANICE</t>
  </si>
  <si>
    <t>KOD RACUNANJA m UZMEMO TOTALNU UKUPNU MASU (xi*fi) I PODIJELIMO SA SUMOM FREKVENCIJE</t>
  </si>
  <si>
    <t>Svede se na isto</t>
  </si>
  <si>
    <t>KOD PERCENTILE.INC FUNKCIJE FIKSIRAMO KOLONU PERCENTILA TRENUTNOG,FIKSIRAMO VRIJEDNOST IZ KOLONA PODATAKA I DIJELIMO SA 100 PO FORMULI</t>
  </si>
  <si>
    <t>crveno</t>
  </si>
  <si>
    <t>nema smisla srednja vr</t>
  </si>
  <si>
    <t>DIJELIMO SA 100 POSTO JE PERCENTILA 100</t>
  </si>
  <si>
    <t>87 JER JE VELICINA UZORKA 87</t>
  </si>
  <si>
    <t>RB PODATKA RACUNAMO NA  NACIN 87/100*PERCENTIL</t>
  </si>
  <si>
    <t>Ona vrijednost koja se doslovno nalazi na sredini uzorka.Ukoliko je to neparan broj onda je onaj koji se nalazi na sredini, dok ukoliko je paran</t>
  </si>
  <si>
    <t>broj onda se saberu dvije vrijednosti I podijele sa 2 kako bi se srednja dobila. Npr 4=2+3/2=srednja vr.</t>
  </si>
  <si>
    <r>
      <t xml:space="preserve">Ima najvise smisla kada su neke vrijednosti drasticno vece od drugih (npr.Plata Edina Dzeke) jer se dobije bliza vrijednost realnoj. Postoji ugradjena funkcija koja se koristi: </t>
    </r>
    <r>
      <rPr>
        <b/>
        <sz val="11"/>
        <color rgb="FFFF0000"/>
        <rFont val="Calibri"/>
        <family val="2"/>
        <scheme val="minor"/>
      </rPr>
      <t>HARMENIAN</t>
    </r>
  </si>
  <si>
    <r>
      <t xml:space="preserve">Sredina koja se najcesce pojavljuje u uzorku. Postoji ugradjena funkcija </t>
    </r>
    <r>
      <rPr>
        <b/>
        <sz val="11"/>
        <color rgb="FFFF0000"/>
        <rFont val="Calibri"/>
        <family val="2"/>
        <scheme val="minor"/>
      </rPr>
      <t>MODE ili MODE.SNGL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</si>
</sst>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Border="1"/>
    <xf numFmtId="0" fontId="0" fillId="0" borderId="0" xfId="0" applyNumberFormat="1"/>
    <xf numFmtId="2" fontId="1" fillId="2" borderId="1" xfId="0" applyNumberFormat="1" applyFont="1" applyFill="1" applyBorder="1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4" xfId="0" applyNumberFormat="1" applyBorder="1"/>
    <xf numFmtId="0" fontId="0" fillId="0" borderId="4" xfId="0" applyBorder="1"/>
    <xf numFmtId="0" fontId="5" fillId="0" borderId="1" xfId="0" applyFont="1" applyBorder="1"/>
    <xf numFmtId="0" fontId="1" fillId="2" borderId="2" xfId="0" applyFont="1" applyFill="1" applyBorder="1"/>
    <xf numFmtId="1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Sredine!$C$41:$C$45</c:f>
              <c:strCache>
                <c:ptCount val="5"/>
                <c:pt idx="0">
                  <c:v>do 1</c:v>
                </c:pt>
                <c:pt idx="1">
                  <c:v>od 1 do 2</c:v>
                </c:pt>
                <c:pt idx="2">
                  <c:v>od 2 do 3</c:v>
                </c:pt>
                <c:pt idx="3">
                  <c:v>od 3 do 9</c:v>
                </c:pt>
                <c:pt idx="4">
                  <c:v>od 9 do 14</c:v>
                </c:pt>
              </c:strCache>
            </c:strRef>
          </c:cat>
          <c:val>
            <c:numRef>
              <c:f>Sredine!$G$41:$G$46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34</c:v>
                </c:pt>
                <c:pt idx="3">
                  <c:v>26</c:v>
                </c:pt>
                <c:pt idx="4">
                  <c:v>10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2A9-8ECE-5F7A51C1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52427903"/>
        <c:axId val="952428319"/>
      </c:barChart>
      <c:catAx>
        <c:axId val="9524279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28319"/>
        <c:crosses val="autoZero"/>
        <c:auto val="1"/>
        <c:lblAlgn val="ctr"/>
        <c:lblOffset val="100"/>
        <c:noMultiLvlLbl val="0"/>
      </c:catAx>
      <c:valAx>
        <c:axId val="9524283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524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Sredine!$C$50:$C$54</c:f>
              <c:strCache>
                <c:ptCount val="5"/>
                <c:pt idx="0">
                  <c:v>23-44</c:v>
                </c:pt>
                <c:pt idx="1">
                  <c:v>45-57</c:v>
                </c:pt>
                <c:pt idx="2">
                  <c:v>58-68</c:v>
                </c:pt>
                <c:pt idx="3">
                  <c:v>69-79</c:v>
                </c:pt>
                <c:pt idx="4">
                  <c:v>80-90</c:v>
                </c:pt>
              </c:strCache>
            </c:strRef>
          </c:cat>
          <c:val>
            <c:numRef>
              <c:f>Sredine!$G$50:$G$55</c:f>
              <c:numCache>
                <c:formatCode>General</c:formatCode>
                <c:ptCount val="6"/>
                <c:pt idx="0">
                  <c:v>9</c:v>
                </c:pt>
                <c:pt idx="1">
                  <c:v>18</c:v>
                </c:pt>
                <c:pt idx="2">
                  <c:v>29</c:v>
                </c:pt>
                <c:pt idx="3">
                  <c:v>23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5-4B77-9B64-059EA167A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48525967"/>
        <c:axId val="948523887"/>
      </c:barChart>
      <c:catAx>
        <c:axId val="948525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523887"/>
        <c:crosses val="autoZero"/>
        <c:auto val="1"/>
        <c:lblAlgn val="ctr"/>
        <c:lblOffset val="100"/>
        <c:noMultiLvlLbl val="0"/>
      </c:catAx>
      <c:valAx>
        <c:axId val="948523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852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Spolovi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6F-4F04-833A-CCF988F462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6F-4F04-833A-CCF988F462B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Sortiranje!$A$2:$A$4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Sortiranje!$B$2:$B$4</c:f>
              <c:numCache>
                <c:formatCode>General</c:formatCode>
                <c:ptCount val="2"/>
                <c:pt idx="0">
                  <c:v>44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F-4A7F-A304-183B95833F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Tipovi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D5-49DD-806D-395E94753A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D5-49DD-806D-395E94753A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D5-49DD-806D-395E94753A4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Sortiranje!$A$17:$A$20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Sortiranje!$B$17:$B$20</c:f>
              <c:numCache>
                <c:formatCode>General</c:formatCode>
                <c:ptCount val="3"/>
                <c:pt idx="0">
                  <c:v>21</c:v>
                </c:pt>
                <c:pt idx="1">
                  <c:v>55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E-43A2-B4F5-42CE9FCAF3F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Ishodi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592871052408766E-2"/>
              <c:y val="0.15072570601786628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758530183727035E-3"/>
              <c:y val="0.11053294916292307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29-480A-A3F2-8F37B40E05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D6-4B65-B6C4-2FADC878A3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429-480A-A3F2-8F37B40E05DD}"/>
              </c:ext>
            </c:extLst>
          </c:dPt>
          <c:dLbls>
            <c:dLbl>
              <c:idx val="0"/>
              <c:layout>
                <c:manualLayout>
                  <c:x val="1.1758530183727035E-3"/>
                  <c:y val="0.1105329491629230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29-480A-A3F2-8F37B40E05DD}"/>
                </c:ext>
              </c:extLst>
            </c:dLbl>
            <c:dLbl>
              <c:idx val="2"/>
              <c:layout>
                <c:manualLayout>
                  <c:x val="4.592871052408766E-2"/>
                  <c:y val="0.1507257060178662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29-480A-A3F2-8F37B40E05DD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Sortiranje!$A$35:$A$38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Sortiranje!$B$35:$B$38</c:f>
              <c:numCache>
                <c:formatCode>General</c:formatCode>
                <c:ptCount val="3"/>
                <c:pt idx="0">
                  <c:v>3</c:v>
                </c:pt>
                <c:pt idx="1">
                  <c:v>73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80A-A3F2-8F37B40E05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Sortiranje!$B$46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2E-4844-A36C-B7BD642E43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2E-4844-A36C-B7BD642E43E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Sortiranje!$A$47:$A$49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Sortiranje!$B$47:$B$49</c:f>
              <c:numCache>
                <c:formatCode>General</c:formatCode>
                <c:ptCount val="2"/>
                <c:pt idx="0">
                  <c:v>20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9E4-B7F3-A453882FBD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1</xdr:row>
      <xdr:rowOff>104775</xdr:rowOff>
    </xdr:from>
    <xdr:to>
      <xdr:col>3</xdr:col>
      <xdr:colOff>0</xdr:colOff>
      <xdr:row>6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648913-44E4-4ADB-AEF5-102DB179F605}"/>
            </a:ext>
          </a:extLst>
        </xdr:cNvPr>
        <xdr:cNvCxnSpPr/>
      </xdr:nvCxnSpPr>
      <xdr:spPr>
        <a:xfrm>
          <a:off x="990600" y="295275"/>
          <a:ext cx="46291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1085850</xdr:colOff>
      <xdr:row>2</xdr:row>
      <xdr:rowOff>171450</xdr:rowOff>
    </xdr:from>
    <xdr:to>
      <xdr:col>2</xdr:col>
      <xdr:colOff>447675</xdr:colOff>
      <xdr:row>9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E750E7-A72B-4E20-BDBB-2499487EB5B2}"/>
            </a:ext>
          </a:extLst>
        </xdr:cNvPr>
        <xdr:cNvCxnSpPr/>
      </xdr:nvCxnSpPr>
      <xdr:spPr>
        <a:xfrm>
          <a:off x="1085850" y="552450"/>
          <a:ext cx="43243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885825</xdr:colOff>
      <xdr:row>5</xdr:row>
      <xdr:rowOff>28575</xdr:rowOff>
    </xdr:from>
    <xdr:to>
      <xdr:col>1</xdr:col>
      <xdr:colOff>3209925</xdr:colOff>
      <xdr:row>15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41AB4F-779B-4277-A5C2-A5169A87CC38}"/>
            </a:ext>
          </a:extLst>
        </xdr:cNvPr>
        <xdr:cNvCxnSpPr/>
      </xdr:nvCxnSpPr>
      <xdr:spPr>
        <a:xfrm>
          <a:off x="885825" y="981075"/>
          <a:ext cx="364807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1181100</xdr:colOff>
      <xdr:row>3</xdr:row>
      <xdr:rowOff>152400</xdr:rowOff>
    </xdr:from>
    <xdr:to>
      <xdr:col>1</xdr:col>
      <xdr:colOff>3552825</xdr:colOff>
      <xdr:row>13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9D9DD18-E797-41A8-92ED-8E2A34F886EB}"/>
            </a:ext>
          </a:extLst>
        </xdr:cNvPr>
        <xdr:cNvCxnSpPr/>
      </xdr:nvCxnSpPr>
      <xdr:spPr>
        <a:xfrm>
          <a:off x="1181100" y="723900"/>
          <a:ext cx="3695700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15</xdr:row>
      <xdr:rowOff>28575</xdr:rowOff>
    </xdr:from>
    <xdr:to>
      <xdr:col>16</xdr:col>
      <xdr:colOff>152400</xdr:colOff>
      <xdr:row>16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869362-7DEE-4DE0-A12D-93DC1F1FBC20}"/>
            </a:ext>
          </a:extLst>
        </xdr:cNvPr>
        <xdr:cNvCxnSpPr/>
      </xdr:nvCxnSpPr>
      <xdr:spPr>
        <a:xfrm>
          <a:off x="13192125" y="2886075"/>
          <a:ext cx="5048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36</xdr:row>
      <xdr:rowOff>28574</xdr:rowOff>
    </xdr:from>
    <xdr:to>
      <xdr:col>15</xdr:col>
      <xdr:colOff>123825</xdr:colOff>
      <xdr:row>47</xdr:row>
      <xdr:rowOff>42861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6BB719-5AB7-4810-B35B-24CEA773B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</xdr:colOff>
      <xdr:row>47</xdr:row>
      <xdr:rowOff>85726</xdr:rowOff>
    </xdr:from>
    <xdr:to>
      <xdr:col>15</xdr:col>
      <xdr:colOff>142875</xdr:colOff>
      <xdr:row>58</xdr:row>
      <xdr:rowOff>85726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515E1A-B65D-4611-92F4-334F437E1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552450</xdr:colOff>
      <xdr:row>15</xdr:row>
      <xdr:rowOff>114300</xdr:rowOff>
    </xdr:from>
    <xdr:to>
      <xdr:col>21</xdr:col>
      <xdr:colOff>485775</xdr:colOff>
      <xdr:row>17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C851A81-A659-4B71-B832-B221951EAD6C}"/>
            </a:ext>
          </a:extLst>
        </xdr:cNvPr>
        <xdr:cNvCxnSpPr/>
      </xdr:nvCxnSpPr>
      <xdr:spPr>
        <a:xfrm flipH="1">
          <a:off x="16154400" y="2971800"/>
          <a:ext cx="5429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57150</xdr:rowOff>
    </xdr:from>
    <xdr:to>
      <xdr:col>8</xdr:col>
      <xdr:colOff>47625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4B725-34AE-43AC-ABDF-30BDDB9EE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85724</xdr:rowOff>
    </xdr:from>
    <xdr:to>
      <xdr:col>8</xdr:col>
      <xdr:colOff>19049</xdr:colOff>
      <xdr:row>31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4FA54-C09F-413F-AA1D-47773BD90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32</xdr:row>
      <xdr:rowOff>1</xdr:rowOff>
    </xdr:from>
    <xdr:to>
      <xdr:col>11</xdr:col>
      <xdr:colOff>419100</xdr:colOff>
      <xdr:row>43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D83A2-97F7-4F4D-B635-B59D9F5FB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47624</xdr:colOff>
      <xdr:row>43</xdr:row>
      <xdr:rowOff>185736</xdr:rowOff>
    </xdr:from>
    <xdr:to>
      <xdr:col>11</xdr:col>
      <xdr:colOff>428625</xdr:colOff>
      <xdr:row>57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0BD482-E282-4739-AB0D-94B1C93AE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 Kordic" refreshedDate="44648.403834143515" createdVersion="7" refreshedVersion="7" minRefreshableVersion="3" recordCount="87" xr:uid="{F572E0EB-B857-4106-8029-3AFDA33BD128}">
  <cacheSource type="worksheet">
    <worksheetSource ref="A1:L88" sheet="Podaci"/>
  </cacheSource>
  <cacheFields count="12">
    <cacheField name="IDP" numFmtId="0">
      <sharedItems containsSemiMixedTypes="0" containsString="0" containsNumber="1" containsInteger="1" minValue="1" maxValue="87" count="8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</sharedItems>
    </cacheField>
    <cacheField name="Starost" numFmtId="0">
      <sharedItems containsSemiMixedTypes="0" containsString="0" containsNumber="1" containsInteger="1" minValue="23" maxValue="90" count="40">
        <n v="68"/>
        <n v="51"/>
        <n v="83"/>
        <n v="56"/>
        <n v="54"/>
        <n v="64"/>
        <n v="69"/>
        <n v="79"/>
        <n v="77"/>
        <n v="72"/>
        <n v="71"/>
        <n v="55"/>
        <n v="86"/>
        <n v="67"/>
        <n v="46"/>
        <n v="47"/>
        <n v="80"/>
        <n v="73"/>
        <n v="63"/>
        <n v="70"/>
        <n v="40"/>
        <n v="50"/>
        <n v="53"/>
        <n v="52"/>
        <n v="37"/>
        <n v="34"/>
        <n v="58"/>
        <n v="62"/>
        <n v="81"/>
        <n v="43"/>
        <n v="65"/>
        <n v="90"/>
        <n v="23"/>
        <n v="76"/>
        <n v="78"/>
        <n v="24"/>
        <n v="41"/>
        <n v="45"/>
        <n v="59"/>
        <n v="48"/>
      </sharedItems>
    </cacheField>
    <cacheField name="Pol" numFmtId="0">
      <sharedItems containsSemiMixedTypes="0" containsString="0" containsNumber="1" containsInteger="1" minValue="1" maxValue="2" count="2">
        <n v="1"/>
        <n v="2"/>
      </sharedItems>
    </cacheField>
    <cacheField name="BMI" numFmtId="0">
      <sharedItems containsSemiMixedTypes="0" containsString="0" containsNumber="1" minValue="23" maxValue="30" count="12">
        <n v="28"/>
        <n v="26"/>
        <n v="29"/>
        <n v="27"/>
        <n v="29.5"/>
        <n v="23"/>
        <n v="30"/>
        <n v="25"/>
        <n v="24"/>
        <n v="27.5"/>
        <n v="28.5"/>
        <n v="26.5"/>
      </sharedItems>
    </cacheField>
    <cacheField name="Var1" numFmtId="0">
      <sharedItems containsSemiMixedTypes="0" containsString="0" containsNumber="1" containsInteger="1" minValue="43" maxValue="120"/>
    </cacheField>
    <cacheField name="Var4" numFmtId="0">
      <sharedItems containsSemiMixedTypes="0" containsString="0" containsNumber="1" containsInteger="1" minValue="0" maxValue="14"/>
    </cacheField>
    <cacheField name="Var11" numFmtId="0">
      <sharedItems containsSemiMixedTypes="0" containsString="0" containsNumber="1" minValue="3" maxValue="5.7"/>
    </cacheField>
    <cacheField name="Tip" numFmtId="0">
      <sharedItems containsSemiMixedTypes="0" containsString="0" containsNumber="1" containsInteger="1" minValue="1" maxValue="3" count="3">
        <n v="1"/>
        <n v="2"/>
        <n v="3"/>
      </sharedItems>
    </cacheField>
    <cacheField name="Var01" numFmtId="0">
      <sharedItems containsSemiMixedTypes="0" containsString="0" containsNumber="1" minValue="0.11899999999999999" maxValue="0.997"/>
    </cacheField>
    <cacheField name="Var02" numFmtId="0">
      <sharedItems containsSemiMixedTypes="0" containsString="0" containsNumber="1" containsInteger="1" minValue="1" maxValue="2" count="2">
        <n v="2"/>
        <n v="1"/>
      </sharedItems>
    </cacheField>
    <cacheField name="IshodL" numFmtId="0">
      <sharedItems containsSemiMixedTypes="0" containsString="0" containsNumber="1" containsInteger="1" minValue="1" maxValue="3" count="3">
        <n v="1"/>
        <n v="2"/>
        <n v="3"/>
      </sharedItems>
    </cacheField>
    <cacheField name="Var20" numFmtId="0">
      <sharedItems containsSemiMixedTypes="0" containsString="0" containsNumber="1" containsInteger="1" minValue="3" maxValue="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x v="0"/>
    <x v="0"/>
    <n v="101"/>
    <n v="3"/>
    <n v="3.8"/>
    <x v="0"/>
    <n v="0.5"/>
    <x v="0"/>
    <x v="0"/>
    <n v="3"/>
  </r>
  <r>
    <x v="1"/>
    <x v="1"/>
    <x v="1"/>
    <x v="0"/>
    <n v="85"/>
    <n v="2"/>
    <n v="4.2"/>
    <x v="0"/>
    <n v="0.53400000000000003"/>
    <x v="0"/>
    <x v="1"/>
    <n v="4"/>
  </r>
  <r>
    <x v="2"/>
    <x v="2"/>
    <x v="0"/>
    <x v="1"/>
    <n v="60"/>
    <n v="0"/>
    <n v="4.4000000000000004"/>
    <x v="0"/>
    <n v="0.81"/>
    <x v="0"/>
    <x v="2"/>
    <n v="5"/>
  </r>
  <r>
    <x v="3"/>
    <x v="3"/>
    <x v="1"/>
    <x v="2"/>
    <n v="95"/>
    <n v="3"/>
    <n v="3.4"/>
    <x v="0"/>
    <n v="0.60799999999999998"/>
    <x v="1"/>
    <x v="1"/>
    <n v="10"/>
  </r>
  <r>
    <x v="4"/>
    <x v="4"/>
    <x v="0"/>
    <x v="0"/>
    <n v="102"/>
    <n v="3"/>
    <n v="3.6"/>
    <x v="0"/>
    <n v="0.58199999999999996"/>
    <x v="1"/>
    <x v="2"/>
    <n v="3"/>
  </r>
  <r>
    <x v="5"/>
    <x v="5"/>
    <x v="0"/>
    <x v="3"/>
    <n v="70"/>
    <n v="7"/>
    <n v="4.2"/>
    <x v="0"/>
    <n v="0.47299999999999998"/>
    <x v="0"/>
    <x v="1"/>
    <n v="7"/>
  </r>
  <r>
    <x v="6"/>
    <x v="6"/>
    <x v="0"/>
    <x v="2"/>
    <n v="94"/>
    <n v="3"/>
    <n v="3.5"/>
    <x v="0"/>
    <n v="0.55300000000000005"/>
    <x v="0"/>
    <x v="1"/>
    <n v="6"/>
  </r>
  <r>
    <x v="7"/>
    <x v="7"/>
    <x v="1"/>
    <x v="1"/>
    <n v="101"/>
    <n v="4"/>
    <n v="3.8"/>
    <x v="0"/>
    <n v="0.36499999999999999"/>
    <x v="1"/>
    <x v="1"/>
    <n v="7"/>
  </r>
  <r>
    <x v="8"/>
    <x v="8"/>
    <x v="0"/>
    <x v="0"/>
    <n v="85"/>
    <n v="0"/>
    <n v="5"/>
    <x v="0"/>
    <n v="0.55800000000000005"/>
    <x v="0"/>
    <x v="1"/>
    <n v="8"/>
  </r>
  <r>
    <x v="9"/>
    <x v="1"/>
    <x v="1"/>
    <x v="1"/>
    <n v="82"/>
    <n v="1"/>
    <n v="3.6"/>
    <x v="0"/>
    <n v="0.65300000000000002"/>
    <x v="1"/>
    <x v="1"/>
    <n v="5"/>
  </r>
  <r>
    <x v="10"/>
    <x v="9"/>
    <x v="0"/>
    <x v="2"/>
    <n v="93"/>
    <n v="2"/>
    <n v="3.7"/>
    <x v="0"/>
    <n v="0.435"/>
    <x v="0"/>
    <x v="1"/>
    <n v="15"/>
  </r>
  <r>
    <x v="11"/>
    <x v="10"/>
    <x v="0"/>
    <x v="2"/>
    <n v="101"/>
    <n v="3"/>
    <n v="5.0999999999999996"/>
    <x v="0"/>
    <n v="0.55200000000000005"/>
    <x v="0"/>
    <x v="1"/>
    <n v="5"/>
  </r>
  <r>
    <x v="12"/>
    <x v="10"/>
    <x v="0"/>
    <x v="1"/>
    <n v="75"/>
    <n v="1"/>
    <n v="4.2"/>
    <x v="0"/>
    <n v="0.22500000000000001"/>
    <x v="0"/>
    <x v="1"/>
    <n v="3"/>
  </r>
  <r>
    <x v="13"/>
    <x v="4"/>
    <x v="1"/>
    <x v="0"/>
    <n v="70"/>
    <n v="5"/>
    <n v="4.4000000000000004"/>
    <x v="0"/>
    <n v="0.61299999999999999"/>
    <x v="0"/>
    <x v="1"/>
    <n v="3"/>
  </r>
  <r>
    <x v="14"/>
    <x v="9"/>
    <x v="1"/>
    <x v="2"/>
    <n v="87"/>
    <n v="3"/>
    <n v="3"/>
    <x v="0"/>
    <n v="0.502"/>
    <x v="1"/>
    <x v="2"/>
    <n v="9"/>
  </r>
  <r>
    <x v="15"/>
    <x v="11"/>
    <x v="1"/>
    <x v="4"/>
    <n v="100"/>
    <n v="3"/>
    <n v="3.9"/>
    <x v="0"/>
    <n v="0.39500000000000002"/>
    <x v="0"/>
    <x v="1"/>
    <n v="11"/>
  </r>
  <r>
    <x v="16"/>
    <x v="12"/>
    <x v="0"/>
    <x v="3"/>
    <n v="70"/>
    <n v="2"/>
    <n v="5.2"/>
    <x v="0"/>
    <n v="0.56000000000000005"/>
    <x v="1"/>
    <x v="1"/>
    <n v="7"/>
  </r>
  <r>
    <x v="17"/>
    <x v="6"/>
    <x v="1"/>
    <x v="5"/>
    <n v="86"/>
    <n v="0"/>
    <n v="3.4"/>
    <x v="0"/>
    <n v="0.66"/>
    <x v="1"/>
    <x v="1"/>
    <n v="14"/>
  </r>
  <r>
    <x v="18"/>
    <x v="13"/>
    <x v="1"/>
    <x v="3"/>
    <n v="103"/>
    <n v="6"/>
    <n v="3.8"/>
    <x v="0"/>
    <n v="0.59699999999999998"/>
    <x v="0"/>
    <x v="1"/>
    <n v="13"/>
  </r>
  <r>
    <x v="19"/>
    <x v="14"/>
    <x v="0"/>
    <x v="2"/>
    <n v="43"/>
    <n v="3"/>
    <n v="5.7"/>
    <x v="0"/>
    <n v="0.46800000000000003"/>
    <x v="0"/>
    <x v="1"/>
    <n v="4"/>
  </r>
  <r>
    <x v="20"/>
    <x v="0"/>
    <x v="0"/>
    <x v="2"/>
    <n v="90"/>
    <n v="2"/>
    <n v="3.8"/>
    <x v="0"/>
    <n v="0.51200000000000001"/>
    <x v="0"/>
    <x v="1"/>
    <n v="11"/>
  </r>
  <r>
    <x v="21"/>
    <x v="15"/>
    <x v="1"/>
    <x v="2"/>
    <n v="95"/>
    <n v="3"/>
    <n v="3.7"/>
    <x v="1"/>
    <n v="0.223"/>
    <x v="0"/>
    <x v="1"/>
    <n v="16"/>
  </r>
  <r>
    <x v="22"/>
    <x v="16"/>
    <x v="0"/>
    <x v="0"/>
    <n v="82"/>
    <n v="2"/>
    <n v="4.0999999999999996"/>
    <x v="1"/>
    <n v="0.6"/>
    <x v="1"/>
    <x v="1"/>
    <n v="4"/>
  </r>
  <r>
    <x v="23"/>
    <x v="17"/>
    <x v="0"/>
    <x v="4"/>
    <n v="90"/>
    <n v="3"/>
    <n v="4.7"/>
    <x v="1"/>
    <n v="0.56699999999999995"/>
    <x v="0"/>
    <x v="1"/>
    <n v="13"/>
  </r>
  <r>
    <x v="24"/>
    <x v="18"/>
    <x v="1"/>
    <x v="1"/>
    <n v="87"/>
    <n v="3"/>
    <n v="3.4"/>
    <x v="1"/>
    <n v="0.39700000000000002"/>
    <x v="0"/>
    <x v="1"/>
    <n v="7"/>
  </r>
  <r>
    <x v="25"/>
    <x v="19"/>
    <x v="0"/>
    <x v="2"/>
    <n v="93"/>
    <n v="2"/>
    <n v="4.5"/>
    <x v="1"/>
    <n v="0.32700000000000001"/>
    <x v="1"/>
    <x v="1"/>
    <n v="10"/>
  </r>
  <r>
    <x v="26"/>
    <x v="10"/>
    <x v="1"/>
    <x v="6"/>
    <n v="105"/>
    <n v="6"/>
    <n v="4.0999999999999996"/>
    <x v="1"/>
    <n v="0.20699999999999999"/>
    <x v="1"/>
    <x v="1"/>
    <n v="10"/>
  </r>
  <r>
    <x v="27"/>
    <x v="20"/>
    <x v="1"/>
    <x v="7"/>
    <n v="82"/>
    <n v="2"/>
    <n v="4.0999999999999996"/>
    <x v="1"/>
    <n v="0.6"/>
    <x v="0"/>
    <x v="2"/>
    <n v="7"/>
  </r>
  <r>
    <x v="28"/>
    <x v="21"/>
    <x v="0"/>
    <x v="3"/>
    <n v="75"/>
    <n v="3"/>
    <n v="4.0999999999999996"/>
    <x v="1"/>
    <n v="0.46800000000000003"/>
    <x v="0"/>
    <x v="1"/>
    <n v="7"/>
  </r>
  <r>
    <x v="29"/>
    <x v="22"/>
    <x v="0"/>
    <x v="0"/>
    <n v="74"/>
    <n v="2"/>
    <n v="4.0999999999999996"/>
    <x v="1"/>
    <n v="0.53100000000000003"/>
    <x v="0"/>
    <x v="1"/>
    <n v="10"/>
  </r>
  <r>
    <x v="30"/>
    <x v="13"/>
    <x v="1"/>
    <x v="6"/>
    <n v="102"/>
    <n v="7"/>
    <n v="3"/>
    <x v="1"/>
    <n v="0.17899999999999999"/>
    <x v="1"/>
    <x v="1"/>
    <n v="7"/>
  </r>
  <r>
    <x v="31"/>
    <x v="10"/>
    <x v="1"/>
    <x v="1"/>
    <n v="75"/>
    <n v="6"/>
    <n v="3.1"/>
    <x v="1"/>
    <n v="0.53700000000000003"/>
    <x v="1"/>
    <x v="1"/>
    <n v="5"/>
  </r>
  <r>
    <x v="32"/>
    <x v="23"/>
    <x v="1"/>
    <x v="1"/>
    <n v="87"/>
    <n v="3"/>
    <n v="3.7"/>
    <x v="1"/>
    <n v="0.254"/>
    <x v="0"/>
    <x v="1"/>
    <n v="18"/>
  </r>
  <r>
    <x v="33"/>
    <x v="19"/>
    <x v="0"/>
    <x v="3"/>
    <n v="80"/>
    <n v="3"/>
    <n v="3.6"/>
    <x v="1"/>
    <n v="0.52400000000000002"/>
    <x v="0"/>
    <x v="1"/>
    <n v="7"/>
  </r>
  <r>
    <x v="34"/>
    <x v="24"/>
    <x v="1"/>
    <x v="1"/>
    <n v="95"/>
    <n v="3"/>
    <n v="4.2"/>
    <x v="1"/>
    <n v="0.11899999999999999"/>
    <x v="0"/>
    <x v="1"/>
    <n v="6"/>
  </r>
  <r>
    <x v="35"/>
    <x v="25"/>
    <x v="1"/>
    <x v="0"/>
    <n v="106"/>
    <n v="4"/>
    <n v="3.8"/>
    <x v="1"/>
    <n v="0.44700000000000001"/>
    <x v="0"/>
    <x v="1"/>
    <n v="6"/>
  </r>
  <r>
    <x v="36"/>
    <x v="26"/>
    <x v="0"/>
    <x v="0"/>
    <n v="75"/>
    <n v="3"/>
    <n v="3.7"/>
    <x v="1"/>
    <n v="0.52400000000000002"/>
    <x v="0"/>
    <x v="2"/>
    <n v="6"/>
  </r>
  <r>
    <x v="37"/>
    <x v="21"/>
    <x v="0"/>
    <x v="1"/>
    <n v="82"/>
    <n v="3"/>
    <n v="4.0999999999999996"/>
    <x v="1"/>
    <n v="0.56200000000000006"/>
    <x v="0"/>
    <x v="1"/>
    <n v="3"/>
  </r>
  <r>
    <x v="38"/>
    <x v="18"/>
    <x v="1"/>
    <x v="2"/>
    <n v="85"/>
    <n v="8"/>
    <n v="3.2"/>
    <x v="1"/>
    <n v="0.56399999999999995"/>
    <x v="0"/>
    <x v="1"/>
    <n v="16"/>
  </r>
  <r>
    <x v="39"/>
    <x v="5"/>
    <x v="1"/>
    <x v="0"/>
    <n v="95"/>
    <n v="3"/>
    <n v="3.9"/>
    <x v="1"/>
    <n v="0.59399999999999997"/>
    <x v="0"/>
    <x v="1"/>
    <n v="6"/>
  </r>
  <r>
    <x v="40"/>
    <x v="1"/>
    <x v="0"/>
    <x v="2"/>
    <n v="68"/>
    <n v="4"/>
    <n v="4.5999999999999996"/>
    <x v="1"/>
    <n v="0.47699999999999998"/>
    <x v="1"/>
    <x v="1"/>
    <n v="8"/>
  </r>
  <r>
    <x v="41"/>
    <x v="17"/>
    <x v="1"/>
    <x v="1"/>
    <n v="75"/>
    <n v="3"/>
    <n v="3.7"/>
    <x v="1"/>
    <n v="0.57099999999999995"/>
    <x v="0"/>
    <x v="1"/>
    <n v="4"/>
  </r>
  <r>
    <x v="42"/>
    <x v="27"/>
    <x v="1"/>
    <x v="6"/>
    <n v="101"/>
    <n v="4"/>
    <n v="4"/>
    <x v="1"/>
    <n v="0.42099999999999999"/>
    <x v="1"/>
    <x v="1"/>
    <n v="6"/>
  </r>
  <r>
    <x v="43"/>
    <x v="13"/>
    <x v="0"/>
    <x v="2"/>
    <n v="90"/>
    <n v="3"/>
    <n v="3.6"/>
    <x v="1"/>
    <n v="0.33800000000000002"/>
    <x v="0"/>
    <x v="1"/>
    <n v="7"/>
  </r>
  <r>
    <x v="44"/>
    <x v="19"/>
    <x v="1"/>
    <x v="0"/>
    <n v="68"/>
    <n v="2"/>
    <n v="4"/>
    <x v="1"/>
    <n v="0.72899999999999998"/>
    <x v="0"/>
    <x v="1"/>
    <n v="7"/>
  </r>
  <r>
    <x v="45"/>
    <x v="26"/>
    <x v="0"/>
    <x v="0"/>
    <n v="75"/>
    <n v="3"/>
    <n v="3.6"/>
    <x v="1"/>
    <n v="0.52600000000000002"/>
    <x v="0"/>
    <x v="1"/>
    <n v="3"/>
  </r>
  <r>
    <x v="46"/>
    <x v="28"/>
    <x v="0"/>
    <x v="1"/>
    <n v="67"/>
    <n v="3"/>
    <n v="4.5"/>
    <x v="1"/>
    <n v="0.40600000000000003"/>
    <x v="0"/>
    <x v="0"/>
    <n v="6"/>
  </r>
  <r>
    <x v="47"/>
    <x v="27"/>
    <x v="0"/>
    <x v="0"/>
    <n v="90"/>
    <n v="4"/>
    <n v="3.5"/>
    <x v="1"/>
    <n v="0.33800000000000002"/>
    <x v="1"/>
    <x v="0"/>
    <n v="9"/>
  </r>
  <r>
    <x v="48"/>
    <x v="13"/>
    <x v="0"/>
    <x v="2"/>
    <n v="100"/>
    <n v="14"/>
    <n v="4.5999999999999996"/>
    <x v="1"/>
    <n v="0.47699999999999998"/>
    <x v="0"/>
    <x v="1"/>
    <n v="13"/>
  </r>
  <r>
    <x v="49"/>
    <x v="27"/>
    <x v="1"/>
    <x v="2"/>
    <n v="95"/>
    <n v="3"/>
    <n v="4.3"/>
    <x v="1"/>
    <n v="0.61399999999999999"/>
    <x v="0"/>
    <x v="1"/>
    <n v="10"/>
  </r>
  <r>
    <x v="50"/>
    <x v="6"/>
    <x v="1"/>
    <x v="0"/>
    <n v="75"/>
    <n v="3"/>
    <n v="3.8"/>
    <x v="1"/>
    <n v="0.70899999999999996"/>
    <x v="1"/>
    <x v="1"/>
    <n v="4"/>
  </r>
  <r>
    <x v="51"/>
    <x v="23"/>
    <x v="1"/>
    <x v="1"/>
    <n v="80"/>
    <n v="4"/>
    <n v="4"/>
    <x v="1"/>
    <n v="0.40899999999999997"/>
    <x v="0"/>
    <x v="2"/>
    <n v="9"/>
  </r>
  <r>
    <x v="52"/>
    <x v="17"/>
    <x v="1"/>
    <x v="1"/>
    <n v="119"/>
    <n v="7"/>
    <n v="3.7"/>
    <x v="1"/>
    <n v="0.502"/>
    <x v="0"/>
    <x v="1"/>
    <n v="11"/>
  </r>
  <r>
    <x v="53"/>
    <x v="6"/>
    <x v="0"/>
    <x v="7"/>
    <n v="102"/>
    <n v="3"/>
    <n v="3.6"/>
    <x v="1"/>
    <n v="0.67200000000000004"/>
    <x v="0"/>
    <x v="1"/>
    <n v="3"/>
  </r>
  <r>
    <x v="54"/>
    <x v="18"/>
    <x v="0"/>
    <x v="2"/>
    <n v="89"/>
    <n v="2"/>
    <n v="4.2"/>
    <x v="1"/>
    <n v="0.41499999999999998"/>
    <x v="0"/>
    <x v="2"/>
    <n v="9"/>
  </r>
  <r>
    <x v="55"/>
    <x v="29"/>
    <x v="1"/>
    <x v="0"/>
    <n v="68"/>
    <n v="3"/>
    <n v="3.8"/>
    <x v="1"/>
    <n v="0.68200000000000005"/>
    <x v="0"/>
    <x v="1"/>
    <n v="7"/>
  </r>
  <r>
    <x v="56"/>
    <x v="8"/>
    <x v="0"/>
    <x v="3"/>
    <n v="95"/>
    <n v="3"/>
    <n v="3.6"/>
    <x v="1"/>
    <n v="0.32100000000000001"/>
    <x v="1"/>
    <x v="1"/>
    <n v="8"/>
  </r>
  <r>
    <x v="57"/>
    <x v="30"/>
    <x v="0"/>
    <x v="1"/>
    <n v="105"/>
    <n v="3"/>
    <n v="3.4"/>
    <x v="1"/>
    <n v="0.54"/>
    <x v="1"/>
    <x v="1"/>
    <n v="12"/>
  </r>
  <r>
    <x v="58"/>
    <x v="31"/>
    <x v="0"/>
    <x v="1"/>
    <n v="70"/>
    <n v="3"/>
    <n v="4.0999999999999996"/>
    <x v="1"/>
    <n v="0.432"/>
    <x v="0"/>
    <x v="1"/>
    <n v="8"/>
  </r>
  <r>
    <x v="59"/>
    <x v="18"/>
    <x v="1"/>
    <x v="3"/>
    <n v="83"/>
    <n v="3"/>
    <n v="3.9"/>
    <x v="1"/>
    <n v="0.55300000000000005"/>
    <x v="0"/>
    <x v="1"/>
    <n v="10"/>
  </r>
  <r>
    <x v="60"/>
    <x v="27"/>
    <x v="1"/>
    <x v="3"/>
    <n v="95"/>
    <n v="1"/>
    <n v="4.0999999999999996"/>
    <x v="1"/>
    <n v="0.46800000000000003"/>
    <x v="0"/>
    <x v="1"/>
    <n v="17"/>
  </r>
  <r>
    <x v="61"/>
    <x v="29"/>
    <x v="1"/>
    <x v="5"/>
    <n v="80"/>
    <n v="3"/>
    <n v="4"/>
    <x v="1"/>
    <n v="0.37"/>
    <x v="1"/>
    <x v="1"/>
    <n v="12"/>
  </r>
  <r>
    <x v="62"/>
    <x v="18"/>
    <x v="0"/>
    <x v="2"/>
    <n v="90"/>
    <n v="3"/>
    <n v="3.3"/>
    <x v="1"/>
    <n v="0.72299999999999998"/>
    <x v="1"/>
    <x v="2"/>
    <n v="6"/>
  </r>
  <r>
    <x v="63"/>
    <x v="32"/>
    <x v="0"/>
    <x v="3"/>
    <n v="85"/>
    <n v="4"/>
    <n v="4.4000000000000004"/>
    <x v="1"/>
    <n v="0.23899999999999999"/>
    <x v="0"/>
    <x v="1"/>
    <n v="13"/>
  </r>
  <r>
    <x v="64"/>
    <x v="29"/>
    <x v="1"/>
    <x v="8"/>
    <n v="90"/>
    <n v="6"/>
    <n v="3.4"/>
    <x v="1"/>
    <n v="0.997"/>
    <x v="0"/>
    <x v="1"/>
    <n v="24"/>
  </r>
  <r>
    <x v="65"/>
    <x v="33"/>
    <x v="0"/>
    <x v="7"/>
    <n v="80"/>
    <n v="7"/>
    <n v="3.5"/>
    <x v="1"/>
    <n v="0.14000000000000001"/>
    <x v="0"/>
    <x v="2"/>
    <n v="31"/>
  </r>
  <r>
    <x v="66"/>
    <x v="16"/>
    <x v="1"/>
    <x v="0"/>
    <n v="90"/>
    <n v="8"/>
    <n v="3.7"/>
    <x v="1"/>
    <n v="0.17199999999999999"/>
    <x v="0"/>
    <x v="1"/>
    <n v="45"/>
  </r>
  <r>
    <x v="67"/>
    <x v="34"/>
    <x v="1"/>
    <x v="3"/>
    <n v="101"/>
    <n v="3"/>
    <n v="3.7"/>
    <x v="1"/>
    <n v="0.42499999999999999"/>
    <x v="0"/>
    <x v="1"/>
    <n v="10"/>
  </r>
  <r>
    <x v="68"/>
    <x v="0"/>
    <x v="0"/>
    <x v="0"/>
    <n v="102"/>
    <n v="6"/>
    <n v="4.8"/>
    <x v="1"/>
    <n v="0.32500000000000001"/>
    <x v="0"/>
    <x v="1"/>
    <n v="62"/>
  </r>
  <r>
    <x v="69"/>
    <x v="13"/>
    <x v="1"/>
    <x v="2"/>
    <n v="117"/>
    <n v="7"/>
    <n v="3"/>
    <x v="1"/>
    <n v="0.46600000000000003"/>
    <x v="0"/>
    <x v="1"/>
    <n v="23"/>
  </r>
  <r>
    <x v="70"/>
    <x v="28"/>
    <x v="1"/>
    <x v="3"/>
    <n v="118"/>
    <n v="7"/>
    <n v="3.5"/>
    <x v="1"/>
    <n v="0.192"/>
    <x v="0"/>
    <x v="1"/>
    <n v="53"/>
  </r>
  <r>
    <x v="71"/>
    <x v="0"/>
    <x v="1"/>
    <x v="0"/>
    <n v="111"/>
    <n v="10"/>
    <n v="3.6"/>
    <x v="1"/>
    <n v="0.625"/>
    <x v="0"/>
    <x v="1"/>
    <n v="60"/>
  </r>
  <r>
    <x v="72"/>
    <x v="28"/>
    <x v="1"/>
    <x v="2"/>
    <n v="115"/>
    <n v="8"/>
    <n v="3.9"/>
    <x v="1"/>
    <n v="0.65200000000000002"/>
    <x v="0"/>
    <x v="2"/>
    <n v="15"/>
  </r>
  <r>
    <x v="73"/>
    <x v="26"/>
    <x v="0"/>
    <x v="3"/>
    <n v="105"/>
    <n v="3"/>
    <n v="4.0999999999999996"/>
    <x v="1"/>
    <n v="0.247"/>
    <x v="0"/>
    <x v="1"/>
    <n v="8"/>
  </r>
  <r>
    <x v="74"/>
    <x v="35"/>
    <x v="0"/>
    <x v="2"/>
    <n v="103"/>
    <n v="2"/>
    <n v="4"/>
    <x v="1"/>
    <n v="0.36399999999999999"/>
    <x v="0"/>
    <x v="1"/>
    <n v="7"/>
  </r>
  <r>
    <x v="75"/>
    <x v="3"/>
    <x v="0"/>
    <x v="0"/>
    <n v="120"/>
    <n v="4"/>
    <n v="3.9"/>
    <x v="1"/>
    <n v="0.45"/>
    <x v="0"/>
    <x v="1"/>
    <n v="12"/>
  </r>
  <r>
    <x v="76"/>
    <x v="8"/>
    <x v="1"/>
    <x v="1"/>
    <n v="87"/>
    <n v="7"/>
    <n v="4.9000000000000004"/>
    <x v="2"/>
    <n v="0.443"/>
    <x v="0"/>
    <x v="1"/>
    <n v="44"/>
  </r>
  <r>
    <x v="77"/>
    <x v="36"/>
    <x v="0"/>
    <x v="7"/>
    <n v="95"/>
    <n v="7"/>
    <n v="4.5"/>
    <x v="2"/>
    <n v="0.5"/>
    <x v="0"/>
    <x v="1"/>
    <n v="11"/>
  </r>
  <r>
    <x v="78"/>
    <x v="7"/>
    <x v="1"/>
    <x v="0"/>
    <n v="78"/>
    <n v="5"/>
    <n v="3.1"/>
    <x v="2"/>
    <n v="0.46100000000000002"/>
    <x v="0"/>
    <x v="1"/>
    <n v="46"/>
  </r>
  <r>
    <x v="79"/>
    <x v="37"/>
    <x v="1"/>
    <x v="9"/>
    <n v="110"/>
    <n v="10"/>
    <n v="3.7"/>
    <x v="2"/>
    <n v="0.25"/>
    <x v="0"/>
    <x v="1"/>
    <n v="36"/>
  </r>
  <r>
    <x v="80"/>
    <x v="27"/>
    <x v="0"/>
    <x v="2"/>
    <n v="107"/>
    <n v="11"/>
    <n v="3.6"/>
    <x v="2"/>
    <n v="0.19"/>
    <x v="0"/>
    <x v="1"/>
    <n v="31"/>
  </r>
  <r>
    <x v="81"/>
    <x v="26"/>
    <x v="0"/>
    <x v="10"/>
    <n v="105"/>
    <n v="10"/>
    <n v="3.9"/>
    <x v="2"/>
    <n v="0.36"/>
    <x v="0"/>
    <x v="1"/>
    <n v="33"/>
  </r>
  <r>
    <x v="82"/>
    <x v="3"/>
    <x v="1"/>
    <x v="11"/>
    <n v="104"/>
    <n v="10"/>
    <n v="3.8"/>
    <x v="2"/>
    <n v="0.14499999999999999"/>
    <x v="0"/>
    <x v="1"/>
    <n v="32"/>
  </r>
  <r>
    <x v="83"/>
    <x v="5"/>
    <x v="0"/>
    <x v="9"/>
    <n v="100"/>
    <n v="13"/>
    <n v="4"/>
    <x v="2"/>
    <n v="0.20399999999999999"/>
    <x v="0"/>
    <x v="1"/>
    <n v="40"/>
  </r>
  <r>
    <x v="84"/>
    <x v="38"/>
    <x v="0"/>
    <x v="2"/>
    <n v="103"/>
    <n v="10"/>
    <n v="4.2"/>
    <x v="2"/>
    <n v="0.216"/>
    <x v="0"/>
    <x v="1"/>
    <n v="36"/>
  </r>
  <r>
    <x v="85"/>
    <x v="0"/>
    <x v="1"/>
    <x v="10"/>
    <n v="102"/>
    <n v="10"/>
    <n v="3.7"/>
    <x v="2"/>
    <n v="0.189"/>
    <x v="0"/>
    <x v="1"/>
    <n v="37"/>
  </r>
  <r>
    <x v="86"/>
    <x v="39"/>
    <x v="0"/>
    <x v="4"/>
    <n v="65"/>
    <n v="13"/>
    <n v="4.5"/>
    <x v="2"/>
    <n v="0.125"/>
    <x v="0"/>
    <x v="2"/>
    <n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3722C-A18D-4986-9CE3-9F30E4917EF8}" name="PivotTable5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4:B38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21F8B-417E-48E9-9F80-8D8B2D97135F}" name="PivotTable4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6:B20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9FA089-AC90-4BA1-98FF-E7A460405C41}" name="PivotTable1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4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AF5E8-3A83-436A-A61F-ACCE96A220CF}" name="PivotTable6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46:B49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DEB-0A82-4068-B28A-6AA83792AAAF}">
  <dimension ref="A1:L88"/>
  <sheetViews>
    <sheetView workbookViewId="0">
      <selection activeCell="R18" sqref="R18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3.88671875" bestFit="1" customWidth="1"/>
    <col min="4" max="4" width="4.6640625" bestFit="1" customWidth="1"/>
    <col min="5" max="6" width="5" bestFit="1" customWidth="1"/>
    <col min="7" max="7" width="6" bestFit="1" customWidth="1"/>
    <col min="8" max="8" width="3.6640625" bestFit="1" customWidth="1"/>
    <col min="9" max="10" width="6" bestFit="1" customWidth="1"/>
    <col min="11" max="11" width="6.6640625" bestFit="1" customWidth="1"/>
    <col min="12" max="12" width="6" bestFit="1" customWidth="1"/>
  </cols>
  <sheetData>
    <row r="1" spans="1:12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3">
      <c r="A2" s="4">
        <v>1</v>
      </c>
      <c r="B2" s="4">
        <v>68</v>
      </c>
      <c r="C2" s="4">
        <v>1</v>
      </c>
      <c r="D2" s="4">
        <v>28</v>
      </c>
      <c r="E2" s="4">
        <v>101</v>
      </c>
      <c r="F2" s="4">
        <v>3</v>
      </c>
      <c r="G2" s="4">
        <v>3.8</v>
      </c>
      <c r="H2" s="4">
        <v>1</v>
      </c>
      <c r="I2" s="4">
        <v>0.5</v>
      </c>
      <c r="J2" s="4">
        <v>2</v>
      </c>
      <c r="K2" s="4">
        <v>1</v>
      </c>
      <c r="L2" s="4">
        <v>3</v>
      </c>
    </row>
    <row r="3" spans="1:12" x14ac:dyDescent="0.3">
      <c r="A3" s="4">
        <v>2</v>
      </c>
      <c r="B3" s="4">
        <v>51</v>
      </c>
      <c r="C3" s="4">
        <v>2</v>
      </c>
      <c r="D3" s="4">
        <v>28</v>
      </c>
      <c r="E3" s="4">
        <v>85</v>
      </c>
      <c r="F3" s="4">
        <v>2</v>
      </c>
      <c r="G3" s="4">
        <v>4.2</v>
      </c>
      <c r="H3" s="4">
        <v>1</v>
      </c>
      <c r="I3" s="4">
        <v>0.53400000000000003</v>
      </c>
      <c r="J3" s="4">
        <v>2</v>
      </c>
      <c r="K3" s="4">
        <v>2</v>
      </c>
      <c r="L3" s="4">
        <v>4</v>
      </c>
    </row>
    <row r="4" spans="1:12" x14ac:dyDescent="0.3">
      <c r="A4" s="4">
        <v>3</v>
      </c>
      <c r="B4" s="4">
        <v>83</v>
      </c>
      <c r="C4" s="4">
        <v>1</v>
      </c>
      <c r="D4" s="4">
        <v>26</v>
      </c>
      <c r="E4" s="4">
        <v>60</v>
      </c>
      <c r="F4" s="4">
        <v>0</v>
      </c>
      <c r="G4" s="4">
        <v>4.4000000000000004</v>
      </c>
      <c r="H4" s="4">
        <v>1</v>
      </c>
      <c r="I4" s="4">
        <v>0.81</v>
      </c>
      <c r="J4" s="4">
        <v>2</v>
      </c>
      <c r="K4" s="4">
        <v>3</v>
      </c>
      <c r="L4" s="4">
        <v>5</v>
      </c>
    </row>
    <row r="5" spans="1:12" x14ac:dyDescent="0.3">
      <c r="A5" s="4">
        <v>4</v>
      </c>
      <c r="B5" s="4">
        <v>56</v>
      </c>
      <c r="C5" s="4">
        <v>2</v>
      </c>
      <c r="D5" s="4">
        <v>29</v>
      </c>
      <c r="E5" s="4">
        <v>95</v>
      </c>
      <c r="F5" s="4">
        <v>3</v>
      </c>
      <c r="G5" s="4">
        <v>3.4</v>
      </c>
      <c r="H5" s="4">
        <v>1</v>
      </c>
      <c r="I5" s="4">
        <v>0.60799999999999998</v>
      </c>
      <c r="J5" s="4">
        <v>1</v>
      </c>
      <c r="K5" s="4">
        <v>2</v>
      </c>
      <c r="L5" s="4">
        <v>10</v>
      </c>
    </row>
    <row r="6" spans="1:12" x14ac:dyDescent="0.3">
      <c r="A6" s="4">
        <v>5</v>
      </c>
      <c r="B6" s="4">
        <v>54</v>
      </c>
      <c r="C6" s="4">
        <v>1</v>
      </c>
      <c r="D6" s="4">
        <v>28</v>
      </c>
      <c r="E6" s="4">
        <v>102</v>
      </c>
      <c r="F6" s="4">
        <v>3</v>
      </c>
      <c r="G6" s="4">
        <v>3.6</v>
      </c>
      <c r="H6" s="4">
        <v>1</v>
      </c>
      <c r="I6" s="4">
        <v>0.58199999999999996</v>
      </c>
      <c r="J6" s="4">
        <v>1</v>
      </c>
      <c r="K6" s="4">
        <v>3</v>
      </c>
      <c r="L6" s="4">
        <v>3</v>
      </c>
    </row>
    <row r="7" spans="1:12" x14ac:dyDescent="0.3">
      <c r="A7" s="4">
        <v>6</v>
      </c>
      <c r="B7" s="4">
        <v>64</v>
      </c>
      <c r="C7" s="4">
        <v>1</v>
      </c>
      <c r="D7" s="4">
        <v>27</v>
      </c>
      <c r="E7" s="4">
        <v>70</v>
      </c>
      <c r="F7" s="4">
        <v>7</v>
      </c>
      <c r="G7" s="4">
        <v>4.2</v>
      </c>
      <c r="H7" s="4">
        <v>1</v>
      </c>
      <c r="I7" s="4">
        <v>0.47299999999999998</v>
      </c>
      <c r="J7" s="4">
        <v>2</v>
      </c>
      <c r="K7" s="4">
        <v>2</v>
      </c>
      <c r="L7" s="4">
        <v>7</v>
      </c>
    </row>
    <row r="8" spans="1:12" x14ac:dyDescent="0.3">
      <c r="A8" s="4">
        <v>7</v>
      </c>
      <c r="B8" s="4">
        <v>69</v>
      </c>
      <c r="C8" s="4">
        <v>1</v>
      </c>
      <c r="D8" s="4">
        <v>29</v>
      </c>
      <c r="E8" s="4">
        <v>94</v>
      </c>
      <c r="F8" s="4">
        <v>3</v>
      </c>
      <c r="G8" s="4">
        <v>3.5</v>
      </c>
      <c r="H8" s="4">
        <v>1</v>
      </c>
      <c r="I8" s="4">
        <v>0.55300000000000005</v>
      </c>
      <c r="J8" s="4">
        <v>2</v>
      </c>
      <c r="K8" s="4">
        <v>2</v>
      </c>
      <c r="L8" s="4">
        <v>6</v>
      </c>
    </row>
    <row r="9" spans="1:12" x14ac:dyDescent="0.3">
      <c r="A9" s="4">
        <v>8</v>
      </c>
      <c r="B9" s="4">
        <v>79</v>
      </c>
      <c r="C9" s="4">
        <v>2</v>
      </c>
      <c r="D9" s="4">
        <v>26</v>
      </c>
      <c r="E9" s="4">
        <v>101</v>
      </c>
      <c r="F9" s="4">
        <v>4</v>
      </c>
      <c r="G9" s="4">
        <v>3.8</v>
      </c>
      <c r="H9" s="4">
        <v>1</v>
      </c>
      <c r="I9" s="4">
        <v>0.36499999999999999</v>
      </c>
      <c r="J9" s="4">
        <v>1</v>
      </c>
      <c r="K9" s="4">
        <v>2</v>
      </c>
      <c r="L9" s="4">
        <v>7</v>
      </c>
    </row>
    <row r="10" spans="1:12" x14ac:dyDescent="0.3">
      <c r="A10" s="4">
        <v>9</v>
      </c>
      <c r="B10" s="4">
        <v>77</v>
      </c>
      <c r="C10" s="4">
        <v>1</v>
      </c>
      <c r="D10" s="4">
        <v>28</v>
      </c>
      <c r="E10" s="4">
        <v>85</v>
      </c>
      <c r="F10" s="4">
        <v>0</v>
      </c>
      <c r="G10" s="4">
        <v>5</v>
      </c>
      <c r="H10" s="4">
        <v>1</v>
      </c>
      <c r="I10" s="4">
        <v>0.55800000000000005</v>
      </c>
      <c r="J10" s="4">
        <v>2</v>
      </c>
      <c r="K10" s="4">
        <v>2</v>
      </c>
      <c r="L10" s="4">
        <v>8</v>
      </c>
    </row>
    <row r="11" spans="1:12" x14ac:dyDescent="0.3">
      <c r="A11" s="4">
        <v>10</v>
      </c>
      <c r="B11" s="4">
        <v>51</v>
      </c>
      <c r="C11" s="4">
        <v>2</v>
      </c>
      <c r="D11" s="4">
        <v>26</v>
      </c>
      <c r="E11" s="4">
        <v>82</v>
      </c>
      <c r="F11" s="4">
        <v>1</v>
      </c>
      <c r="G11" s="4">
        <v>3.6</v>
      </c>
      <c r="H11" s="4">
        <v>1</v>
      </c>
      <c r="I11" s="4">
        <v>0.65300000000000002</v>
      </c>
      <c r="J11" s="4">
        <v>1</v>
      </c>
      <c r="K11" s="4">
        <v>2</v>
      </c>
      <c r="L11" s="4">
        <v>5</v>
      </c>
    </row>
    <row r="12" spans="1:12" x14ac:dyDescent="0.3">
      <c r="A12" s="4">
        <v>11</v>
      </c>
      <c r="B12" s="4">
        <v>72</v>
      </c>
      <c r="C12" s="4">
        <v>1</v>
      </c>
      <c r="D12" s="4">
        <v>29</v>
      </c>
      <c r="E12" s="4">
        <v>93</v>
      </c>
      <c r="F12" s="4">
        <v>2</v>
      </c>
      <c r="G12" s="4">
        <v>3.7</v>
      </c>
      <c r="H12" s="4">
        <v>1</v>
      </c>
      <c r="I12" s="4">
        <v>0.435</v>
      </c>
      <c r="J12" s="4">
        <v>2</v>
      </c>
      <c r="K12" s="4">
        <v>2</v>
      </c>
      <c r="L12" s="4">
        <v>15</v>
      </c>
    </row>
    <row r="13" spans="1:12" x14ac:dyDescent="0.3">
      <c r="A13" s="4">
        <v>12</v>
      </c>
      <c r="B13" s="4">
        <v>71</v>
      </c>
      <c r="C13" s="4">
        <v>1</v>
      </c>
      <c r="D13" s="4">
        <v>29</v>
      </c>
      <c r="E13" s="4">
        <v>101</v>
      </c>
      <c r="F13" s="4">
        <v>3</v>
      </c>
      <c r="G13" s="4">
        <v>5.0999999999999996</v>
      </c>
      <c r="H13" s="4">
        <v>1</v>
      </c>
      <c r="I13" s="4">
        <v>0.55200000000000005</v>
      </c>
      <c r="J13" s="4">
        <v>2</v>
      </c>
      <c r="K13" s="4">
        <v>2</v>
      </c>
      <c r="L13" s="4">
        <v>5</v>
      </c>
    </row>
    <row r="14" spans="1:12" x14ac:dyDescent="0.3">
      <c r="A14" s="4">
        <v>13</v>
      </c>
      <c r="B14" s="4">
        <v>71</v>
      </c>
      <c r="C14" s="4">
        <v>1</v>
      </c>
      <c r="D14" s="4">
        <v>26</v>
      </c>
      <c r="E14" s="4">
        <v>75</v>
      </c>
      <c r="F14" s="4">
        <v>1</v>
      </c>
      <c r="G14" s="4">
        <v>4.2</v>
      </c>
      <c r="H14" s="4">
        <v>1</v>
      </c>
      <c r="I14" s="4">
        <v>0.22500000000000001</v>
      </c>
      <c r="J14" s="4">
        <v>2</v>
      </c>
      <c r="K14" s="4">
        <v>2</v>
      </c>
      <c r="L14" s="4">
        <v>3</v>
      </c>
    </row>
    <row r="15" spans="1:12" x14ac:dyDescent="0.3">
      <c r="A15" s="4">
        <v>14</v>
      </c>
      <c r="B15" s="4">
        <v>54</v>
      </c>
      <c r="C15" s="4">
        <v>2</v>
      </c>
      <c r="D15" s="4">
        <v>28</v>
      </c>
      <c r="E15" s="4">
        <v>70</v>
      </c>
      <c r="F15" s="4">
        <v>5</v>
      </c>
      <c r="G15" s="4">
        <v>4.4000000000000004</v>
      </c>
      <c r="H15" s="4">
        <v>1</v>
      </c>
      <c r="I15" s="4">
        <v>0.61299999999999999</v>
      </c>
      <c r="J15" s="4">
        <v>2</v>
      </c>
      <c r="K15" s="4">
        <v>2</v>
      </c>
      <c r="L15" s="4">
        <v>3</v>
      </c>
    </row>
    <row r="16" spans="1:12" x14ac:dyDescent="0.3">
      <c r="A16" s="4">
        <v>15</v>
      </c>
      <c r="B16" s="4">
        <v>72</v>
      </c>
      <c r="C16" s="4">
        <v>2</v>
      </c>
      <c r="D16" s="4">
        <v>29</v>
      </c>
      <c r="E16" s="4">
        <v>87</v>
      </c>
      <c r="F16" s="4">
        <v>3</v>
      </c>
      <c r="G16" s="4">
        <v>3</v>
      </c>
      <c r="H16" s="4">
        <v>1</v>
      </c>
      <c r="I16" s="4">
        <v>0.502</v>
      </c>
      <c r="J16" s="4">
        <v>1</v>
      </c>
      <c r="K16" s="4">
        <v>3</v>
      </c>
      <c r="L16" s="4">
        <v>9</v>
      </c>
    </row>
    <row r="17" spans="1:12" x14ac:dyDescent="0.3">
      <c r="A17" s="4">
        <v>16</v>
      </c>
      <c r="B17" s="4">
        <v>55</v>
      </c>
      <c r="C17" s="4">
        <v>2</v>
      </c>
      <c r="D17" s="4">
        <v>29.5</v>
      </c>
      <c r="E17" s="4">
        <v>100</v>
      </c>
      <c r="F17" s="4">
        <v>3</v>
      </c>
      <c r="G17" s="4">
        <v>3.9</v>
      </c>
      <c r="H17" s="4">
        <v>1</v>
      </c>
      <c r="I17" s="4">
        <v>0.39500000000000002</v>
      </c>
      <c r="J17" s="4">
        <v>2</v>
      </c>
      <c r="K17" s="4">
        <v>2</v>
      </c>
      <c r="L17" s="4">
        <v>11</v>
      </c>
    </row>
    <row r="18" spans="1:12" x14ac:dyDescent="0.3">
      <c r="A18" s="4">
        <v>17</v>
      </c>
      <c r="B18" s="4">
        <v>86</v>
      </c>
      <c r="C18" s="4">
        <v>1</v>
      </c>
      <c r="D18" s="4">
        <v>27</v>
      </c>
      <c r="E18" s="4">
        <v>70</v>
      </c>
      <c r="F18" s="4">
        <v>2</v>
      </c>
      <c r="G18" s="4">
        <v>5.2</v>
      </c>
      <c r="H18" s="4">
        <v>1</v>
      </c>
      <c r="I18" s="4">
        <v>0.56000000000000005</v>
      </c>
      <c r="J18" s="4">
        <v>1</v>
      </c>
      <c r="K18" s="4">
        <v>2</v>
      </c>
      <c r="L18" s="4">
        <v>7</v>
      </c>
    </row>
    <row r="19" spans="1:12" x14ac:dyDescent="0.3">
      <c r="A19" s="4">
        <v>18</v>
      </c>
      <c r="B19" s="4">
        <v>69</v>
      </c>
      <c r="C19" s="4">
        <v>2</v>
      </c>
      <c r="D19" s="4">
        <v>23</v>
      </c>
      <c r="E19" s="4">
        <v>86</v>
      </c>
      <c r="F19" s="4">
        <v>0</v>
      </c>
      <c r="G19" s="4">
        <v>3.4</v>
      </c>
      <c r="H19" s="4">
        <v>1</v>
      </c>
      <c r="I19" s="4">
        <v>0.66</v>
      </c>
      <c r="J19" s="4">
        <v>1</v>
      </c>
      <c r="K19" s="4">
        <v>2</v>
      </c>
      <c r="L19" s="4">
        <v>14</v>
      </c>
    </row>
    <row r="20" spans="1:12" x14ac:dyDescent="0.3">
      <c r="A20" s="4">
        <v>19</v>
      </c>
      <c r="B20" s="4">
        <v>67</v>
      </c>
      <c r="C20" s="4">
        <v>2</v>
      </c>
      <c r="D20" s="4">
        <v>27</v>
      </c>
      <c r="E20" s="4">
        <v>103</v>
      </c>
      <c r="F20" s="4">
        <v>6</v>
      </c>
      <c r="G20" s="4">
        <v>3.8</v>
      </c>
      <c r="H20" s="4">
        <v>1</v>
      </c>
      <c r="I20" s="4">
        <v>0.59699999999999998</v>
      </c>
      <c r="J20" s="4">
        <v>2</v>
      </c>
      <c r="K20" s="4">
        <v>2</v>
      </c>
      <c r="L20" s="4">
        <v>13</v>
      </c>
    </row>
    <row r="21" spans="1:12" x14ac:dyDescent="0.3">
      <c r="A21" s="4">
        <v>20</v>
      </c>
      <c r="B21" s="4">
        <v>46</v>
      </c>
      <c r="C21" s="4">
        <v>1</v>
      </c>
      <c r="D21" s="4">
        <v>29</v>
      </c>
      <c r="E21" s="4">
        <v>43</v>
      </c>
      <c r="F21" s="4">
        <v>3</v>
      </c>
      <c r="G21" s="4">
        <v>5.7</v>
      </c>
      <c r="H21" s="4">
        <v>1</v>
      </c>
      <c r="I21" s="4">
        <v>0.46800000000000003</v>
      </c>
      <c r="J21" s="4">
        <v>2</v>
      </c>
      <c r="K21" s="4">
        <v>2</v>
      </c>
      <c r="L21" s="4">
        <v>4</v>
      </c>
    </row>
    <row r="22" spans="1:12" x14ac:dyDescent="0.3">
      <c r="A22" s="4">
        <v>21</v>
      </c>
      <c r="B22" s="4">
        <v>68</v>
      </c>
      <c r="C22" s="4">
        <v>1</v>
      </c>
      <c r="D22" s="4">
        <v>29</v>
      </c>
      <c r="E22" s="4">
        <v>90</v>
      </c>
      <c r="F22" s="4">
        <v>2</v>
      </c>
      <c r="G22" s="4">
        <v>3.8</v>
      </c>
      <c r="H22" s="4">
        <v>1</v>
      </c>
      <c r="I22" s="4">
        <v>0.51200000000000001</v>
      </c>
      <c r="J22" s="4">
        <v>2</v>
      </c>
      <c r="K22" s="4">
        <v>2</v>
      </c>
      <c r="L22" s="4">
        <v>11</v>
      </c>
    </row>
    <row r="23" spans="1:12" x14ac:dyDescent="0.3">
      <c r="A23" s="4">
        <v>22</v>
      </c>
      <c r="B23" s="4">
        <v>47</v>
      </c>
      <c r="C23" s="4">
        <v>2</v>
      </c>
      <c r="D23" s="4">
        <v>29</v>
      </c>
      <c r="E23" s="4">
        <v>95</v>
      </c>
      <c r="F23" s="4">
        <v>3</v>
      </c>
      <c r="G23" s="4">
        <v>3.7</v>
      </c>
      <c r="H23" s="4">
        <v>2</v>
      </c>
      <c r="I23" s="4">
        <v>0.223</v>
      </c>
      <c r="J23" s="4">
        <v>2</v>
      </c>
      <c r="K23" s="4">
        <v>2</v>
      </c>
      <c r="L23" s="4">
        <v>16</v>
      </c>
    </row>
    <row r="24" spans="1:12" x14ac:dyDescent="0.3">
      <c r="A24" s="4">
        <v>23</v>
      </c>
      <c r="B24" s="4">
        <v>80</v>
      </c>
      <c r="C24" s="4">
        <v>1</v>
      </c>
      <c r="D24" s="4">
        <v>28</v>
      </c>
      <c r="E24" s="4">
        <v>82</v>
      </c>
      <c r="F24" s="4">
        <v>2</v>
      </c>
      <c r="G24" s="4">
        <v>4.0999999999999996</v>
      </c>
      <c r="H24" s="4">
        <v>2</v>
      </c>
      <c r="I24" s="4">
        <v>0.6</v>
      </c>
      <c r="J24" s="4">
        <v>1</v>
      </c>
      <c r="K24" s="4">
        <v>2</v>
      </c>
      <c r="L24" s="4">
        <v>4</v>
      </c>
    </row>
    <row r="25" spans="1:12" x14ac:dyDescent="0.3">
      <c r="A25" s="4">
        <v>24</v>
      </c>
      <c r="B25" s="4">
        <v>73</v>
      </c>
      <c r="C25" s="4">
        <v>1</v>
      </c>
      <c r="D25" s="4">
        <v>29.5</v>
      </c>
      <c r="E25" s="4">
        <v>90</v>
      </c>
      <c r="F25" s="4">
        <v>3</v>
      </c>
      <c r="G25" s="4">
        <v>4.7</v>
      </c>
      <c r="H25" s="4">
        <v>2</v>
      </c>
      <c r="I25" s="4">
        <v>0.56699999999999995</v>
      </c>
      <c r="J25" s="4">
        <v>2</v>
      </c>
      <c r="K25" s="4">
        <v>2</v>
      </c>
      <c r="L25" s="4">
        <v>13</v>
      </c>
    </row>
    <row r="26" spans="1:12" x14ac:dyDescent="0.3">
      <c r="A26" s="4">
        <v>25</v>
      </c>
      <c r="B26" s="4">
        <v>63</v>
      </c>
      <c r="C26" s="4">
        <v>2</v>
      </c>
      <c r="D26" s="4">
        <v>26</v>
      </c>
      <c r="E26" s="4">
        <v>87</v>
      </c>
      <c r="F26" s="4">
        <v>3</v>
      </c>
      <c r="G26" s="4">
        <v>3.4</v>
      </c>
      <c r="H26" s="4">
        <v>2</v>
      </c>
      <c r="I26" s="4">
        <v>0.39700000000000002</v>
      </c>
      <c r="J26" s="4">
        <v>2</v>
      </c>
      <c r="K26" s="4">
        <v>2</v>
      </c>
      <c r="L26" s="4">
        <v>7</v>
      </c>
    </row>
    <row r="27" spans="1:12" x14ac:dyDescent="0.3">
      <c r="A27" s="4">
        <v>26</v>
      </c>
      <c r="B27" s="4">
        <v>70</v>
      </c>
      <c r="C27" s="4">
        <v>1</v>
      </c>
      <c r="D27" s="4">
        <v>29</v>
      </c>
      <c r="E27" s="4">
        <v>93</v>
      </c>
      <c r="F27" s="4">
        <v>2</v>
      </c>
      <c r="G27" s="4">
        <v>4.5</v>
      </c>
      <c r="H27" s="4">
        <v>2</v>
      </c>
      <c r="I27" s="4">
        <v>0.32700000000000001</v>
      </c>
      <c r="J27" s="4">
        <v>1</v>
      </c>
      <c r="K27" s="4">
        <v>2</v>
      </c>
      <c r="L27" s="4">
        <v>10</v>
      </c>
    </row>
    <row r="28" spans="1:12" x14ac:dyDescent="0.3">
      <c r="A28" s="4">
        <v>27</v>
      </c>
      <c r="B28" s="4">
        <v>71</v>
      </c>
      <c r="C28" s="4">
        <v>2</v>
      </c>
      <c r="D28" s="4">
        <v>30</v>
      </c>
      <c r="E28" s="4">
        <v>105</v>
      </c>
      <c r="F28" s="4">
        <v>6</v>
      </c>
      <c r="G28" s="4">
        <v>4.0999999999999996</v>
      </c>
      <c r="H28" s="4">
        <v>2</v>
      </c>
      <c r="I28" s="4">
        <v>0.20699999999999999</v>
      </c>
      <c r="J28" s="4">
        <v>1</v>
      </c>
      <c r="K28" s="4">
        <v>2</v>
      </c>
      <c r="L28" s="4">
        <v>10</v>
      </c>
    </row>
    <row r="29" spans="1:12" x14ac:dyDescent="0.3">
      <c r="A29" s="4">
        <v>28</v>
      </c>
      <c r="B29" s="4">
        <v>40</v>
      </c>
      <c r="C29" s="4">
        <v>2</v>
      </c>
      <c r="D29" s="4">
        <v>25</v>
      </c>
      <c r="E29" s="4">
        <v>82</v>
      </c>
      <c r="F29" s="4">
        <v>2</v>
      </c>
      <c r="G29" s="4">
        <v>4.0999999999999996</v>
      </c>
      <c r="H29" s="4">
        <v>2</v>
      </c>
      <c r="I29" s="4">
        <v>0.6</v>
      </c>
      <c r="J29" s="4">
        <v>2</v>
      </c>
      <c r="K29" s="4">
        <v>3</v>
      </c>
      <c r="L29" s="4">
        <v>7</v>
      </c>
    </row>
    <row r="30" spans="1:12" x14ac:dyDescent="0.3">
      <c r="A30" s="4">
        <v>29</v>
      </c>
      <c r="B30" s="4">
        <v>50</v>
      </c>
      <c r="C30" s="4">
        <v>1</v>
      </c>
      <c r="D30" s="4">
        <v>27</v>
      </c>
      <c r="E30" s="4">
        <v>75</v>
      </c>
      <c r="F30" s="4">
        <v>3</v>
      </c>
      <c r="G30" s="4">
        <v>4.0999999999999996</v>
      </c>
      <c r="H30" s="4">
        <v>2</v>
      </c>
      <c r="I30" s="4">
        <v>0.46800000000000003</v>
      </c>
      <c r="J30" s="4">
        <v>2</v>
      </c>
      <c r="K30" s="4">
        <v>2</v>
      </c>
      <c r="L30" s="4">
        <v>7</v>
      </c>
    </row>
    <row r="31" spans="1:12" x14ac:dyDescent="0.3">
      <c r="A31" s="4">
        <v>30</v>
      </c>
      <c r="B31" s="4">
        <v>53</v>
      </c>
      <c r="C31" s="4">
        <v>1</v>
      </c>
      <c r="D31" s="4">
        <v>28</v>
      </c>
      <c r="E31" s="4">
        <v>74</v>
      </c>
      <c r="F31" s="4">
        <v>2</v>
      </c>
      <c r="G31" s="4">
        <v>4.0999999999999996</v>
      </c>
      <c r="H31" s="4">
        <v>2</v>
      </c>
      <c r="I31" s="4">
        <v>0.53100000000000003</v>
      </c>
      <c r="J31" s="4">
        <v>2</v>
      </c>
      <c r="K31" s="4">
        <v>2</v>
      </c>
      <c r="L31" s="4">
        <v>10</v>
      </c>
    </row>
    <row r="32" spans="1:12" x14ac:dyDescent="0.3">
      <c r="A32" s="4">
        <v>31</v>
      </c>
      <c r="B32" s="4">
        <v>67</v>
      </c>
      <c r="C32" s="4">
        <v>2</v>
      </c>
      <c r="D32" s="4">
        <v>30</v>
      </c>
      <c r="E32" s="4">
        <v>102</v>
      </c>
      <c r="F32" s="4">
        <v>7</v>
      </c>
      <c r="G32" s="4">
        <v>3</v>
      </c>
      <c r="H32" s="4">
        <v>2</v>
      </c>
      <c r="I32" s="4">
        <v>0.17899999999999999</v>
      </c>
      <c r="J32" s="4">
        <v>1</v>
      </c>
      <c r="K32" s="4">
        <v>2</v>
      </c>
      <c r="L32" s="4">
        <v>7</v>
      </c>
    </row>
    <row r="33" spans="1:12" x14ac:dyDescent="0.3">
      <c r="A33" s="4">
        <v>32</v>
      </c>
      <c r="B33" s="4">
        <v>71</v>
      </c>
      <c r="C33" s="4">
        <v>2</v>
      </c>
      <c r="D33" s="4">
        <v>26</v>
      </c>
      <c r="E33" s="4">
        <v>75</v>
      </c>
      <c r="F33" s="4">
        <v>6</v>
      </c>
      <c r="G33" s="4">
        <v>3.1</v>
      </c>
      <c r="H33" s="4">
        <v>2</v>
      </c>
      <c r="I33" s="4">
        <v>0.53700000000000003</v>
      </c>
      <c r="J33" s="4">
        <v>1</v>
      </c>
      <c r="K33" s="4">
        <v>2</v>
      </c>
      <c r="L33" s="4">
        <v>5</v>
      </c>
    </row>
    <row r="34" spans="1:12" x14ac:dyDescent="0.3">
      <c r="A34" s="4">
        <v>33</v>
      </c>
      <c r="B34" s="4">
        <v>52</v>
      </c>
      <c r="C34" s="4">
        <v>2</v>
      </c>
      <c r="D34" s="4">
        <v>26</v>
      </c>
      <c r="E34" s="4">
        <v>87</v>
      </c>
      <c r="F34" s="4">
        <v>3</v>
      </c>
      <c r="G34" s="4">
        <v>3.7</v>
      </c>
      <c r="H34" s="4">
        <v>2</v>
      </c>
      <c r="I34" s="4">
        <v>0.254</v>
      </c>
      <c r="J34" s="4">
        <v>2</v>
      </c>
      <c r="K34" s="4">
        <v>2</v>
      </c>
      <c r="L34" s="4">
        <v>18</v>
      </c>
    </row>
    <row r="35" spans="1:12" x14ac:dyDescent="0.3">
      <c r="A35" s="4">
        <v>34</v>
      </c>
      <c r="B35" s="4">
        <v>70</v>
      </c>
      <c r="C35" s="4">
        <v>1</v>
      </c>
      <c r="D35" s="4">
        <v>27</v>
      </c>
      <c r="E35" s="4">
        <v>80</v>
      </c>
      <c r="F35" s="4">
        <v>3</v>
      </c>
      <c r="G35" s="4">
        <v>3.6</v>
      </c>
      <c r="H35" s="4">
        <v>2</v>
      </c>
      <c r="I35" s="4">
        <v>0.52400000000000002</v>
      </c>
      <c r="J35" s="4">
        <v>2</v>
      </c>
      <c r="K35" s="4">
        <v>2</v>
      </c>
      <c r="L35" s="4">
        <v>7</v>
      </c>
    </row>
    <row r="36" spans="1:12" x14ac:dyDescent="0.3">
      <c r="A36" s="4">
        <v>35</v>
      </c>
      <c r="B36" s="4">
        <v>37</v>
      </c>
      <c r="C36" s="4">
        <v>2</v>
      </c>
      <c r="D36" s="4">
        <v>26</v>
      </c>
      <c r="E36" s="4">
        <v>95</v>
      </c>
      <c r="F36" s="4">
        <v>3</v>
      </c>
      <c r="G36" s="4">
        <v>4.2</v>
      </c>
      <c r="H36" s="4">
        <v>2</v>
      </c>
      <c r="I36" s="4">
        <v>0.11899999999999999</v>
      </c>
      <c r="J36" s="4">
        <v>2</v>
      </c>
      <c r="K36" s="4">
        <v>2</v>
      </c>
      <c r="L36" s="4">
        <v>6</v>
      </c>
    </row>
    <row r="37" spans="1:12" x14ac:dyDescent="0.3">
      <c r="A37" s="4">
        <v>36</v>
      </c>
      <c r="B37" s="4">
        <v>34</v>
      </c>
      <c r="C37" s="4">
        <v>2</v>
      </c>
      <c r="D37" s="4">
        <v>28</v>
      </c>
      <c r="E37" s="4">
        <v>106</v>
      </c>
      <c r="F37" s="4">
        <v>4</v>
      </c>
      <c r="G37" s="4">
        <v>3.8</v>
      </c>
      <c r="H37" s="4">
        <v>2</v>
      </c>
      <c r="I37" s="4">
        <v>0.44700000000000001</v>
      </c>
      <c r="J37" s="4">
        <v>2</v>
      </c>
      <c r="K37" s="4">
        <v>2</v>
      </c>
      <c r="L37" s="4">
        <v>6</v>
      </c>
    </row>
    <row r="38" spans="1:12" x14ac:dyDescent="0.3">
      <c r="A38" s="4">
        <v>37</v>
      </c>
      <c r="B38" s="4">
        <v>58</v>
      </c>
      <c r="C38" s="4">
        <v>1</v>
      </c>
      <c r="D38" s="4">
        <v>28</v>
      </c>
      <c r="E38" s="4">
        <v>75</v>
      </c>
      <c r="F38" s="4">
        <v>3</v>
      </c>
      <c r="G38" s="4">
        <v>3.7</v>
      </c>
      <c r="H38" s="4">
        <v>2</v>
      </c>
      <c r="I38" s="4">
        <v>0.52400000000000002</v>
      </c>
      <c r="J38" s="4">
        <v>2</v>
      </c>
      <c r="K38" s="4">
        <v>3</v>
      </c>
      <c r="L38" s="4">
        <v>6</v>
      </c>
    </row>
    <row r="39" spans="1:12" x14ac:dyDescent="0.3">
      <c r="A39" s="4">
        <v>38</v>
      </c>
      <c r="B39" s="4">
        <v>50</v>
      </c>
      <c r="C39" s="4">
        <v>1</v>
      </c>
      <c r="D39" s="4">
        <v>26</v>
      </c>
      <c r="E39" s="4">
        <v>82</v>
      </c>
      <c r="F39" s="4">
        <v>3</v>
      </c>
      <c r="G39" s="4">
        <v>4.0999999999999996</v>
      </c>
      <c r="H39" s="4">
        <v>2</v>
      </c>
      <c r="I39" s="4">
        <v>0.56200000000000006</v>
      </c>
      <c r="J39" s="4">
        <v>2</v>
      </c>
      <c r="K39" s="4">
        <v>2</v>
      </c>
      <c r="L39" s="4">
        <v>3</v>
      </c>
    </row>
    <row r="40" spans="1:12" x14ac:dyDescent="0.3">
      <c r="A40" s="4">
        <v>39</v>
      </c>
      <c r="B40" s="4">
        <v>63</v>
      </c>
      <c r="C40" s="4">
        <v>2</v>
      </c>
      <c r="D40" s="4">
        <v>29</v>
      </c>
      <c r="E40" s="4">
        <v>85</v>
      </c>
      <c r="F40" s="4">
        <v>8</v>
      </c>
      <c r="G40" s="4">
        <v>3.2</v>
      </c>
      <c r="H40" s="4">
        <v>2</v>
      </c>
      <c r="I40" s="4">
        <v>0.56399999999999995</v>
      </c>
      <c r="J40" s="4">
        <v>2</v>
      </c>
      <c r="K40" s="4">
        <v>2</v>
      </c>
      <c r="L40" s="4">
        <v>16</v>
      </c>
    </row>
    <row r="41" spans="1:12" x14ac:dyDescent="0.3">
      <c r="A41" s="4">
        <v>40</v>
      </c>
      <c r="B41" s="4">
        <v>64</v>
      </c>
      <c r="C41" s="4">
        <v>2</v>
      </c>
      <c r="D41" s="4">
        <v>28</v>
      </c>
      <c r="E41" s="4">
        <v>95</v>
      </c>
      <c r="F41" s="4">
        <v>3</v>
      </c>
      <c r="G41" s="4">
        <v>3.9</v>
      </c>
      <c r="H41" s="4">
        <v>2</v>
      </c>
      <c r="I41" s="4">
        <v>0.59399999999999997</v>
      </c>
      <c r="J41" s="4">
        <v>2</v>
      </c>
      <c r="K41" s="4">
        <v>2</v>
      </c>
      <c r="L41" s="4">
        <v>6</v>
      </c>
    </row>
    <row r="42" spans="1:12" x14ac:dyDescent="0.3">
      <c r="A42" s="4">
        <v>41</v>
      </c>
      <c r="B42" s="4">
        <v>51</v>
      </c>
      <c r="C42" s="4">
        <v>1</v>
      </c>
      <c r="D42" s="4">
        <v>29</v>
      </c>
      <c r="E42" s="4">
        <v>68</v>
      </c>
      <c r="F42" s="4">
        <v>4</v>
      </c>
      <c r="G42" s="4">
        <v>4.5999999999999996</v>
      </c>
      <c r="H42" s="4">
        <v>2</v>
      </c>
      <c r="I42" s="4">
        <v>0.47699999999999998</v>
      </c>
      <c r="J42" s="4">
        <v>1</v>
      </c>
      <c r="K42" s="4">
        <v>2</v>
      </c>
      <c r="L42" s="4">
        <v>8</v>
      </c>
    </row>
    <row r="43" spans="1:12" x14ac:dyDescent="0.3">
      <c r="A43" s="4">
        <v>42</v>
      </c>
      <c r="B43" s="4">
        <v>73</v>
      </c>
      <c r="C43" s="4">
        <v>2</v>
      </c>
      <c r="D43" s="4">
        <v>26</v>
      </c>
      <c r="E43" s="4">
        <v>75</v>
      </c>
      <c r="F43" s="4">
        <v>3</v>
      </c>
      <c r="G43" s="4">
        <v>3.7</v>
      </c>
      <c r="H43" s="4">
        <v>2</v>
      </c>
      <c r="I43" s="4">
        <v>0.57099999999999995</v>
      </c>
      <c r="J43" s="4">
        <v>2</v>
      </c>
      <c r="K43" s="4">
        <v>2</v>
      </c>
      <c r="L43" s="4">
        <v>4</v>
      </c>
    </row>
    <row r="44" spans="1:12" x14ac:dyDescent="0.3">
      <c r="A44" s="4">
        <v>43</v>
      </c>
      <c r="B44" s="4">
        <v>62</v>
      </c>
      <c r="C44" s="4">
        <v>2</v>
      </c>
      <c r="D44" s="4">
        <v>30</v>
      </c>
      <c r="E44" s="4">
        <v>101</v>
      </c>
      <c r="F44" s="4">
        <v>4</v>
      </c>
      <c r="G44" s="4">
        <v>4</v>
      </c>
      <c r="H44" s="4">
        <v>2</v>
      </c>
      <c r="I44" s="4">
        <v>0.42099999999999999</v>
      </c>
      <c r="J44" s="4">
        <v>1</v>
      </c>
      <c r="K44" s="4">
        <v>2</v>
      </c>
      <c r="L44" s="4">
        <v>6</v>
      </c>
    </row>
    <row r="45" spans="1:12" x14ac:dyDescent="0.3">
      <c r="A45" s="4">
        <v>44</v>
      </c>
      <c r="B45" s="4">
        <v>67</v>
      </c>
      <c r="C45" s="4">
        <v>1</v>
      </c>
      <c r="D45" s="4">
        <v>29</v>
      </c>
      <c r="E45" s="4">
        <v>90</v>
      </c>
      <c r="F45" s="4">
        <v>3</v>
      </c>
      <c r="G45" s="4">
        <v>3.6</v>
      </c>
      <c r="H45" s="4">
        <v>2</v>
      </c>
      <c r="I45" s="4">
        <v>0.33800000000000002</v>
      </c>
      <c r="J45" s="4">
        <v>2</v>
      </c>
      <c r="K45" s="4">
        <v>2</v>
      </c>
      <c r="L45" s="4">
        <v>7</v>
      </c>
    </row>
    <row r="46" spans="1:12" x14ac:dyDescent="0.3">
      <c r="A46" s="4">
        <v>45</v>
      </c>
      <c r="B46" s="4">
        <v>70</v>
      </c>
      <c r="C46" s="4">
        <v>2</v>
      </c>
      <c r="D46" s="4">
        <v>28</v>
      </c>
      <c r="E46" s="4">
        <v>68</v>
      </c>
      <c r="F46" s="4">
        <v>2</v>
      </c>
      <c r="G46" s="4">
        <v>4</v>
      </c>
      <c r="H46" s="4">
        <v>2</v>
      </c>
      <c r="I46" s="4">
        <v>0.72899999999999998</v>
      </c>
      <c r="J46" s="4">
        <v>2</v>
      </c>
      <c r="K46" s="4">
        <v>2</v>
      </c>
      <c r="L46" s="4">
        <v>7</v>
      </c>
    </row>
    <row r="47" spans="1:12" x14ac:dyDescent="0.3">
      <c r="A47" s="4">
        <v>46</v>
      </c>
      <c r="B47" s="4">
        <v>58</v>
      </c>
      <c r="C47" s="4">
        <v>1</v>
      </c>
      <c r="D47" s="4">
        <v>28</v>
      </c>
      <c r="E47" s="4">
        <v>75</v>
      </c>
      <c r="F47" s="4">
        <v>3</v>
      </c>
      <c r="G47" s="4">
        <v>3.6</v>
      </c>
      <c r="H47" s="4">
        <v>2</v>
      </c>
      <c r="I47" s="4">
        <v>0.52600000000000002</v>
      </c>
      <c r="J47" s="4">
        <v>2</v>
      </c>
      <c r="K47" s="4">
        <v>2</v>
      </c>
      <c r="L47" s="4">
        <v>3</v>
      </c>
    </row>
    <row r="48" spans="1:12" x14ac:dyDescent="0.3">
      <c r="A48" s="4">
        <v>47</v>
      </c>
      <c r="B48" s="4">
        <v>81</v>
      </c>
      <c r="C48" s="4">
        <v>1</v>
      </c>
      <c r="D48" s="4">
        <v>26</v>
      </c>
      <c r="E48" s="4">
        <v>67</v>
      </c>
      <c r="F48" s="4">
        <v>3</v>
      </c>
      <c r="G48" s="4">
        <v>4.5</v>
      </c>
      <c r="H48" s="4">
        <v>2</v>
      </c>
      <c r="I48" s="4">
        <v>0.40600000000000003</v>
      </c>
      <c r="J48" s="4">
        <v>2</v>
      </c>
      <c r="K48" s="4">
        <v>1</v>
      </c>
      <c r="L48" s="4">
        <v>6</v>
      </c>
    </row>
    <row r="49" spans="1:12" x14ac:dyDescent="0.3">
      <c r="A49" s="4">
        <v>48</v>
      </c>
      <c r="B49" s="4">
        <v>62</v>
      </c>
      <c r="C49" s="4">
        <v>1</v>
      </c>
      <c r="D49" s="4">
        <v>28</v>
      </c>
      <c r="E49" s="4">
        <v>90</v>
      </c>
      <c r="F49" s="4">
        <v>4</v>
      </c>
      <c r="G49" s="4">
        <v>3.5</v>
      </c>
      <c r="H49" s="4">
        <v>2</v>
      </c>
      <c r="I49" s="4">
        <v>0.33800000000000002</v>
      </c>
      <c r="J49" s="4">
        <v>1</v>
      </c>
      <c r="K49" s="4">
        <v>1</v>
      </c>
      <c r="L49" s="4">
        <v>9</v>
      </c>
    </row>
    <row r="50" spans="1:12" x14ac:dyDescent="0.3">
      <c r="A50" s="4">
        <v>49</v>
      </c>
      <c r="B50" s="4">
        <v>67</v>
      </c>
      <c r="C50" s="4">
        <v>1</v>
      </c>
      <c r="D50" s="4">
        <v>29</v>
      </c>
      <c r="E50" s="4">
        <v>100</v>
      </c>
      <c r="F50" s="4">
        <v>14</v>
      </c>
      <c r="G50" s="4">
        <v>4.5999999999999996</v>
      </c>
      <c r="H50" s="4">
        <v>2</v>
      </c>
      <c r="I50" s="4">
        <v>0.47699999999999998</v>
      </c>
      <c r="J50" s="4">
        <v>2</v>
      </c>
      <c r="K50" s="4">
        <v>2</v>
      </c>
      <c r="L50" s="4">
        <v>13</v>
      </c>
    </row>
    <row r="51" spans="1:12" x14ac:dyDescent="0.3">
      <c r="A51" s="4">
        <v>50</v>
      </c>
      <c r="B51" s="4">
        <v>62</v>
      </c>
      <c r="C51" s="4">
        <v>2</v>
      </c>
      <c r="D51" s="4">
        <v>29</v>
      </c>
      <c r="E51" s="4">
        <v>95</v>
      </c>
      <c r="F51" s="4">
        <v>3</v>
      </c>
      <c r="G51" s="4">
        <v>4.3</v>
      </c>
      <c r="H51" s="4">
        <v>2</v>
      </c>
      <c r="I51" s="4">
        <v>0.61399999999999999</v>
      </c>
      <c r="J51" s="4">
        <v>2</v>
      </c>
      <c r="K51" s="4">
        <v>2</v>
      </c>
      <c r="L51" s="4">
        <v>10</v>
      </c>
    </row>
    <row r="52" spans="1:12" x14ac:dyDescent="0.3">
      <c r="A52" s="4">
        <v>51</v>
      </c>
      <c r="B52" s="4">
        <v>69</v>
      </c>
      <c r="C52" s="4">
        <v>2</v>
      </c>
      <c r="D52" s="4">
        <v>28</v>
      </c>
      <c r="E52" s="4">
        <v>75</v>
      </c>
      <c r="F52" s="4">
        <v>3</v>
      </c>
      <c r="G52" s="4">
        <v>3.8</v>
      </c>
      <c r="H52" s="4">
        <v>2</v>
      </c>
      <c r="I52" s="4">
        <v>0.70899999999999996</v>
      </c>
      <c r="J52" s="4">
        <v>1</v>
      </c>
      <c r="K52" s="4">
        <v>2</v>
      </c>
      <c r="L52" s="4">
        <v>4</v>
      </c>
    </row>
    <row r="53" spans="1:12" x14ac:dyDescent="0.3">
      <c r="A53" s="4">
        <v>52</v>
      </c>
      <c r="B53" s="4">
        <v>52</v>
      </c>
      <c r="C53" s="4">
        <v>2</v>
      </c>
      <c r="D53" s="4">
        <v>26</v>
      </c>
      <c r="E53" s="4">
        <v>80</v>
      </c>
      <c r="F53" s="4">
        <v>4</v>
      </c>
      <c r="G53" s="4">
        <v>4</v>
      </c>
      <c r="H53" s="4">
        <v>2</v>
      </c>
      <c r="I53" s="4">
        <v>0.40899999999999997</v>
      </c>
      <c r="J53" s="4">
        <v>2</v>
      </c>
      <c r="K53" s="4">
        <v>3</v>
      </c>
      <c r="L53" s="4">
        <v>9</v>
      </c>
    </row>
    <row r="54" spans="1:12" x14ac:dyDescent="0.3">
      <c r="A54" s="4">
        <v>53</v>
      </c>
      <c r="B54" s="4">
        <v>73</v>
      </c>
      <c r="C54" s="4">
        <v>2</v>
      </c>
      <c r="D54" s="4">
        <v>26</v>
      </c>
      <c r="E54" s="4">
        <v>119</v>
      </c>
      <c r="F54" s="4">
        <v>7</v>
      </c>
      <c r="G54" s="4">
        <v>3.7</v>
      </c>
      <c r="H54" s="4">
        <v>2</v>
      </c>
      <c r="I54" s="4">
        <v>0.502</v>
      </c>
      <c r="J54" s="4">
        <v>2</v>
      </c>
      <c r="K54" s="4">
        <v>2</v>
      </c>
      <c r="L54" s="4">
        <v>11</v>
      </c>
    </row>
    <row r="55" spans="1:12" x14ac:dyDescent="0.3">
      <c r="A55" s="4">
        <v>54</v>
      </c>
      <c r="B55" s="4">
        <v>69</v>
      </c>
      <c r="C55" s="4">
        <v>1</v>
      </c>
      <c r="D55" s="4">
        <v>25</v>
      </c>
      <c r="E55" s="4">
        <v>102</v>
      </c>
      <c r="F55" s="4">
        <v>3</v>
      </c>
      <c r="G55" s="4">
        <v>3.6</v>
      </c>
      <c r="H55" s="4">
        <v>2</v>
      </c>
      <c r="I55" s="4">
        <v>0.67200000000000004</v>
      </c>
      <c r="J55" s="4">
        <v>2</v>
      </c>
      <c r="K55" s="4">
        <v>2</v>
      </c>
      <c r="L55" s="4">
        <v>3</v>
      </c>
    </row>
    <row r="56" spans="1:12" x14ac:dyDescent="0.3">
      <c r="A56" s="4">
        <v>55</v>
      </c>
      <c r="B56" s="4">
        <v>63</v>
      </c>
      <c r="C56" s="4">
        <v>1</v>
      </c>
      <c r="D56" s="4">
        <v>29</v>
      </c>
      <c r="E56" s="4">
        <v>89</v>
      </c>
      <c r="F56" s="4">
        <v>2</v>
      </c>
      <c r="G56" s="4">
        <v>4.2</v>
      </c>
      <c r="H56" s="4">
        <v>2</v>
      </c>
      <c r="I56" s="4">
        <v>0.41499999999999998</v>
      </c>
      <c r="J56" s="4">
        <v>2</v>
      </c>
      <c r="K56" s="4">
        <v>3</v>
      </c>
      <c r="L56" s="4">
        <v>9</v>
      </c>
    </row>
    <row r="57" spans="1:12" x14ac:dyDescent="0.3">
      <c r="A57" s="4">
        <v>56</v>
      </c>
      <c r="B57" s="4">
        <v>43</v>
      </c>
      <c r="C57" s="4">
        <v>2</v>
      </c>
      <c r="D57" s="4">
        <v>28</v>
      </c>
      <c r="E57" s="4">
        <v>68</v>
      </c>
      <c r="F57" s="4">
        <v>3</v>
      </c>
      <c r="G57" s="4">
        <v>3.8</v>
      </c>
      <c r="H57" s="4">
        <v>2</v>
      </c>
      <c r="I57" s="4">
        <v>0.68200000000000005</v>
      </c>
      <c r="J57" s="4">
        <v>2</v>
      </c>
      <c r="K57" s="4">
        <v>2</v>
      </c>
      <c r="L57" s="4">
        <v>7</v>
      </c>
    </row>
    <row r="58" spans="1:12" x14ac:dyDescent="0.3">
      <c r="A58" s="4">
        <v>57</v>
      </c>
      <c r="B58" s="4">
        <v>77</v>
      </c>
      <c r="C58" s="4">
        <v>1</v>
      </c>
      <c r="D58" s="4">
        <v>27</v>
      </c>
      <c r="E58" s="4">
        <v>95</v>
      </c>
      <c r="F58" s="4">
        <v>3</v>
      </c>
      <c r="G58" s="4">
        <v>3.6</v>
      </c>
      <c r="H58" s="4">
        <v>2</v>
      </c>
      <c r="I58" s="4">
        <v>0.32100000000000001</v>
      </c>
      <c r="J58" s="4">
        <v>1</v>
      </c>
      <c r="K58" s="4">
        <v>2</v>
      </c>
      <c r="L58" s="4">
        <v>8</v>
      </c>
    </row>
    <row r="59" spans="1:12" x14ac:dyDescent="0.3">
      <c r="A59" s="4">
        <v>58</v>
      </c>
      <c r="B59" s="4">
        <v>65</v>
      </c>
      <c r="C59" s="4">
        <v>1</v>
      </c>
      <c r="D59" s="4">
        <v>26</v>
      </c>
      <c r="E59" s="4">
        <v>105</v>
      </c>
      <c r="F59" s="4">
        <v>3</v>
      </c>
      <c r="G59" s="4">
        <v>3.4</v>
      </c>
      <c r="H59" s="4">
        <v>2</v>
      </c>
      <c r="I59" s="4">
        <v>0.54</v>
      </c>
      <c r="J59" s="4">
        <v>1</v>
      </c>
      <c r="K59" s="4">
        <v>2</v>
      </c>
      <c r="L59" s="4">
        <v>12</v>
      </c>
    </row>
    <row r="60" spans="1:12" x14ac:dyDescent="0.3">
      <c r="A60" s="4">
        <v>59</v>
      </c>
      <c r="B60" s="4">
        <v>90</v>
      </c>
      <c r="C60" s="4">
        <v>1</v>
      </c>
      <c r="D60" s="4">
        <v>26</v>
      </c>
      <c r="E60" s="4">
        <v>70</v>
      </c>
      <c r="F60" s="4">
        <v>3</v>
      </c>
      <c r="G60" s="4">
        <v>4.0999999999999996</v>
      </c>
      <c r="H60" s="4">
        <v>2</v>
      </c>
      <c r="I60" s="4">
        <v>0.432</v>
      </c>
      <c r="J60" s="4">
        <v>2</v>
      </c>
      <c r="K60" s="4">
        <v>2</v>
      </c>
      <c r="L60" s="4">
        <v>8</v>
      </c>
    </row>
    <row r="61" spans="1:12" x14ac:dyDescent="0.3">
      <c r="A61" s="4">
        <v>60</v>
      </c>
      <c r="B61" s="4">
        <v>63</v>
      </c>
      <c r="C61" s="4">
        <v>2</v>
      </c>
      <c r="D61" s="4">
        <v>27</v>
      </c>
      <c r="E61" s="4">
        <v>83</v>
      </c>
      <c r="F61" s="4">
        <v>3</v>
      </c>
      <c r="G61" s="4">
        <v>3.9</v>
      </c>
      <c r="H61" s="4">
        <v>2</v>
      </c>
      <c r="I61" s="4">
        <v>0.55300000000000005</v>
      </c>
      <c r="J61" s="4">
        <v>2</v>
      </c>
      <c r="K61" s="4">
        <v>2</v>
      </c>
      <c r="L61" s="4">
        <v>10</v>
      </c>
    </row>
    <row r="62" spans="1:12" x14ac:dyDescent="0.3">
      <c r="A62" s="4">
        <v>61</v>
      </c>
      <c r="B62" s="4">
        <v>62</v>
      </c>
      <c r="C62" s="4">
        <v>2</v>
      </c>
      <c r="D62" s="4">
        <v>27</v>
      </c>
      <c r="E62" s="4">
        <v>95</v>
      </c>
      <c r="F62" s="4">
        <v>1</v>
      </c>
      <c r="G62" s="4">
        <v>4.0999999999999996</v>
      </c>
      <c r="H62" s="4">
        <v>2</v>
      </c>
      <c r="I62" s="4">
        <v>0.46800000000000003</v>
      </c>
      <c r="J62" s="4">
        <v>2</v>
      </c>
      <c r="K62" s="4">
        <v>2</v>
      </c>
      <c r="L62" s="4">
        <v>17</v>
      </c>
    </row>
    <row r="63" spans="1:12" x14ac:dyDescent="0.3">
      <c r="A63" s="4">
        <v>62</v>
      </c>
      <c r="B63" s="4">
        <v>43</v>
      </c>
      <c r="C63" s="4">
        <v>2</v>
      </c>
      <c r="D63" s="4">
        <v>23</v>
      </c>
      <c r="E63" s="4">
        <v>80</v>
      </c>
      <c r="F63" s="4">
        <v>3</v>
      </c>
      <c r="G63" s="4">
        <v>4</v>
      </c>
      <c r="H63" s="4">
        <v>2</v>
      </c>
      <c r="I63" s="4">
        <v>0.37</v>
      </c>
      <c r="J63" s="4">
        <v>1</v>
      </c>
      <c r="K63" s="4">
        <v>2</v>
      </c>
      <c r="L63" s="4">
        <v>12</v>
      </c>
    </row>
    <row r="64" spans="1:12" x14ac:dyDescent="0.3">
      <c r="A64" s="4">
        <v>63</v>
      </c>
      <c r="B64" s="4">
        <v>63</v>
      </c>
      <c r="C64" s="4">
        <v>1</v>
      </c>
      <c r="D64" s="4">
        <v>29</v>
      </c>
      <c r="E64" s="4">
        <v>90</v>
      </c>
      <c r="F64" s="4">
        <v>3</v>
      </c>
      <c r="G64" s="4">
        <v>3.3</v>
      </c>
      <c r="H64" s="4">
        <v>2</v>
      </c>
      <c r="I64" s="4">
        <v>0.72299999999999998</v>
      </c>
      <c r="J64" s="4">
        <v>1</v>
      </c>
      <c r="K64" s="4">
        <v>3</v>
      </c>
      <c r="L64" s="4">
        <v>6</v>
      </c>
    </row>
    <row r="65" spans="1:12" x14ac:dyDescent="0.3">
      <c r="A65" s="4">
        <v>64</v>
      </c>
      <c r="B65" s="4">
        <v>23</v>
      </c>
      <c r="C65" s="4">
        <v>1</v>
      </c>
      <c r="D65" s="4">
        <v>27</v>
      </c>
      <c r="E65" s="4">
        <v>85</v>
      </c>
      <c r="F65" s="4">
        <v>4</v>
      </c>
      <c r="G65" s="4">
        <v>4.4000000000000004</v>
      </c>
      <c r="H65" s="4">
        <v>2</v>
      </c>
      <c r="I65" s="4">
        <v>0.23899999999999999</v>
      </c>
      <c r="J65" s="4">
        <v>2</v>
      </c>
      <c r="K65" s="4">
        <v>2</v>
      </c>
      <c r="L65" s="4">
        <v>13</v>
      </c>
    </row>
    <row r="66" spans="1:12" x14ac:dyDescent="0.3">
      <c r="A66" s="4">
        <v>65</v>
      </c>
      <c r="B66" s="4">
        <v>43</v>
      </c>
      <c r="C66" s="4">
        <v>2</v>
      </c>
      <c r="D66" s="4">
        <v>24</v>
      </c>
      <c r="E66" s="4">
        <v>90</v>
      </c>
      <c r="F66" s="4">
        <v>6</v>
      </c>
      <c r="G66" s="4">
        <v>3.4</v>
      </c>
      <c r="H66" s="4">
        <v>2</v>
      </c>
      <c r="I66" s="4">
        <v>0.997</v>
      </c>
      <c r="J66" s="4">
        <v>2</v>
      </c>
      <c r="K66" s="4">
        <v>2</v>
      </c>
      <c r="L66" s="4">
        <v>24</v>
      </c>
    </row>
    <row r="67" spans="1:12" x14ac:dyDescent="0.3">
      <c r="A67" s="4">
        <v>66</v>
      </c>
      <c r="B67" s="4">
        <v>76</v>
      </c>
      <c r="C67" s="4">
        <v>1</v>
      </c>
      <c r="D67" s="4">
        <v>25</v>
      </c>
      <c r="E67" s="4">
        <v>80</v>
      </c>
      <c r="F67" s="4">
        <v>7</v>
      </c>
      <c r="G67" s="4">
        <v>3.5</v>
      </c>
      <c r="H67" s="4">
        <v>2</v>
      </c>
      <c r="I67" s="4">
        <v>0.14000000000000001</v>
      </c>
      <c r="J67" s="4">
        <v>2</v>
      </c>
      <c r="K67" s="4">
        <v>3</v>
      </c>
      <c r="L67" s="4">
        <v>31</v>
      </c>
    </row>
    <row r="68" spans="1:12" x14ac:dyDescent="0.3">
      <c r="A68" s="4">
        <v>67</v>
      </c>
      <c r="B68" s="4">
        <v>80</v>
      </c>
      <c r="C68" s="4">
        <v>2</v>
      </c>
      <c r="D68" s="4">
        <v>28</v>
      </c>
      <c r="E68" s="4">
        <v>90</v>
      </c>
      <c r="F68" s="4">
        <v>8</v>
      </c>
      <c r="G68" s="4">
        <v>3.7</v>
      </c>
      <c r="H68" s="4">
        <v>2</v>
      </c>
      <c r="I68" s="4">
        <v>0.17199999999999999</v>
      </c>
      <c r="J68" s="4">
        <v>2</v>
      </c>
      <c r="K68" s="4">
        <v>2</v>
      </c>
      <c r="L68" s="4">
        <v>45</v>
      </c>
    </row>
    <row r="69" spans="1:12" x14ac:dyDescent="0.3">
      <c r="A69" s="4">
        <v>68</v>
      </c>
      <c r="B69" s="4">
        <v>78</v>
      </c>
      <c r="C69" s="4">
        <v>2</v>
      </c>
      <c r="D69" s="4">
        <v>27</v>
      </c>
      <c r="E69" s="4">
        <v>101</v>
      </c>
      <c r="F69" s="4">
        <v>3</v>
      </c>
      <c r="G69" s="4">
        <v>3.7</v>
      </c>
      <c r="H69" s="4">
        <v>2</v>
      </c>
      <c r="I69" s="4">
        <v>0.42499999999999999</v>
      </c>
      <c r="J69" s="4">
        <v>2</v>
      </c>
      <c r="K69" s="4">
        <v>2</v>
      </c>
      <c r="L69" s="4">
        <v>10</v>
      </c>
    </row>
    <row r="70" spans="1:12" x14ac:dyDescent="0.3">
      <c r="A70" s="4">
        <v>69</v>
      </c>
      <c r="B70" s="4">
        <v>68</v>
      </c>
      <c r="C70" s="4">
        <v>1</v>
      </c>
      <c r="D70" s="4">
        <v>28</v>
      </c>
      <c r="E70" s="4">
        <v>102</v>
      </c>
      <c r="F70" s="4">
        <v>6</v>
      </c>
      <c r="G70" s="4">
        <v>4.8</v>
      </c>
      <c r="H70" s="4">
        <v>2</v>
      </c>
      <c r="I70" s="4">
        <v>0.32500000000000001</v>
      </c>
      <c r="J70" s="4">
        <v>2</v>
      </c>
      <c r="K70" s="4">
        <v>2</v>
      </c>
      <c r="L70" s="4">
        <v>62</v>
      </c>
    </row>
    <row r="71" spans="1:12" x14ac:dyDescent="0.3">
      <c r="A71" s="4">
        <v>70</v>
      </c>
      <c r="B71" s="4">
        <v>67</v>
      </c>
      <c r="C71" s="4">
        <v>2</v>
      </c>
      <c r="D71" s="4">
        <v>29</v>
      </c>
      <c r="E71" s="4">
        <v>117</v>
      </c>
      <c r="F71" s="4">
        <v>7</v>
      </c>
      <c r="G71" s="4">
        <v>3</v>
      </c>
      <c r="H71" s="4">
        <v>2</v>
      </c>
      <c r="I71" s="4">
        <v>0.46600000000000003</v>
      </c>
      <c r="J71" s="4">
        <v>2</v>
      </c>
      <c r="K71" s="4">
        <v>2</v>
      </c>
      <c r="L71" s="4">
        <v>23</v>
      </c>
    </row>
    <row r="72" spans="1:12" x14ac:dyDescent="0.3">
      <c r="A72" s="4">
        <v>71</v>
      </c>
      <c r="B72" s="4">
        <v>81</v>
      </c>
      <c r="C72" s="4">
        <v>2</v>
      </c>
      <c r="D72" s="4">
        <v>27</v>
      </c>
      <c r="E72" s="4">
        <v>118</v>
      </c>
      <c r="F72" s="4">
        <v>7</v>
      </c>
      <c r="G72" s="4">
        <v>3.5</v>
      </c>
      <c r="H72" s="4">
        <v>2</v>
      </c>
      <c r="I72" s="4">
        <v>0.192</v>
      </c>
      <c r="J72" s="4">
        <v>2</v>
      </c>
      <c r="K72" s="4">
        <v>2</v>
      </c>
      <c r="L72" s="4">
        <v>53</v>
      </c>
    </row>
    <row r="73" spans="1:12" x14ac:dyDescent="0.3">
      <c r="A73" s="4">
        <v>72</v>
      </c>
      <c r="B73" s="4">
        <v>68</v>
      </c>
      <c r="C73" s="4">
        <v>2</v>
      </c>
      <c r="D73" s="4">
        <v>28</v>
      </c>
      <c r="E73" s="4">
        <v>111</v>
      </c>
      <c r="F73" s="4">
        <v>10</v>
      </c>
      <c r="G73" s="4">
        <v>3.6</v>
      </c>
      <c r="H73" s="4">
        <v>2</v>
      </c>
      <c r="I73" s="4">
        <v>0.625</v>
      </c>
      <c r="J73" s="4">
        <v>2</v>
      </c>
      <c r="K73" s="4">
        <v>2</v>
      </c>
      <c r="L73" s="4">
        <v>60</v>
      </c>
    </row>
    <row r="74" spans="1:12" x14ac:dyDescent="0.3">
      <c r="A74" s="4">
        <v>73</v>
      </c>
      <c r="B74" s="4">
        <v>81</v>
      </c>
      <c r="C74" s="4">
        <v>2</v>
      </c>
      <c r="D74" s="4">
        <v>29</v>
      </c>
      <c r="E74" s="4">
        <v>115</v>
      </c>
      <c r="F74" s="4">
        <v>8</v>
      </c>
      <c r="G74" s="4">
        <v>3.9</v>
      </c>
      <c r="H74" s="4">
        <v>2</v>
      </c>
      <c r="I74" s="4">
        <v>0.65200000000000002</v>
      </c>
      <c r="J74" s="4">
        <v>2</v>
      </c>
      <c r="K74" s="4">
        <v>3</v>
      </c>
      <c r="L74" s="4">
        <v>15</v>
      </c>
    </row>
    <row r="75" spans="1:12" x14ac:dyDescent="0.3">
      <c r="A75" s="4">
        <v>74</v>
      </c>
      <c r="B75" s="4">
        <v>58</v>
      </c>
      <c r="C75" s="4">
        <v>1</v>
      </c>
      <c r="D75" s="4">
        <v>27</v>
      </c>
      <c r="E75" s="4">
        <v>105</v>
      </c>
      <c r="F75" s="4">
        <v>3</v>
      </c>
      <c r="G75" s="4">
        <v>4.0999999999999996</v>
      </c>
      <c r="H75" s="4">
        <v>2</v>
      </c>
      <c r="I75" s="4">
        <v>0.247</v>
      </c>
      <c r="J75" s="4">
        <v>2</v>
      </c>
      <c r="K75" s="4">
        <v>2</v>
      </c>
      <c r="L75" s="4">
        <v>8</v>
      </c>
    </row>
    <row r="76" spans="1:12" x14ac:dyDescent="0.3">
      <c r="A76" s="4">
        <v>75</v>
      </c>
      <c r="B76" s="4">
        <v>24</v>
      </c>
      <c r="C76" s="4">
        <v>1</v>
      </c>
      <c r="D76" s="4">
        <v>29</v>
      </c>
      <c r="E76" s="4">
        <v>103</v>
      </c>
      <c r="F76" s="4">
        <v>2</v>
      </c>
      <c r="G76" s="4">
        <v>4</v>
      </c>
      <c r="H76" s="4">
        <v>2</v>
      </c>
      <c r="I76" s="4">
        <v>0.36399999999999999</v>
      </c>
      <c r="J76" s="4">
        <v>2</v>
      </c>
      <c r="K76" s="4">
        <v>2</v>
      </c>
      <c r="L76" s="4">
        <v>7</v>
      </c>
    </row>
    <row r="77" spans="1:12" x14ac:dyDescent="0.3">
      <c r="A77" s="4">
        <v>76</v>
      </c>
      <c r="B77" s="4">
        <v>56</v>
      </c>
      <c r="C77" s="4">
        <v>1</v>
      </c>
      <c r="D77" s="4">
        <v>28</v>
      </c>
      <c r="E77" s="4">
        <v>120</v>
      </c>
      <c r="F77" s="4">
        <v>4</v>
      </c>
      <c r="G77" s="4">
        <v>3.9</v>
      </c>
      <c r="H77" s="4">
        <v>2</v>
      </c>
      <c r="I77" s="4">
        <v>0.45</v>
      </c>
      <c r="J77" s="4">
        <v>2</v>
      </c>
      <c r="K77" s="4">
        <v>2</v>
      </c>
      <c r="L77" s="4">
        <v>12</v>
      </c>
    </row>
    <row r="78" spans="1:12" x14ac:dyDescent="0.3">
      <c r="A78" s="4">
        <v>77</v>
      </c>
      <c r="B78" s="4">
        <v>77</v>
      </c>
      <c r="C78" s="4">
        <v>2</v>
      </c>
      <c r="D78" s="4">
        <v>26</v>
      </c>
      <c r="E78" s="4">
        <v>87</v>
      </c>
      <c r="F78" s="4">
        <v>7</v>
      </c>
      <c r="G78" s="4">
        <v>4.9000000000000004</v>
      </c>
      <c r="H78" s="4">
        <v>3</v>
      </c>
      <c r="I78" s="4">
        <v>0.443</v>
      </c>
      <c r="J78" s="4">
        <v>2</v>
      </c>
      <c r="K78" s="4">
        <v>2</v>
      </c>
      <c r="L78" s="4">
        <v>44</v>
      </c>
    </row>
    <row r="79" spans="1:12" x14ac:dyDescent="0.3">
      <c r="A79" s="4">
        <v>78</v>
      </c>
      <c r="B79" s="4">
        <v>41</v>
      </c>
      <c r="C79" s="4">
        <v>1</v>
      </c>
      <c r="D79" s="4">
        <v>25</v>
      </c>
      <c r="E79" s="4">
        <v>95</v>
      </c>
      <c r="F79" s="4">
        <v>7</v>
      </c>
      <c r="G79" s="4">
        <v>4.5</v>
      </c>
      <c r="H79" s="4">
        <v>3</v>
      </c>
      <c r="I79" s="4">
        <v>0.5</v>
      </c>
      <c r="J79" s="4">
        <v>2</v>
      </c>
      <c r="K79" s="4">
        <v>2</v>
      </c>
      <c r="L79" s="4">
        <v>11</v>
      </c>
    </row>
    <row r="80" spans="1:12" x14ac:dyDescent="0.3">
      <c r="A80" s="4">
        <v>79</v>
      </c>
      <c r="B80" s="4">
        <v>79</v>
      </c>
      <c r="C80" s="4">
        <v>2</v>
      </c>
      <c r="D80" s="4">
        <v>28</v>
      </c>
      <c r="E80" s="4">
        <v>78</v>
      </c>
      <c r="F80" s="4">
        <v>5</v>
      </c>
      <c r="G80" s="4">
        <v>3.1</v>
      </c>
      <c r="H80" s="4">
        <v>3</v>
      </c>
      <c r="I80" s="4">
        <v>0.46100000000000002</v>
      </c>
      <c r="J80" s="4">
        <v>2</v>
      </c>
      <c r="K80" s="4">
        <v>2</v>
      </c>
      <c r="L80" s="4">
        <v>46</v>
      </c>
    </row>
    <row r="81" spans="1:12" x14ac:dyDescent="0.3">
      <c r="A81" s="4">
        <v>80</v>
      </c>
      <c r="B81" s="4">
        <v>45</v>
      </c>
      <c r="C81" s="4">
        <v>2</v>
      </c>
      <c r="D81" s="4">
        <v>27.5</v>
      </c>
      <c r="E81" s="4">
        <v>110</v>
      </c>
      <c r="F81" s="4">
        <v>10</v>
      </c>
      <c r="G81" s="4">
        <v>3.7</v>
      </c>
      <c r="H81" s="4">
        <v>3</v>
      </c>
      <c r="I81" s="4">
        <v>0.25</v>
      </c>
      <c r="J81" s="4">
        <v>2</v>
      </c>
      <c r="K81" s="4">
        <v>2</v>
      </c>
      <c r="L81" s="4">
        <v>36</v>
      </c>
    </row>
    <row r="82" spans="1:12" x14ac:dyDescent="0.3">
      <c r="A82" s="4">
        <v>81</v>
      </c>
      <c r="B82" s="4">
        <v>62</v>
      </c>
      <c r="C82" s="4">
        <v>1</v>
      </c>
      <c r="D82" s="4">
        <v>29</v>
      </c>
      <c r="E82" s="4">
        <v>107</v>
      </c>
      <c r="F82" s="4">
        <v>11</v>
      </c>
      <c r="G82" s="4">
        <v>3.6</v>
      </c>
      <c r="H82" s="4">
        <v>3</v>
      </c>
      <c r="I82" s="4">
        <v>0.19</v>
      </c>
      <c r="J82" s="4">
        <v>2</v>
      </c>
      <c r="K82" s="4">
        <v>2</v>
      </c>
      <c r="L82" s="4">
        <v>31</v>
      </c>
    </row>
    <row r="83" spans="1:12" x14ac:dyDescent="0.3">
      <c r="A83" s="4">
        <v>82</v>
      </c>
      <c r="B83" s="4">
        <v>58</v>
      </c>
      <c r="C83" s="4">
        <v>1</v>
      </c>
      <c r="D83" s="4">
        <v>28.5</v>
      </c>
      <c r="E83" s="4">
        <v>105</v>
      </c>
      <c r="F83" s="4">
        <v>10</v>
      </c>
      <c r="G83" s="4">
        <v>3.9</v>
      </c>
      <c r="H83" s="4">
        <v>3</v>
      </c>
      <c r="I83" s="4">
        <v>0.36</v>
      </c>
      <c r="J83" s="4">
        <v>2</v>
      </c>
      <c r="K83" s="4">
        <v>2</v>
      </c>
      <c r="L83" s="4">
        <v>33</v>
      </c>
    </row>
    <row r="84" spans="1:12" x14ac:dyDescent="0.3">
      <c r="A84" s="4">
        <v>83</v>
      </c>
      <c r="B84" s="4">
        <v>56</v>
      </c>
      <c r="C84" s="4">
        <v>2</v>
      </c>
      <c r="D84" s="4">
        <v>26.5</v>
      </c>
      <c r="E84" s="4">
        <v>104</v>
      </c>
      <c r="F84" s="4">
        <v>10</v>
      </c>
      <c r="G84" s="4">
        <v>3.8</v>
      </c>
      <c r="H84" s="4">
        <v>3</v>
      </c>
      <c r="I84" s="4">
        <v>0.14499999999999999</v>
      </c>
      <c r="J84" s="4">
        <v>2</v>
      </c>
      <c r="K84" s="4">
        <v>2</v>
      </c>
      <c r="L84" s="4">
        <v>32</v>
      </c>
    </row>
    <row r="85" spans="1:12" x14ac:dyDescent="0.3">
      <c r="A85" s="4">
        <v>84</v>
      </c>
      <c r="B85" s="4">
        <v>64</v>
      </c>
      <c r="C85" s="4">
        <v>1</v>
      </c>
      <c r="D85" s="4">
        <v>27.5</v>
      </c>
      <c r="E85" s="4">
        <v>100</v>
      </c>
      <c r="F85" s="4">
        <v>13</v>
      </c>
      <c r="G85" s="4">
        <v>4</v>
      </c>
      <c r="H85" s="4">
        <v>3</v>
      </c>
      <c r="I85" s="4">
        <v>0.20399999999999999</v>
      </c>
      <c r="J85" s="4">
        <v>2</v>
      </c>
      <c r="K85" s="4">
        <v>2</v>
      </c>
      <c r="L85" s="4">
        <v>40</v>
      </c>
    </row>
    <row r="86" spans="1:12" x14ac:dyDescent="0.3">
      <c r="A86" s="4">
        <v>85</v>
      </c>
      <c r="B86" s="4">
        <v>59</v>
      </c>
      <c r="C86" s="4">
        <v>1</v>
      </c>
      <c r="D86" s="4">
        <v>29</v>
      </c>
      <c r="E86" s="4">
        <v>103</v>
      </c>
      <c r="F86" s="4">
        <v>10</v>
      </c>
      <c r="G86" s="4">
        <v>4.2</v>
      </c>
      <c r="H86" s="4">
        <v>3</v>
      </c>
      <c r="I86" s="4">
        <v>0.216</v>
      </c>
      <c r="J86" s="4">
        <v>2</v>
      </c>
      <c r="K86" s="4">
        <v>2</v>
      </c>
      <c r="L86" s="4">
        <v>36</v>
      </c>
    </row>
    <row r="87" spans="1:12" x14ac:dyDescent="0.3">
      <c r="A87" s="4">
        <v>86</v>
      </c>
      <c r="B87" s="4">
        <v>68</v>
      </c>
      <c r="C87" s="4">
        <v>2</v>
      </c>
      <c r="D87" s="4">
        <v>28.5</v>
      </c>
      <c r="E87" s="4">
        <v>102</v>
      </c>
      <c r="F87" s="4">
        <v>10</v>
      </c>
      <c r="G87" s="4">
        <v>3.7</v>
      </c>
      <c r="H87" s="4">
        <v>3</v>
      </c>
      <c r="I87" s="4">
        <v>0.189</v>
      </c>
      <c r="J87" s="4">
        <v>2</v>
      </c>
      <c r="K87" s="4">
        <v>2</v>
      </c>
      <c r="L87" s="4">
        <v>37</v>
      </c>
    </row>
    <row r="88" spans="1:12" x14ac:dyDescent="0.3">
      <c r="A88" s="4">
        <v>87</v>
      </c>
      <c r="B88" s="4">
        <v>48</v>
      </c>
      <c r="C88" s="4">
        <v>1</v>
      </c>
      <c r="D88" s="4">
        <v>29.5</v>
      </c>
      <c r="E88" s="4">
        <v>65</v>
      </c>
      <c r="F88" s="4">
        <v>13</v>
      </c>
      <c r="G88" s="4">
        <v>4.5</v>
      </c>
      <c r="H88" s="4">
        <v>3</v>
      </c>
      <c r="I88" s="4">
        <v>0.125</v>
      </c>
      <c r="J88" s="4">
        <v>2</v>
      </c>
      <c r="K88" s="4">
        <v>3</v>
      </c>
      <c r="L88" s="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15E2-6E9A-42F7-81A5-ABDB987FE26D}">
  <dimension ref="A1:W64"/>
  <sheetViews>
    <sheetView tabSelected="1" workbookViewId="0">
      <selection activeCell="M21" sqref="M21"/>
    </sheetView>
  </sheetViews>
  <sheetFormatPr defaultRowHeight="14.4" x14ac:dyDescent="0.3"/>
  <cols>
    <col min="1" max="1" width="19.88671875" bestFit="1" customWidth="1"/>
    <col min="2" max="2" width="54.5546875" bestFit="1" customWidth="1"/>
    <col min="3" max="3" width="9.88671875" bestFit="1" customWidth="1"/>
    <col min="17" max="17" width="10.6640625" bestFit="1" customWidth="1"/>
    <col min="18" max="18" width="6" bestFit="1" customWidth="1"/>
    <col min="19" max="19" width="5" bestFit="1" customWidth="1"/>
  </cols>
  <sheetData>
    <row r="1" spans="1:23" x14ac:dyDescent="0.3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P1" s="4" t="s">
        <v>42</v>
      </c>
      <c r="Q1" s="4" t="s">
        <v>43</v>
      </c>
    </row>
    <row r="2" spans="1:23" x14ac:dyDescent="0.3">
      <c r="A2" s="28" t="s">
        <v>14</v>
      </c>
      <c r="B2" s="26">
        <f>AVERAGE(Podaci!B2:B88)</f>
        <v>62.540229885057471</v>
      </c>
      <c r="C2" s="8">
        <f>AVERAGE(Podaci!C2:C88)</f>
        <v>1.4942528735632183</v>
      </c>
      <c r="D2" s="7">
        <f>AVERAGE(Podaci!D2:D88)</f>
        <v>27.540229885057471</v>
      </c>
      <c r="E2" s="7">
        <f>AVERAGE(Podaci!E2:E88)</f>
        <v>90.011494252873561</v>
      </c>
      <c r="F2" s="7">
        <f>AVERAGE(Podaci!F2:F88)</f>
        <v>4.4827586206896548</v>
      </c>
      <c r="G2" s="7">
        <f>AVERAGE(Podaci!G2:G88)</f>
        <v>3.932183908045976</v>
      </c>
      <c r="H2" s="8">
        <f>AVERAGE(Podaci!H2:H88)</f>
        <v>1.8850574712643677</v>
      </c>
      <c r="I2" s="7">
        <f>AVERAGE(Podaci!I2:I88)</f>
        <v>0.45343678160919548</v>
      </c>
      <c r="J2" s="8">
        <f>AVERAGE(Podaci!J2:J88)</f>
        <v>1.7701149425287357</v>
      </c>
      <c r="K2" s="8">
        <f>AVERAGE(Podaci!K2:K88)</f>
        <v>2.0919540229885056</v>
      </c>
      <c r="L2" s="7">
        <f>AVERAGE(Podaci!L2:L88)</f>
        <v>14.896551724137931</v>
      </c>
      <c r="M2" s="14" t="s">
        <v>58</v>
      </c>
      <c r="P2" s="24">
        <v>1</v>
      </c>
      <c r="Q2" s="24">
        <v>1670</v>
      </c>
    </row>
    <row r="3" spans="1:23" x14ac:dyDescent="0.3">
      <c r="A3" s="28" t="s">
        <v>16</v>
      </c>
      <c r="B3" s="27">
        <f>MEDIAN(Podaci!B2:B88)</f>
        <v>64</v>
      </c>
      <c r="C3" s="4">
        <f>MEDIAN(Podaci!C2:C88)</f>
        <v>1</v>
      </c>
      <c r="D3" s="4">
        <f>MEDIAN(Podaci!D2:D88)</f>
        <v>28</v>
      </c>
      <c r="E3" s="4">
        <f>MEDIAN(Podaci!E2:E88)</f>
        <v>90</v>
      </c>
      <c r="F3" s="4">
        <f>MEDIAN(Podaci!F2:F88)</f>
        <v>3</v>
      </c>
      <c r="G3" s="4">
        <f>MEDIAN(Podaci!G2:G88)</f>
        <v>3.9</v>
      </c>
      <c r="H3" s="4">
        <f>MEDIAN(Podaci!H2:H88)</f>
        <v>2</v>
      </c>
      <c r="I3" s="4">
        <f>MEDIAN(Podaci!I2:I88)</f>
        <v>0.46800000000000003</v>
      </c>
      <c r="J3" s="4">
        <f>MEDIAN(Podaci!J2:J88)</f>
        <v>2</v>
      </c>
      <c r="K3" s="4">
        <f>MEDIAN(Podaci!K2:K88)</f>
        <v>2</v>
      </c>
      <c r="L3" s="4">
        <f>MEDIAN(Podaci!L2:L88)</f>
        <v>9</v>
      </c>
      <c r="M3" t="s">
        <v>59</v>
      </c>
      <c r="P3" s="24">
        <v>2</v>
      </c>
      <c r="Q3" s="24">
        <v>2672</v>
      </c>
    </row>
    <row r="4" spans="1:23" x14ac:dyDescent="0.3">
      <c r="A4" s="28" t="s">
        <v>17</v>
      </c>
      <c r="B4" s="27">
        <f>_xlfn.MODE.SNGL(Podaci!B2:B88)</f>
        <v>68</v>
      </c>
      <c r="C4" s="4">
        <f>_xlfn.MODE.SNGL(Podaci!C2:C88)</f>
        <v>1</v>
      </c>
      <c r="D4" s="4">
        <f>_xlfn.MODE.SNGL(Podaci!D2:D88)</f>
        <v>29</v>
      </c>
      <c r="E4" s="4">
        <f>_xlfn.MODE.SNGL(Podaci!E2:E88)</f>
        <v>95</v>
      </c>
      <c r="F4" s="4">
        <f>_xlfn.MODE.SNGL(Podaci!F2:F88)</f>
        <v>3</v>
      </c>
      <c r="G4" s="4">
        <f>_xlfn.MODE.SNGL(Podaci!G2:G88)</f>
        <v>3.7</v>
      </c>
      <c r="H4" s="4">
        <f>_xlfn.MODE.SNGL(Podaci!H2:H88)</f>
        <v>2</v>
      </c>
      <c r="I4" s="4">
        <f>_xlfn.MODE.SNGL(Podaci!I2:I88)</f>
        <v>0.46800000000000003</v>
      </c>
      <c r="J4" s="4">
        <f>_xlfn.MODE.SNGL(Podaci!J2:J88)</f>
        <v>2</v>
      </c>
      <c r="K4" s="4">
        <f>_xlfn.MODE.SNGL(Podaci!K2:K88)</f>
        <v>2</v>
      </c>
      <c r="L4" s="4">
        <f>_xlfn.MODE.SNGL(Podaci!L2:L88)</f>
        <v>7</v>
      </c>
      <c r="P4" s="24">
        <v>3</v>
      </c>
      <c r="Q4" s="24">
        <v>2755.55</v>
      </c>
    </row>
    <row r="5" spans="1:23" x14ac:dyDescent="0.3">
      <c r="A5" s="28" t="s">
        <v>18</v>
      </c>
      <c r="D5" s="10">
        <f>HARMEAN(Podaci!D2:D88)</f>
        <v>27.451641676247213</v>
      </c>
      <c r="P5" s="24">
        <v>4</v>
      </c>
      <c r="Q5" s="24">
        <v>2839</v>
      </c>
    </row>
    <row r="6" spans="1:23" x14ac:dyDescent="0.3">
      <c r="P6" s="24">
        <v>5</v>
      </c>
      <c r="Q6" s="24">
        <v>2839</v>
      </c>
    </row>
    <row r="7" spans="1:23" x14ac:dyDescent="0.3">
      <c r="P7" s="24">
        <v>6</v>
      </c>
      <c r="Q7" s="24">
        <v>3006</v>
      </c>
    </row>
    <row r="8" spans="1:23" x14ac:dyDescent="0.3">
      <c r="C8" s="34" t="s">
        <v>41</v>
      </c>
      <c r="D8" s="34"/>
      <c r="E8" s="34"/>
      <c r="F8" s="34"/>
      <c r="G8" s="34"/>
      <c r="H8" s="34"/>
      <c r="I8" s="34"/>
      <c r="J8" s="34"/>
      <c r="P8" s="24">
        <v>7</v>
      </c>
      <c r="Q8" s="24">
        <v>3006</v>
      </c>
    </row>
    <row r="9" spans="1:23" x14ac:dyDescent="0.3">
      <c r="P9" s="24">
        <v>8</v>
      </c>
      <c r="Q9" s="24">
        <v>3006</v>
      </c>
    </row>
    <row r="10" spans="1:23" x14ac:dyDescent="0.3">
      <c r="P10" s="24">
        <v>9</v>
      </c>
      <c r="Q10" s="24">
        <v>3507</v>
      </c>
    </row>
    <row r="11" spans="1:23" x14ac:dyDescent="0.3">
      <c r="B11" s="34" t="s">
        <v>63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P11" s="24">
        <v>10</v>
      </c>
      <c r="Q11" s="24">
        <v>3674</v>
      </c>
    </row>
    <row r="12" spans="1:23" x14ac:dyDescent="0.3">
      <c r="C12" s="35" t="s">
        <v>64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P12" s="24">
        <v>11</v>
      </c>
      <c r="Q12" s="24">
        <v>4175</v>
      </c>
    </row>
    <row r="13" spans="1:23" x14ac:dyDescent="0.3">
      <c r="P13" s="24">
        <v>12</v>
      </c>
      <c r="Q13" s="24">
        <v>4509</v>
      </c>
    </row>
    <row r="14" spans="1:23" x14ac:dyDescent="0.3">
      <c r="P14" s="24">
        <v>13</v>
      </c>
      <c r="Q14" s="24">
        <v>5344</v>
      </c>
      <c r="R14" s="11">
        <f>AVERAGE(Q2:Q14)</f>
        <v>3307.8884615384618</v>
      </c>
      <c r="S14">
        <f>MEDIAN(Q2:Q14)</f>
        <v>3006</v>
      </c>
      <c r="T14" s="22" t="s">
        <v>19</v>
      </c>
      <c r="U14" s="22"/>
      <c r="V14" s="22"/>
      <c r="W14" s="22"/>
    </row>
    <row r="15" spans="1:23" x14ac:dyDescent="0.3">
      <c r="C15" s="31" t="s">
        <v>66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  <c r="P15" s="24">
        <v>14</v>
      </c>
      <c r="Q15" s="24">
        <v>900000</v>
      </c>
      <c r="R15" s="11">
        <f>AVERAGE(Q2:Q15)</f>
        <v>67357.324999999997</v>
      </c>
      <c r="S15">
        <f>MEDIAN(Q2:Q15)</f>
        <v>3006</v>
      </c>
      <c r="T15" s="22" t="s">
        <v>40</v>
      </c>
      <c r="U15" s="22"/>
      <c r="V15" s="22"/>
      <c r="W15" s="22"/>
    </row>
    <row r="17" spans="1:20" x14ac:dyDescent="0.3">
      <c r="A17" s="14"/>
      <c r="B17" s="34" t="s">
        <v>65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20" x14ac:dyDescent="0.3">
      <c r="Q18" t="s">
        <v>44</v>
      </c>
      <c r="T18" t="s">
        <v>56</v>
      </c>
    </row>
    <row r="19" spans="1:20" x14ac:dyDescent="0.3">
      <c r="B19" t="s">
        <v>24</v>
      </c>
    </row>
    <row r="21" spans="1:20" ht="15.6" x14ac:dyDescent="0.35">
      <c r="B21" s="18" t="s">
        <v>25</v>
      </c>
      <c r="C21" s="5" t="s">
        <v>27</v>
      </c>
      <c r="D21" s="5" t="s">
        <v>28</v>
      </c>
      <c r="E21" s="5" t="s">
        <v>29</v>
      </c>
    </row>
    <row r="22" spans="1:20" x14ac:dyDescent="0.3">
      <c r="C22" s="5">
        <v>0</v>
      </c>
      <c r="D22" s="5" cm="1">
        <f t="array" ref="D22:D37">FREQUENCY(Podaci!F2:F88,C22:C36)</f>
        <v>3</v>
      </c>
      <c r="E22" s="5">
        <f>C22*D22</f>
        <v>0</v>
      </c>
      <c r="F22" s="19" t="s">
        <v>26</v>
      </c>
      <c r="G22" s="20">
        <f>E38/D38</f>
        <v>4.4827586206896548</v>
      </c>
      <c r="H22" t="s">
        <v>46</v>
      </c>
    </row>
    <row r="23" spans="1:20" x14ac:dyDescent="0.3">
      <c r="C23" s="5">
        <v>1</v>
      </c>
      <c r="D23" s="5">
        <v>3</v>
      </c>
      <c r="E23" s="5">
        <f t="shared" ref="E23:E36" si="0">C23*D23</f>
        <v>3</v>
      </c>
    </row>
    <row r="24" spans="1:20" x14ac:dyDescent="0.3">
      <c r="C24" s="5">
        <v>2</v>
      </c>
      <c r="D24" s="5">
        <v>11</v>
      </c>
      <c r="E24" s="5">
        <f t="shared" si="0"/>
        <v>22</v>
      </c>
    </row>
    <row r="25" spans="1:20" x14ac:dyDescent="0.3">
      <c r="C25" s="5">
        <v>3</v>
      </c>
      <c r="D25" s="5">
        <v>34</v>
      </c>
      <c r="E25" s="5">
        <f t="shared" si="0"/>
        <v>102</v>
      </c>
    </row>
    <row r="26" spans="1:20" x14ac:dyDescent="0.3">
      <c r="C26" s="5">
        <v>4</v>
      </c>
      <c r="D26" s="5">
        <v>8</v>
      </c>
      <c r="E26" s="5">
        <f t="shared" si="0"/>
        <v>32</v>
      </c>
    </row>
    <row r="27" spans="1:20" x14ac:dyDescent="0.3">
      <c r="C27" s="5">
        <v>5</v>
      </c>
      <c r="D27" s="5">
        <v>2</v>
      </c>
      <c r="E27" s="5">
        <f t="shared" si="0"/>
        <v>10</v>
      </c>
    </row>
    <row r="28" spans="1:20" x14ac:dyDescent="0.3">
      <c r="C28" s="5">
        <v>6</v>
      </c>
      <c r="D28" s="5">
        <v>5</v>
      </c>
      <c r="E28" s="5">
        <f t="shared" si="0"/>
        <v>30</v>
      </c>
    </row>
    <row r="29" spans="1:20" x14ac:dyDescent="0.3">
      <c r="C29" s="5">
        <v>7</v>
      </c>
      <c r="D29" s="5">
        <v>8</v>
      </c>
      <c r="E29" s="5">
        <f t="shared" si="0"/>
        <v>56</v>
      </c>
    </row>
    <row r="30" spans="1:20" x14ac:dyDescent="0.3">
      <c r="C30" s="5">
        <v>8</v>
      </c>
      <c r="D30" s="5">
        <v>3</v>
      </c>
      <c r="E30" s="5">
        <f t="shared" si="0"/>
        <v>24</v>
      </c>
    </row>
    <row r="31" spans="1:20" x14ac:dyDescent="0.3">
      <c r="C31" s="5">
        <v>9</v>
      </c>
      <c r="D31" s="5">
        <v>0</v>
      </c>
      <c r="E31" s="5">
        <f t="shared" si="0"/>
        <v>0</v>
      </c>
    </row>
    <row r="32" spans="1:20" x14ac:dyDescent="0.3">
      <c r="C32" s="5">
        <v>10</v>
      </c>
      <c r="D32" s="5">
        <v>6</v>
      </c>
      <c r="E32" s="5">
        <f t="shared" si="0"/>
        <v>60</v>
      </c>
    </row>
    <row r="33" spans="2:10" x14ac:dyDescent="0.3">
      <c r="C33" s="5">
        <v>11</v>
      </c>
      <c r="D33" s="5">
        <v>1</v>
      </c>
      <c r="E33" s="5">
        <f t="shared" si="0"/>
        <v>11</v>
      </c>
    </row>
    <row r="34" spans="2:10" x14ac:dyDescent="0.3">
      <c r="C34" s="5">
        <v>12</v>
      </c>
      <c r="D34" s="5">
        <v>0</v>
      </c>
      <c r="E34" s="5">
        <f t="shared" si="0"/>
        <v>0</v>
      </c>
    </row>
    <row r="35" spans="2:10" x14ac:dyDescent="0.3">
      <c r="C35" s="5">
        <v>13</v>
      </c>
      <c r="D35" s="5">
        <v>2</v>
      </c>
      <c r="E35" s="5">
        <f t="shared" si="0"/>
        <v>26</v>
      </c>
    </row>
    <row r="36" spans="2:10" x14ac:dyDescent="0.3">
      <c r="C36" s="5">
        <v>14</v>
      </c>
      <c r="D36" s="5">
        <v>1</v>
      </c>
      <c r="E36" s="5">
        <f t="shared" si="0"/>
        <v>14</v>
      </c>
    </row>
    <row r="37" spans="2:10" x14ac:dyDescent="0.3">
      <c r="C37" t="s">
        <v>45</v>
      </c>
      <c r="D37" s="3">
        <v>0</v>
      </c>
    </row>
    <row r="38" spans="2:10" x14ac:dyDescent="0.3">
      <c r="C38" s="12" t="s">
        <v>30</v>
      </c>
      <c r="D38" s="5">
        <f>SUM(_xlfn.ANCHORARRAY(D22))</f>
        <v>87</v>
      </c>
      <c r="E38" s="5">
        <f>SUM(E22:E37)</f>
        <v>390</v>
      </c>
    </row>
    <row r="40" spans="2:10" ht="15.6" x14ac:dyDescent="0.35">
      <c r="B40" s="18" t="s">
        <v>31</v>
      </c>
      <c r="D40" s="4" t="s">
        <v>33</v>
      </c>
      <c r="E40" s="4" t="s">
        <v>32</v>
      </c>
      <c r="F40" s="5" t="s">
        <v>27</v>
      </c>
      <c r="G40" s="5" t="s">
        <v>28</v>
      </c>
      <c r="H40" s="5" t="s">
        <v>29</v>
      </c>
    </row>
    <row r="41" spans="2:10" x14ac:dyDescent="0.3">
      <c r="C41" s="4" t="s">
        <v>34</v>
      </c>
      <c r="D41" s="15">
        <v>0</v>
      </c>
      <c r="E41" s="13">
        <v>1</v>
      </c>
      <c r="F41" s="15">
        <f>AVERAGE(D41:E41)</f>
        <v>0.5</v>
      </c>
      <c r="G41" s="13" cm="1">
        <f t="array" ref="G41:G46">FREQUENCY(Podaci!F2:F88,E41:E45)</f>
        <v>6</v>
      </c>
      <c r="H41" s="4">
        <f>G41*F41</f>
        <v>3</v>
      </c>
      <c r="I41" s="19" t="s">
        <v>26</v>
      </c>
      <c r="J41" s="20">
        <f>H47/G47</f>
        <v>4.3160919540229887</v>
      </c>
    </row>
    <row r="42" spans="2:10" x14ac:dyDescent="0.3">
      <c r="C42" s="4" t="s">
        <v>35</v>
      </c>
      <c r="D42" s="15">
        <v>1</v>
      </c>
      <c r="E42" s="13">
        <v>2</v>
      </c>
      <c r="F42" s="15">
        <f t="shared" ref="F42:F45" si="1">AVERAGE(D42:E42)</f>
        <v>1.5</v>
      </c>
      <c r="G42" s="13">
        <v>11</v>
      </c>
      <c r="H42" s="4">
        <f t="shared" ref="H42:H45" si="2">G42*F42</f>
        <v>16.5</v>
      </c>
    </row>
    <row r="43" spans="2:10" x14ac:dyDescent="0.3">
      <c r="C43" s="4" t="s">
        <v>36</v>
      </c>
      <c r="D43" s="15">
        <v>2</v>
      </c>
      <c r="E43" s="13">
        <v>3</v>
      </c>
      <c r="F43" s="15">
        <f t="shared" si="1"/>
        <v>2.5</v>
      </c>
      <c r="G43" s="13">
        <v>34</v>
      </c>
      <c r="H43" s="4">
        <f t="shared" si="2"/>
        <v>85</v>
      </c>
    </row>
    <row r="44" spans="2:10" x14ac:dyDescent="0.3">
      <c r="C44" s="4" t="s">
        <v>37</v>
      </c>
      <c r="D44" s="15">
        <v>3</v>
      </c>
      <c r="E44" s="13">
        <v>9</v>
      </c>
      <c r="F44" s="15">
        <f t="shared" si="1"/>
        <v>6</v>
      </c>
      <c r="G44" s="13">
        <v>26</v>
      </c>
      <c r="H44" s="4">
        <f t="shared" si="2"/>
        <v>156</v>
      </c>
    </row>
    <row r="45" spans="2:10" x14ac:dyDescent="0.3">
      <c r="C45" s="4" t="s">
        <v>38</v>
      </c>
      <c r="D45" s="15">
        <v>9</v>
      </c>
      <c r="E45" s="13">
        <v>14</v>
      </c>
      <c r="F45" s="15">
        <f t="shared" si="1"/>
        <v>11.5</v>
      </c>
      <c r="G45" s="13">
        <v>10</v>
      </c>
      <c r="H45" s="4">
        <f t="shared" si="2"/>
        <v>115</v>
      </c>
    </row>
    <row r="46" spans="2:10" x14ac:dyDescent="0.3">
      <c r="F46" t="s">
        <v>45</v>
      </c>
      <c r="G46" s="14">
        <v>0</v>
      </c>
    </row>
    <row r="47" spans="2:10" x14ac:dyDescent="0.3">
      <c r="F47" s="23" t="s">
        <v>30</v>
      </c>
      <c r="G47" s="4">
        <f>SUM(_xlfn.ANCHORARRAY(G41))</f>
        <v>87</v>
      </c>
      <c r="H47" s="4">
        <f>SUM(H41:H46)</f>
        <v>375.5</v>
      </c>
    </row>
    <row r="49" spans="2:15" ht="15.6" x14ac:dyDescent="0.35">
      <c r="B49" s="18" t="s">
        <v>39</v>
      </c>
      <c r="D49" s="4" t="s">
        <v>33</v>
      </c>
      <c r="E49" s="4" t="s">
        <v>32</v>
      </c>
      <c r="F49" s="5" t="s">
        <v>27</v>
      </c>
      <c r="G49" s="5" t="s">
        <v>28</v>
      </c>
      <c r="H49" s="5" t="s">
        <v>29</v>
      </c>
      <c r="I49" s="19" t="s">
        <v>26</v>
      </c>
      <c r="J49" s="20">
        <f>H56/G56</f>
        <v>62.396551724137929</v>
      </c>
    </row>
    <row r="50" spans="2:15" x14ac:dyDescent="0.3">
      <c r="C50" s="4" t="s">
        <v>47</v>
      </c>
      <c r="D50" s="16">
        <v>23</v>
      </c>
      <c r="E50" s="17">
        <v>44</v>
      </c>
      <c r="F50" s="16">
        <f>AVERAGE(D50:E50)</f>
        <v>33.5</v>
      </c>
      <c r="G50" s="17" cm="1">
        <f t="array" ref="G50:G55">FREQUENCY(Podaci!B2:B88,E50:E54)</f>
        <v>9</v>
      </c>
      <c r="H50" s="5">
        <f>G50*F50</f>
        <v>301.5</v>
      </c>
    </row>
    <row r="51" spans="2:15" x14ac:dyDescent="0.3">
      <c r="C51" s="4" t="s">
        <v>48</v>
      </c>
      <c r="D51" s="16">
        <v>45</v>
      </c>
      <c r="E51" s="17">
        <v>57</v>
      </c>
      <c r="F51" s="16">
        <f t="shared" ref="F51:F54" si="3">AVERAGE(D51:E51)</f>
        <v>51</v>
      </c>
      <c r="G51" s="17">
        <v>18</v>
      </c>
      <c r="H51" s="5">
        <f t="shared" ref="H51:H54" si="4">G51*F51</f>
        <v>918</v>
      </c>
    </row>
    <row r="52" spans="2:15" x14ac:dyDescent="0.3">
      <c r="C52" s="4" t="s">
        <v>49</v>
      </c>
      <c r="D52" s="16">
        <v>58</v>
      </c>
      <c r="E52" s="17">
        <v>68</v>
      </c>
      <c r="F52" s="16">
        <f t="shared" si="3"/>
        <v>63</v>
      </c>
      <c r="G52" s="17">
        <v>29</v>
      </c>
      <c r="H52" s="5">
        <f t="shared" si="4"/>
        <v>1827</v>
      </c>
    </row>
    <row r="53" spans="2:15" x14ac:dyDescent="0.3">
      <c r="C53" s="4" t="s">
        <v>50</v>
      </c>
      <c r="D53" s="16">
        <v>69</v>
      </c>
      <c r="E53" s="17">
        <v>79</v>
      </c>
      <c r="F53" s="16">
        <f t="shared" si="3"/>
        <v>74</v>
      </c>
      <c r="G53" s="17">
        <v>23</v>
      </c>
      <c r="H53" s="5">
        <f t="shared" si="4"/>
        <v>1702</v>
      </c>
    </row>
    <row r="54" spans="2:15" x14ac:dyDescent="0.3">
      <c r="C54" s="4" t="s">
        <v>51</v>
      </c>
      <c r="D54" s="16">
        <v>80</v>
      </c>
      <c r="E54" s="17">
        <v>90</v>
      </c>
      <c r="F54" s="16">
        <f t="shared" si="3"/>
        <v>85</v>
      </c>
      <c r="G54" s="17">
        <v>8</v>
      </c>
      <c r="H54" s="5">
        <f t="shared" si="4"/>
        <v>680</v>
      </c>
    </row>
    <row r="55" spans="2:15" x14ac:dyDescent="0.3">
      <c r="D55" s="3"/>
      <c r="E55" s="3"/>
      <c r="F55" t="s">
        <v>45</v>
      </c>
      <c r="G55" s="14">
        <v>0</v>
      </c>
    </row>
    <row r="56" spans="2:15" x14ac:dyDescent="0.3">
      <c r="F56" s="23" t="s">
        <v>30</v>
      </c>
      <c r="G56" s="4">
        <f>SUM(_xlfn.ANCHORARRAY(G50))</f>
        <v>87</v>
      </c>
      <c r="H56" s="25">
        <f>SUM(H50:H55)</f>
        <v>5428.5</v>
      </c>
    </row>
    <row r="60" spans="2:15" x14ac:dyDescent="0.3">
      <c r="C60" s="31" t="s">
        <v>52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3"/>
    </row>
    <row r="62" spans="2:15" x14ac:dyDescent="0.3">
      <c r="C62" s="34" t="s">
        <v>53</v>
      </c>
      <c r="D62" s="34"/>
      <c r="E62" s="34"/>
      <c r="F62" s="34"/>
      <c r="G62" s="34"/>
      <c r="H62" s="34"/>
      <c r="I62" s="34"/>
    </row>
    <row r="63" spans="2:15" x14ac:dyDescent="0.3">
      <c r="C63" s="29" t="s">
        <v>54</v>
      </c>
      <c r="D63" s="29"/>
      <c r="E63" s="29"/>
      <c r="F63" s="29"/>
      <c r="G63" s="29"/>
      <c r="H63" s="29"/>
      <c r="I63" s="29"/>
    </row>
    <row r="64" spans="2:15" x14ac:dyDescent="0.3">
      <c r="C64" s="34" t="s">
        <v>55</v>
      </c>
      <c r="D64" s="34"/>
      <c r="E64" s="34"/>
      <c r="F64" s="34"/>
      <c r="G64" s="34"/>
      <c r="H64" s="34"/>
      <c r="I64" s="34"/>
      <c r="J64" s="34"/>
      <c r="K64" s="34"/>
      <c r="L64" s="34"/>
    </row>
  </sheetData>
  <mergeCells count="8">
    <mergeCell ref="C60:O60"/>
    <mergeCell ref="C62:I62"/>
    <mergeCell ref="C64:L64"/>
    <mergeCell ref="C8:J8"/>
    <mergeCell ref="C12:N12"/>
    <mergeCell ref="C15:N15"/>
    <mergeCell ref="B11:N11"/>
    <mergeCell ref="B17:N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02-21A5-4A15-AC23-276E3F5C143B}">
  <dimension ref="A1:AK49"/>
  <sheetViews>
    <sheetView workbookViewId="0">
      <selection activeCell="O31" sqref="O31"/>
    </sheetView>
  </sheetViews>
  <sheetFormatPr defaultRowHeight="14.4" x14ac:dyDescent="0.3"/>
  <cols>
    <col min="1" max="1" width="13.109375" bestFit="1" customWidth="1"/>
    <col min="2" max="2" width="12" bestFit="1" customWidth="1"/>
    <col min="3" max="3" width="6.5546875" customWidth="1"/>
    <col min="4" max="4" width="6" customWidth="1"/>
    <col min="5" max="5" width="5.33203125" customWidth="1"/>
    <col min="6" max="6" width="6.109375" customWidth="1"/>
    <col min="7" max="7" width="6.88671875" customWidth="1"/>
    <col min="8" max="9" width="6.6640625" customWidth="1"/>
    <col min="10" max="10" width="6.44140625" customWidth="1"/>
    <col min="11" max="11" width="11.44140625" bestFit="1" customWidth="1"/>
    <col min="12" max="12" width="9" bestFit="1" customWidth="1"/>
    <col min="13" max="13" width="9.109375" customWidth="1"/>
    <col min="14" max="14" width="11.44140625" bestFit="1" customWidth="1"/>
    <col min="15" max="15" width="9" bestFit="1" customWidth="1"/>
    <col min="16" max="17" width="7.109375" bestFit="1" customWidth="1"/>
    <col min="18" max="19" width="6.5546875" bestFit="1" customWidth="1"/>
    <col min="20" max="21" width="6" bestFit="1" customWidth="1"/>
    <col min="22" max="22" width="6.6640625" bestFit="1" customWidth="1"/>
    <col min="23" max="24" width="6" bestFit="1" customWidth="1"/>
    <col min="25" max="25" width="6.6640625" bestFit="1" customWidth="1"/>
    <col min="26" max="27" width="7.109375" bestFit="1" customWidth="1"/>
    <col min="28" max="88" width="3" bestFit="1" customWidth="1"/>
    <col min="89" max="89" width="11.33203125" bestFit="1" customWidth="1"/>
    <col min="90" max="174" width="16.33203125" bestFit="1" customWidth="1"/>
    <col min="175" max="175" width="17" bestFit="1" customWidth="1"/>
    <col min="176" max="176" width="17.6640625" bestFit="1" customWidth="1"/>
  </cols>
  <sheetData>
    <row r="1" spans="1:23" x14ac:dyDescent="0.3">
      <c r="A1" s="1" t="s">
        <v>0</v>
      </c>
      <c r="B1" t="s">
        <v>15</v>
      </c>
      <c r="K1" s="17" t="s">
        <v>23</v>
      </c>
      <c r="L1" s="17" t="s">
        <v>20</v>
      </c>
      <c r="M1" s="17" t="s">
        <v>3</v>
      </c>
      <c r="N1" s="17" t="s">
        <v>4</v>
      </c>
      <c r="O1" s="17" t="s">
        <v>5</v>
      </c>
      <c r="P1" s="17" t="s">
        <v>6</v>
      </c>
      <c r="Q1" s="17" t="s">
        <v>7</v>
      </c>
      <c r="R1" s="17" t="s">
        <v>8</v>
      </c>
      <c r="S1" s="17" t="s">
        <v>9</v>
      </c>
      <c r="T1" s="17" t="s">
        <v>10</v>
      </c>
      <c r="U1" s="17" t="s">
        <v>11</v>
      </c>
      <c r="V1" s="17" t="s">
        <v>12</v>
      </c>
      <c r="W1" s="17" t="s">
        <v>13</v>
      </c>
    </row>
    <row r="2" spans="1:23" x14ac:dyDescent="0.3">
      <c r="A2" s="2">
        <v>1</v>
      </c>
      <c r="B2" s="9">
        <v>44</v>
      </c>
      <c r="K2" s="17">
        <f>87/100*L2</f>
        <v>0.87</v>
      </c>
      <c r="L2" s="21">
        <v>1</v>
      </c>
      <c r="M2" s="6">
        <f>_xlfn.PERCENTILE.INC(Podaci!B$2:B$88,Sortiranje!$L2/100)</f>
        <v>23.86</v>
      </c>
      <c r="N2" s="30">
        <f>_xlfn.PERCENTILE.INC(Podaci!C$2:C$88,Sortiranje!$L2/100)</f>
        <v>1</v>
      </c>
      <c r="O2" s="30">
        <f>_xlfn.PERCENTILE.INC(Podaci!D$2:D$88,Sortiranje!$L2/100)</f>
        <v>23</v>
      </c>
      <c r="P2" s="6">
        <f>_xlfn.PERCENTILE.INC(Podaci!E$2:E$88,Sortiranje!$L2/100)</f>
        <v>57.62</v>
      </c>
      <c r="Q2" s="30">
        <f>_xlfn.PERCENTILE.INC(Podaci!F$2:F$88,Sortiranje!$L2/100)</f>
        <v>0</v>
      </c>
      <c r="R2" s="30">
        <f>_xlfn.PERCENTILE.INC(Podaci!G$2:G$88,Sortiranje!$L2/100)</f>
        <v>3</v>
      </c>
      <c r="S2" s="30">
        <f>_xlfn.PERCENTILE.INC(Podaci!H$2:H$88,Sortiranje!$L2/100)</f>
        <v>1</v>
      </c>
      <c r="T2" s="6">
        <f>_xlfn.PERCENTILE.INC(Podaci!I$2:I$88,Sortiranje!$L2/100)</f>
        <v>0.12415999999999999</v>
      </c>
      <c r="U2" s="30">
        <f>_xlfn.PERCENTILE.INC(Podaci!J$2:J$88,Sortiranje!$L2/100)</f>
        <v>1</v>
      </c>
      <c r="V2" s="30">
        <f>_xlfn.PERCENTILE.INC(Podaci!K$2:K$88,Sortiranje!$L2/100)</f>
        <v>1</v>
      </c>
      <c r="W2" s="30">
        <f>_xlfn.PERCENTILE.INC(Podaci!L$2:L$88,Sortiranje!$L2/100)</f>
        <v>3</v>
      </c>
    </row>
    <row r="3" spans="1:23" x14ac:dyDescent="0.3">
      <c r="A3" s="2">
        <v>2</v>
      </c>
      <c r="B3" s="9">
        <v>43</v>
      </c>
      <c r="K3" s="17">
        <f t="shared" ref="K3:K10" si="0">87/100*L3</f>
        <v>4.3499999999999996</v>
      </c>
      <c r="L3" s="21">
        <v>5</v>
      </c>
      <c r="M3" s="6">
        <f>_xlfn.PERCENTILE.INC(Podaci!B$2:B$88,Sortiranje!$L3/100)</f>
        <v>40.299999999999997</v>
      </c>
      <c r="N3" s="30">
        <f>_xlfn.PERCENTILE.INC(Podaci!C$2:C$88,Sortiranje!$L3/100)</f>
        <v>1</v>
      </c>
      <c r="O3" s="30">
        <f>_xlfn.PERCENTILE.INC(Podaci!D$2:D$88,Sortiranje!$L3/100)</f>
        <v>25</v>
      </c>
      <c r="P3" s="30">
        <f>_xlfn.PERCENTILE.INC(Podaci!E$2:E$88,Sortiranje!$L3/100)</f>
        <v>68</v>
      </c>
      <c r="Q3" s="30">
        <f>_xlfn.PERCENTILE.INC(Podaci!F$2:F$88,Sortiranje!$L3/100)</f>
        <v>1</v>
      </c>
      <c r="R3" s="6">
        <f>_xlfn.PERCENTILE.INC(Podaci!G$2:G$88,Sortiranje!$L3/100)</f>
        <v>3.13</v>
      </c>
      <c r="S3" s="30">
        <f>_xlfn.PERCENTILE.INC(Podaci!H$2:H$88,Sortiranje!$L3/100)</f>
        <v>1</v>
      </c>
      <c r="T3" s="6">
        <f>_xlfn.PERCENTILE.INC(Podaci!I$2:I$88,Sortiranje!$L3/100)</f>
        <v>0.17409999999999998</v>
      </c>
      <c r="U3" s="30">
        <f>_xlfn.PERCENTILE.INC(Podaci!J$2:J$88,Sortiranje!$L3/100)</f>
        <v>1</v>
      </c>
      <c r="V3" s="30">
        <f>_xlfn.PERCENTILE.INC(Podaci!K$2:K$88,Sortiranje!$L3/100)</f>
        <v>2</v>
      </c>
      <c r="W3" s="30">
        <f>_xlfn.PERCENTILE.INC(Podaci!L$2:L$88,Sortiranje!$L3/100)</f>
        <v>3</v>
      </c>
    </row>
    <row r="4" spans="1:23" x14ac:dyDescent="0.3">
      <c r="A4" s="2" t="s">
        <v>1</v>
      </c>
      <c r="B4" s="9">
        <v>87</v>
      </c>
      <c r="K4" s="17">
        <f t="shared" si="0"/>
        <v>8.6999999999999993</v>
      </c>
      <c r="L4" s="21">
        <v>10</v>
      </c>
      <c r="M4" s="6">
        <f>_xlfn.PERCENTILE.INC(Podaci!B$2:B$88,Sortiranje!$L4/100)</f>
        <v>44.2</v>
      </c>
      <c r="N4" s="30">
        <f>_xlfn.PERCENTILE.INC(Podaci!C$2:C$88,Sortiranje!$L4/100)</f>
        <v>1</v>
      </c>
      <c r="O4" s="30">
        <f>_xlfn.PERCENTILE.INC(Podaci!D$2:D$88,Sortiranje!$L4/100)</f>
        <v>26</v>
      </c>
      <c r="P4" s="30">
        <f>_xlfn.PERCENTILE.INC(Podaci!E$2:E$88,Sortiranje!$L4/100)</f>
        <v>70</v>
      </c>
      <c r="Q4" s="30">
        <f>_xlfn.PERCENTILE.INC(Podaci!F$2:F$88,Sortiranje!$L4/100)</f>
        <v>2</v>
      </c>
      <c r="R4" s="6">
        <f>_xlfn.PERCENTILE.INC(Podaci!G$2:G$88,Sortiranje!$L4/100)</f>
        <v>3.4</v>
      </c>
      <c r="S4" s="30">
        <f>_xlfn.PERCENTILE.INC(Podaci!H$2:H$88,Sortiranje!$L4/100)</f>
        <v>1</v>
      </c>
      <c r="T4" s="6">
        <f>_xlfn.PERCENTILE.INC(Podaci!I$2:I$88,Sortiranje!$L4/100)</f>
        <v>0.19919999999999999</v>
      </c>
      <c r="U4" s="30">
        <f>_xlfn.PERCENTILE.INC(Podaci!J$2:J$88,Sortiranje!$L4/100)</f>
        <v>1</v>
      </c>
      <c r="V4" s="30">
        <f>_xlfn.PERCENTILE.INC(Podaci!K$2:K$88,Sortiranje!$L4/100)</f>
        <v>2</v>
      </c>
      <c r="W4" s="30">
        <f>_xlfn.PERCENTILE.INC(Podaci!L$2:L$88,Sortiranje!$L4/100)</f>
        <v>4</v>
      </c>
    </row>
    <row r="5" spans="1:23" x14ac:dyDescent="0.3">
      <c r="K5" s="17">
        <f t="shared" si="0"/>
        <v>21.75</v>
      </c>
      <c r="L5" s="21">
        <v>25</v>
      </c>
      <c r="M5" s="30">
        <f>_xlfn.PERCENTILE.INC(Podaci!B$2:B$88,Sortiranje!$L5/100)</f>
        <v>54</v>
      </c>
      <c r="N5" s="30">
        <f>_xlfn.PERCENTILE.INC(Podaci!C$2:C$88,Sortiranje!$L5/100)</f>
        <v>1</v>
      </c>
      <c r="O5" s="30">
        <f>_xlfn.PERCENTILE.INC(Podaci!D$2:D$88,Sortiranje!$L5/100)</f>
        <v>26</v>
      </c>
      <c r="P5" s="30">
        <f>_xlfn.PERCENTILE.INC(Podaci!E$2:E$88,Sortiranje!$L5/100)</f>
        <v>80</v>
      </c>
      <c r="Q5" s="30">
        <f>_xlfn.PERCENTILE.INC(Podaci!F$2:F$88,Sortiranje!$L5/100)</f>
        <v>3</v>
      </c>
      <c r="R5" s="6">
        <f>_xlfn.PERCENTILE.INC(Podaci!G$2:G$88,Sortiranje!$L5/100)</f>
        <v>3.6</v>
      </c>
      <c r="S5" s="30">
        <f>_xlfn.PERCENTILE.INC(Podaci!H$2:H$88,Sortiranje!$L5/100)</f>
        <v>2</v>
      </c>
      <c r="T5" s="6">
        <f>_xlfn.PERCENTILE.INC(Podaci!I$2:I$88,Sortiranje!$L5/100)</f>
        <v>0.33800000000000002</v>
      </c>
      <c r="U5" s="30">
        <f>_xlfn.PERCENTILE.INC(Podaci!J$2:J$88,Sortiranje!$L5/100)</f>
        <v>2</v>
      </c>
      <c r="V5" s="30">
        <f>_xlfn.PERCENTILE.INC(Podaci!K$2:K$88,Sortiranje!$L5/100)</f>
        <v>2</v>
      </c>
      <c r="W5" s="30">
        <f>_xlfn.PERCENTILE.INC(Podaci!L$2:L$88,Sortiranje!$L5/100)</f>
        <v>6</v>
      </c>
    </row>
    <row r="6" spans="1:23" x14ac:dyDescent="0.3">
      <c r="K6" s="17">
        <f t="shared" si="0"/>
        <v>43.5</v>
      </c>
      <c r="L6" s="21">
        <v>50</v>
      </c>
      <c r="M6" s="30">
        <f>_xlfn.PERCENTILE.INC(Podaci!B$2:B$88,Sortiranje!$L6/100)</f>
        <v>64</v>
      </c>
      <c r="N6" s="30">
        <f>_xlfn.PERCENTILE.INC(Podaci!C$2:C$88,Sortiranje!$L6/100)</f>
        <v>1</v>
      </c>
      <c r="O6" s="30">
        <f>_xlfn.PERCENTILE.INC(Podaci!D$2:D$88,Sortiranje!$L6/100)</f>
        <v>28</v>
      </c>
      <c r="P6" s="30">
        <f>_xlfn.PERCENTILE.INC(Podaci!E$2:E$88,Sortiranje!$L6/100)</f>
        <v>90</v>
      </c>
      <c r="Q6" s="30">
        <f>_xlfn.PERCENTILE.INC(Podaci!F$2:F$88,Sortiranje!$L6/100)</f>
        <v>3</v>
      </c>
      <c r="R6" s="6">
        <f>_xlfn.PERCENTILE.INC(Podaci!G$2:G$88,Sortiranje!$L6/100)</f>
        <v>3.9</v>
      </c>
      <c r="S6" s="30">
        <f>_xlfn.PERCENTILE.INC(Podaci!H$2:H$88,Sortiranje!$L6/100)</f>
        <v>2</v>
      </c>
      <c r="T6" s="6">
        <f>_xlfn.PERCENTILE.INC(Podaci!I$2:I$88,Sortiranje!$L6/100)</f>
        <v>0.46800000000000003</v>
      </c>
      <c r="U6" s="30">
        <f>_xlfn.PERCENTILE.INC(Podaci!J$2:J$88,Sortiranje!$L6/100)</f>
        <v>2</v>
      </c>
      <c r="V6" s="30">
        <f>_xlfn.PERCENTILE.INC(Podaci!K$2:K$88,Sortiranje!$L6/100)</f>
        <v>2</v>
      </c>
      <c r="W6" s="30">
        <f>_xlfn.PERCENTILE.INC(Podaci!L$2:L$88,Sortiranje!$L6/100)</f>
        <v>9</v>
      </c>
    </row>
    <row r="7" spans="1:23" x14ac:dyDescent="0.3">
      <c r="K7" s="17">
        <f t="shared" si="0"/>
        <v>65.25</v>
      </c>
      <c r="L7" s="21">
        <v>75</v>
      </c>
      <c r="M7" s="30">
        <f>_xlfn.PERCENTILE.INC(Podaci!B$2:B$88,Sortiranje!$L7/100)</f>
        <v>71</v>
      </c>
      <c r="N7" s="30">
        <f>_xlfn.PERCENTILE.INC(Podaci!C$2:C$88,Sortiranje!$L7/100)</f>
        <v>2</v>
      </c>
      <c r="O7" s="30">
        <f>_xlfn.PERCENTILE.INC(Podaci!D$2:D$88,Sortiranje!$L7/100)</f>
        <v>29</v>
      </c>
      <c r="P7" s="6">
        <f>_xlfn.PERCENTILE.INC(Podaci!E$2:E$88,Sortiranje!$L7/100)</f>
        <v>101.5</v>
      </c>
      <c r="Q7" s="30">
        <f>_xlfn.PERCENTILE.INC(Podaci!F$2:F$88,Sortiranje!$L7/100)</f>
        <v>6</v>
      </c>
      <c r="R7" s="6">
        <f>_xlfn.PERCENTILE.INC(Podaci!G$2:G$88,Sortiranje!$L7/100)</f>
        <v>4.2</v>
      </c>
      <c r="S7" s="30">
        <f>_xlfn.PERCENTILE.INC(Podaci!H$2:H$88,Sortiranje!$L7/100)</f>
        <v>2</v>
      </c>
      <c r="T7" s="6">
        <f>_xlfn.PERCENTILE.INC(Podaci!I$2:I$88,Sortiranje!$L7/100)</f>
        <v>0.56299999999999994</v>
      </c>
      <c r="U7" s="30">
        <f>_xlfn.PERCENTILE.INC(Podaci!J$2:J$88,Sortiranje!$L7/100)</f>
        <v>2</v>
      </c>
      <c r="V7" s="30">
        <f>_xlfn.PERCENTILE.INC(Podaci!K$2:K$88,Sortiranje!$L7/100)</f>
        <v>2</v>
      </c>
      <c r="W7" s="30">
        <f>_xlfn.PERCENTILE.INC(Podaci!L$2:L$88,Sortiranje!$L7/100)</f>
        <v>15</v>
      </c>
    </row>
    <row r="8" spans="1:23" x14ac:dyDescent="0.3">
      <c r="K8" s="17">
        <f t="shared" si="0"/>
        <v>78.3</v>
      </c>
      <c r="L8" s="21">
        <v>90</v>
      </c>
      <c r="M8" s="30">
        <f>_xlfn.PERCENTILE.INC(Podaci!B$2:B$88,Sortiranje!$L8/100)</f>
        <v>79</v>
      </c>
      <c r="N8" s="30">
        <f>_xlfn.PERCENTILE.INC(Podaci!C$2:C$88,Sortiranje!$L8/100)</f>
        <v>2</v>
      </c>
      <c r="O8" s="30">
        <f>_xlfn.PERCENTILE.INC(Podaci!D$2:D$88,Sortiranje!$L8/100)</f>
        <v>29</v>
      </c>
      <c r="P8" s="6">
        <f>_xlfn.PERCENTILE.INC(Podaci!E$2:E$88,Sortiranje!$L8/100)</f>
        <v>105.4</v>
      </c>
      <c r="Q8" s="30">
        <f>_xlfn.PERCENTILE.INC(Podaci!F$2:F$88,Sortiranje!$L8/100)</f>
        <v>10</v>
      </c>
      <c r="R8" s="6">
        <f>_xlfn.PERCENTILE.INC(Podaci!G$2:G$88,Sortiranje!$L8/100)</f>
        <v>4.54</v>
      </c>
      <c r="S8" s="30">
        <f>_xlfn.PERCENTILE.INC(Podaci!H$2:H$88,Sortiranje!$L8/100)</f>
        <v>3</v>
      </c>
      <c r="T8" s="6">
        <f>_xlfn.PERCENTILE.INC(Podaci!I$2:I$88,Sortiranje!$L8/100)</f>
        <v>0.65239999999999998</v>
      </c>
      <c r="U8" s="30">
        <f>_xlfn.PERCENTILE.INC(Podaci!J$2:J$88,Sortiranje!$L8/100)</f>
        <v>2</v>
      </c>
      <c r="V8" s="30">
        <f>_xlfn.PERCENTILE.INC(Podaci!K$2:K$88,Sortiranje!$L8/100)</f>
        <v>3</v>
      </c>
      <c r="W8" s="6">
        <f>_xlfn.PERCENTILE.INC(Podaci!L$2:L$88,Sortiranje!$L8/100)</f>
        <v>36.400000000000006</v>
      </c>
    </row>
    <row r="9" spans="1:23" x14ac:dyDescent="0.3">
      <c r="K9" s="17">
        <f t="shared" si="0"/>
        <v>82.65</v>
      </c>
      <c r="L9" s="21">
        <v>95</v>
      </c>
      <c r="M9" s="30">
        <f>_xlfn.PERCENTILE.INC(Podaci!B$2:B$88,Sortiranje!$L9/100)</f>
        <v>81</v>
      </c>
      <c r="N9" s="30">
        <f>_xlfn.PERCENTILE.INC(Podaci!C$2:C$88,Sortiranje!$L9/100)</f>
        <v>2</v>
      </c>
      <c r="O9" s="30">
        <f>_xlfn.PERCENTILE.INC(Podaci!D$2:D$88,Sortiranje!$L9/100)</f>
        <v>29.5</v>
      </c>
      <c r="P9" s="6">
        <f>_xlfn.PERCENTILE.INC(Podaci!E$2:E$88,Sortiranje!$L9/100)</f>
        <v>113.80000000000001</v>
      </c>
      <c r="Q9" s="30">
        <f>_xlfn.PERCENTILE.INC(Podaci!F$2:F$88,Sortiranje!$L9/100)</f>
        <v>10</v>
      </c>
      <c r="R9" s="6">
        <f>_xlfn.PERCENTILE.INC(Podaci!G$2:G$88,Sortiranje!$L9/100)</f>
        <v>4.87</v>
      </c>
      <c r="S9" s="30">
        <f>_xlfn.PERCENTILE.INC(Podaci!H$2:H$88,Sortiranje!$L9/100)</f>
        <v>3</v>
      </c>
      <c r="T9" s="6">
        <f>_xlfn.PERCENTILE.INC(Podaci!I$2:I$88,Sortiranje!$L9/100)</f>
        <v>0.70090000000000008</v>
      </c>
      <c r="U9" s="30">
        <f>_xlfn.PERCENTILE.INC(Podaci!J$2:J$88,Sortiranje!$L9/100)</f>
        <v>2</v>
      </c>
      <c r="V9" s="30">
        <f>_xlfn.PERCENTILE.INC(Podaci!K$2:K$88,Sortiranje!$L9/100)</f>
        <v>3</v>
      </c>
      <c r="W9" s="6">
        <f>_xlfn.PERCENTILE.INC(Podaci!L$2:L$88,Sortiranje!$L9/100)</f>
        <v>45.7</v>
      </c>
    </row>
    <row r="10" spans="1:23" x14ac:dyDescent="0.3">
      <c r="K10" s="17">
        <f t="shared" si="0"/>
        <v>86.13</v>
      </c>
      <c r="L10" s="21">
        <v>99</v>
      </c>
      <c r="M10" s="6">
        <f>_xlfn.PERCENTILE.INC(Podaci!B$2:B$88,Sortiranje!$L10/100)</f>
        <v>86.56</v>
      </c>
      <c r="N10" s="30">
        <f>_xlfn.PERCENTILE.INC(Podaci!C$2:C$88,Sortiranje!$L10/100)</f>
        <v>2</v>
      </c>
      <c r="O10" s="30">
        <f>_xlfn.PERCENTILE.INC(Podaci!D$2:D$88,Sortiranje!$L10/100)</f>
        <v>30</v>
      </c>
      <c r="P10" s="6">
        <f>_xlfn.PERCENTILE.INC(Podaci!E$2:E$88,Sortiranje!$L10/100)</f>
        <v>119.14</v>
      </c>
      <c r="Q10" s="6">
        <f>_xlfn.PERCENTILE.INC(Podaci!F$2:F$88,Sortiranje!$L10/100)</f>
        <v>13.14</v>
      </c>
      <c r="R10" s="6">
        <f>_xlfn.PERCENTILE.INC(Podaci!G$2:G$88,Sortiranje!$L10/100)</f>
        <v>5.2700000000000005</v>
      </c>
      <c r="S10" s="30">
        <f>_xlfn.PERCENTILE.INC(Podaci!H$2:H$88,Sortiranje!$L10/100)</f>
        <v>3</v>
      </c>
      <c r="T10" s="6">
        <f>_xlfn.PERCENTILE.INC(Podaci!I$2:I$88,Sortiranje!$L10/100)</f>
        <v>0.83618000000000015</v>
      </c>
      <c r="U10" s="30">
        <f>_xlfn.PERCENTILE.INC(Podaci!J$2:J$88,Sortiranje!$L10/100)</f>
        <v>2</v>
      </c>
      <c r="V10" s="30">
        <f>_xlfn.PERCENTILE.INC(Podaci!K$2:K$88,Sortiranje!$L10/100)</f>
        <v>3</v>
      </c>
      <c r="W10" s="6">
        <f>_xlfn.PERCENTILE.INC(Podaci!L$2:L$88,Sortiranje!$L10/100)</f>
        <v>64.660000000000011</v>
      </c>
    </row>
    <row r="11" spans="1:23" x14ac:dyDescent="0.3">
      <c r="K11" s="3"/>
      <c r="L11" s="3"/>
      <c r="M11" s="17" t="s">
        <v>3</v>
      </c>
      <c r="N11" s="17" t="s">
        <v>4</v>
      </c>
      <c r="O11" s="17" t="s">
        <v>5</v>
      </c>
      <c r="P11" s="17" t="s">
        <v>6</v>
      </c>
      <c r="Q11" s="17" t="s">
        <v>7</v>
      </c>
      <c r="R11" s="17" t="s">
        <v>8</v>
      </c>
      <c r="S11" s="17" t="s">
        <v>9</v>
      </c>
      <c r="T11" s="17" t="s">
        <v>10</v>
      </c>
      <c r="U11" s="17" t="s">
        <v>11</v>
      </c>
      <c r="V11" s="17" t="s">
        <v>12</v>
      </c>
      <c r="W11" s="17" t="s">
        <v>13</v>
      </c>
    </row>
    <row r="12" spans="1:23" x14ac:dyDescent="0.3">
      <c r="K12" s="3"/>
      <c r="L12" s="17" t="s">
        <v>21</v>
      </c>
      <c r="M12" s="5">
        <f>MIN(Podaci!B2:B88)</f>
        <v>23</v>
      </c>
      <c r="N12" s="5">
        <f>MIN(Podaci!C2:C88)</f>
        <v>1</v>
      </c>
      <c r="O12" s="5">
        <f>MIN(Podaci!D2:D88)</f>
        <v>23</v>
      </c>
      <c r="P12" s="5">
        <f>MIN(Podaci!E2:E88)</f>
        <v>43</v>
      </c>
      <c r="Q12" s="5">
        <f>MIN(Podaci!F2:F88)</f>
        <v>0</v>
      </c>
      <c r="R12" s="5">
        <f>MIN(Podaci!G2:G88)</f>
        <v>3</v>
      </c>
      <c r="S12" s="5">
        <f>MIN(Podaci!H2:H88)</f>
        <v>1</v>
      </c>
      <c r="T12" s="6">
        <f>MIN(Podaci!I2:I88)</f>
        <v>0.11899999999999999</v>
      </c>
      <c r="U12" s="5">
        <f>MIN(Podaci!J2:J88)</f>
        <v>1</v>
      </c>
      <c r="V12" s="5">
        <f>MIN(Podaci!K2:K88)</f>
        <v>1</v>
      </c>
      <c r="W12" s="5">
        <f>MIN(Podaci!L2:L88)</f>
        <v>3</v>
      </c>
    </row>
    <row r="13" spans="1:23" x14ac:dyDescent="0.3">
      <c r="K13" s="3"/>
      <c r="L13" s="17" t="s">
        <v>22</v>
      </c>
      <c r="M13" s="5">
        <f>MAX(Podaci!B2:B88)</f>
        <v>90</v>
      </c>
      <c r="N13" s="5">
        <f>MAX(Podaci!C2:C88)</f>
        <v>2</v>
      </c>
      <c r="O13" s="5">
        <f>MAX(Podaci!D2:D88)</f>
        <v>30</v>
      </c>
      <c r="P13" s="5">
        <f>MAX(Podaci!E2:E88)</f>
        <v>120</v>
      </c>
      <c r="Q13" s="5">
        <f>MAX(Podaci!F2:F88)</f>
        <v>14</v>
      </c>
      <c r="R13" s="5">
        <f>MAX(Podaci!G2:G88)</f>
        <v>5.7</v>
      </c>
      <c r="S13" s="5">
        <f>MAX(Podaci!H2:H88)</f>
        <v>3</v>
      </c>
      <c r="T13" s="6">
        <f>MAX(Podaci!I2:I88)</f>
        <v>0.997</v>
      </c>
      <c r="U13" s="5">
        <f>MAX(Podaci!J2:J88)</f>
        <v>2</v>
      </c>
      <c r="V13" s="5">
        <f>MAX(Podaci!K2:K88)</f>
        <v>3</v>
      </c>
      <c r="W13" s="5">
        <f>MAX(Podaci!L2:L88)</f>
        <v>81</v>
      </c>
    </row>
    <row r="16" spans="1:23" x14ac:dyDescent="0.3">
      <c r="A16" s="1" t="s">
        <v>0</v>
      </c>
      <c r="B16" t="s">
        <v>15</v>
      </c>
    </row>
    <row r="17" spans="1:37" x14ac:dyDescent="0.3">
      <c r="A17" s="2">
        <v>1</v>
      </c>
      <c r="B17" s="9">
        <v>21</v>
      </c>
      <c r="K17" s="38" t="s">
        <v>57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</row>
    <row r="18" spans="1:37" x14ac:dyDescent="0.3">
      <c r="A18" s="2">
        <v>2</v>
      </c>
      <c r="B18" s="9">
        <v>55</v>
      </c>
    </row>
    <row r="19" spans="1:37" x14ac:dyDescent="0.3">
      <c r="A19" s="2">
        <v>3</v>
      </c>
      <c r="B19" s="9">
        <v>11</v>
      </c>
      <c r="K19" s="31" t="s">
        <v>62</v>
      </c>
      <c r="L19" s="32"/>
      <c r="M19" s="32"/>
      <c r="N19" s="32"/>
      <c r="O19" s="33"/>
    </row>
    <row r="20" spans="1:37" x14ac:dyDescent="0.3">
      <c r="A20" s="2" t="s">
        <v>1</v>
      </c>
      <c r="B20" s="9">
        <v>87</v>
      </c>
      <c r="K20" s="31" t="s">
        <v>60</v>
      </c>
      <c r="L20" s="32"/>
      <c r="M20" s="32"/>
      <c r="N20" s="33"/>
    </row>
    <row r="21" spans="1:37" x14ac:dyDescent="0.3">
      <c r="K21" s="31" t="s">
        <v>61</v>
      </c>
      <c r="L21" s="32"/>
      <c r="M21" s="33"/>
    </row>
    <row r="34" spans="1:2" x14ac:dyDescent="0.3">
      <c r="A34" s="1" t="s">
        <v>0</v>
      </c>
      <c r="B34" t="s">
        <v>15</v>
      </c>
    </row>
    <row r="35" spans="1:2" x14ac:dyDescent="0.3">
      <c r="A35" s="2">
        <v>1</v>
      </c>
      <c r="B35" s="9">
        <v>3</v>
      </c>
    </row>
    <row r="36" spans="1:2" x14ac:dyDescent="0.3">
      <c r="A36" s="2">
        <v>2</v>
      </c>
      <c r="B36" s="9">
        <v>73</v>
      </c>
    </row>
    <row r="37" spans="1:2" x14ac:dyDescent="0.3">
      <c r="A37" s="2">
        <v>3</v>
      </c>
      <c r="B37" s="9">
        <v>11</v>
      </c>
    </row>
    <row r="38" spans="1:2" x14ac:dyDescent="0.3">
      <c r="A38" s="2" t="s">
        <v>1</v>
      </c>
      <c r="B38" s="9">
        <v>87</v>
      </c>
    </row>
    <row r="46" spans="1:2" x14ac:dyDescent="0.3">
      <c r="A46" s="1" t="s">
        <v>0</v>
      </c>
      <c r="B46" t="s">
        <v>15</v>
      </c>
    </row>
    <row r="47" spans="1:2" x14ac:dyDescent="0.3">
      <c r="A47" s="2">
        <v>1</v>
      </c>
      <c r="B47" s="9">
        <v>20</v>
      </c>
    </row>
    <row r="48" spans="1:2" x14ac:dyDescent="0.3">
      <c r="A48" s="2">
        <v>2</v>
      </c>
      <c r="B48" s="9">
        <v>67</v>
      </c>
    </row>
    <row r="49" spans="1:2" x14ac:dyDescent="0.3">
      <c r="A49" s="2" t="s">
        <v>1</v>
      </c>
      <c r="B49" s="9">
        <v>87</v>
      </c>
    </row>
  </sheetData>
  <mergeCells count="4">
    <mergeCell ref="K17:AK17"/>
    <mergeCell ref="K19:O19"/>
    <mergeCell ref="K20:N20"/>
    <mergeCell ref="K21:M21"/>
  </mergeCells>
  <pageMargins left="0.7" right="0.7" top="0.75" bottom="0.75" header="0.3" footer="0.3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CE0EB1-C7B2-45F1-9A0D-912041F25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BE6E73-A59E-4928-9786-88BD2CD45A3F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74ba223-5325-45eb-8bb6-4a812c960ff8"/>
    <ds:schemaRef ds:uri="http://purl.org/dc/dcmitype/"/>
    <ds:schemaRef ds:uri="http://schemas.openxmlformats.org/package/2006/metadata/core-properties"/>
    <ds:schemaRef ds:uri="503f19e8-fb23-4d62-82a3-60e3d6d0a64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24164AF-1CAB-4614-92C6-4EA34D2BE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Sredine</vt:lpstr>
      <vt:lpstr>Sortiranje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Bijedić</dc:creator>
  <cp:keywords/>
  <dc:description/>
  <cp:lastModifiedBy>Sara Nuredinovski</cp:lastModifiedBy>
  <cp:revision/>
  <dcterms:created xsi:type="dcterms:W3CDTF">2015-06-05T18:17:20Z</dcterms:created>
  <dcterms:modified xsi:type="dcterms:W3CDTF">2022-06-07T07:24:18Z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