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atth\Documents\GitHub\cmt_tyre_toolbox_new\model_outputs\"/>
    </mc:Choice>
  </mc:AlternateContent>
  <xr:revisionPtr revIDLastSave="0" documentId="13_ncr:1_{C0721552-FE4A-47D8-8F09-368C2E97B27C}" xr6:coauthVersionLast="47" xr6:coauthVersionMax="47" xr10:uidLastSave="{00000000-0000-0000-0000-000000000000}"/>
  <bookViews>
    <workbookView xWindow="14415" yWindow="-21720" windowWidth="38640" windowHeight="21120" activeTab="2" xr2:uid="{00000000-000D-0000-FFFF-FFFF00000000}"/>
  </bookViews>
  <sheets>
    <sheet name="Sheet1" sheetId="1" r:id="rId1"/>
    <sheet name="Sheet2" sheetId="4" r:id="rId2"/>
    <sheet name="Sheet3" sheetId="2" r:id="rId3"/>
    <sheet name="Sheet4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2" l="1"/>
  <c r="I39" i="2"/>
  <c r="M38" i="2"/>
  <c r="M39" i="2" s="1"/>
  <c r="L38" i="2"/>
  <c r="K38" i="2"/>
  <c r="K39" i="2" s="1"/>
  <c r="J38" i="2"/>
  <c r="J39" i="2" s="1"/>
  <c r="I38" i="2"/>
  <c r="H38" i="2"/>
  <c r="H39" i="2" s="1"/>
  <c r="G38" i="2"/>
  <c r="G39" i="2" s="1"/>
  <c r="F38" i="2"/>
  <c r="F39" i="2" s="1"/>
  <c r="E38" i="2"/>
  <c r="D38" i="2"/>
  <c r="D39" i="2" s="1"/>
  <c r="C38" i="2"/>
  <c r="N38" i="2" s="1"/>
  <c r="B37" i="2"/>
  <c r="I33" i="2"/>
  <c r="H33" i="2"/>
  <c r="G33" i="2"/>
  <c r="G66" i="2" s="1"/>
  <c r="F33" i="2"/>
  <c r="D33" i="2"/>
  <c r="C33" i="2"/>
  <c r="B33" i="2"/>
  <c r="B66" i="2" s="1"/>
  <c r="I32" i="2"/>
  <c r="H32" i="2"/>
  <c r="G32" i="2"/>
  <c r="F32" i="2"/>
  <c r="E32" i="2"/>
  <c r="D32" i="2"/>
  <c r="C32" i="2"/>
  <c r="B32" i="2"/>
  <c r="B65" i="2" s="1"/>
  <c r="I31" i="2"/>
  <c r="H31" i="2"/>
  <c r="G31" i="2"/>
  <c r="F31" i="2"/>
  <c r="E31" i="2"/>
  <c r="D31" i="2"/>
  <c r="C31" i="2"/>
  <c r="B31" i="2"/>
  <c r="B64" i="2" s="1"/>
  <c r="I30" i="2"/>
  <c r="H30" i="2"/>
  <c r="G30" i="2"/>
  <c r="F30" i="2"/>
  <c r="E30" i="2"/>
  <c r="E63" i="2" s="1"/>
  <c r="D30" i="2"/>
  <c r="C30" i="2"/>
  <c r="B30" i="2"/>
  <c r="B63" i="2" s="1"/>
  <c r="I29" i="2"/>
  <c r="H29" i="2"/>
  <c r="G29" i="2"/>
  <c r="F29" i="2"/>
  <c r="D29" i="2"/>
  <c r="C29" i="2"/>
  <c r="B29" i="2"/>
  <c r="B62" i="2" s="1"/>
  <c r="I28" i="2"/>
  <c r="H28" i="2"/>
  <c r="G28" i="2"/>
  <c r="G6" i="2" s="1"/>
  <c r="F28" i="2"/>
  <c r="E28" i="2"/>
  <c r="D28" i="2"/>
  <c r="C28" i="2"/>
  <c r="B28" i="2"/>
  <c r="B61" i="2" s="1"/>
  <c r="I27" i="2"/>
  <c r="H27" i="2"/>
  <c r="G27" i="2"/>
  <c r="F27" i="2"/>
  <c r="D27" i="2"/>
  <c r="C27" i="2"/>
  <c r="C6" i="2" s="1"/>
  <c r="B27" i="2"/>
  <c r="B60" i="2" s="1"/>
  <c r="I26" i="2"/>
  <c r="H26" i="2"/>
  <c r="G26" i="2"/>
  <c r="F26" i="2"/>
  <c r="E26" i="2"/>
  <c r="D26" i="2"/>
  <c r="C26" i="2"/>
  <c r="B26" i="2"/>
  <c r="B59" i="2" s="1"/>
  <c r="I25" i="2"/>
  <c r="H25" i="2"/>
  <c r="G25" i="2"/>
  <c r="G58" i="2" s="1"/>
  <c r="F25" i="2"/>
  <c r="E25" i="2"/>
  <c r="E58" i="2" s="1"/>
  <c r="D25" i="2"/>
  <c r="C25" i="2"/>
  <c r="B25" i="2"/>
  <c r="B58" i="2" s="1"/>
  <c r="I24" i="2"/>
  <c r="H24" i="2"/>
  <c r="G24" i="2"/>
  <c r="F24" i="2"/>
  <c r="E24" i="2"/>
  <c r="D24" i="2"/>
  <c r="C24" i="2"/>
  <c r="B24" i="2"/>
  <c r="B57" i="2" s="1"/>
  <c r="I23" i="2"/>
  <c r="H23" i="2"/>
  <c r="G23" i="2"/>
  <c r="F23" i="2"/>
  <c r="E23" i="2"/>
  <c r="D23" i="2"/>
  <c r="C23" i="2"/>
  <c r="B23" i="2"/>
  <c r="B56" i="2" s="1"/>
  <c r="I22" i="2"/>
  <c r="H22" i="2"/>
  <c r="G22" i="2"/>
  <c r="G55" i="2" s="1"/>
  <c r="F22" i="2"/>
  <c r="E22" i="2"/>
  <c r="E55" i="2" s="1"/>
  <c r="D22" i="2"/>
  <c r="C22" i="2"/>
  <c r="B22" i="2"/>
  <c r="B55" i="2" s="1"/>
  <c r="I21" i="2"/>
  <c r="H21" i="2"/>
  <c r="G21" i="2"/>
  <c r="F21" i="2"/>
  <c r="E21" i="2"/>
  <c r="D21" i="2"/>
  <c r="C21" i="2"/>
  <c r="B21" i="2"/>
  <c r="B54" i="2" s="1"/>
  <c r="I20" i="2"/>
  <c r="H20" i="2"/>
  <c r="G20" i="2"/>
  <c r="F20" i="2"/>
  <c r="E20" i="2"/>
  <c r="D20" i="2"/>
  <c r="C20" i="2"/>
  <c r="B20" i="2"/>
  <c r="B53" i="2" s="1"/>
  <c r="I19" i="2"/>
  <c r="H19" i="2"/>
  <c r="G19" i="2"/>
  <c r="G52" i="2" s="1"/>
  <c r="F19" i="2"/>
  <c r="E19" i="2"/>
  <c r="E52" i="2" s="1"/>
  <c r="D19" i="2"/>
  <c r="C19" i="2"/>
  <c r="B19" i="2"/>
  <c r="B52" i="2" s="1"/>
  <c r="I18" i="2"/>
  <c r="H18" i="2"/>
  <c r="G18" i="2"/>
  <c r="F18" i="2"/>
  <c r="E18" i="2"/>
  <c r="D18" i="2"/>
  <c r="C18" i="2"/>
  <c r="B18" i="2"/>
  <c r="B51" i="2" s="1"/>
  <c r="I17" i="2"/>
  <c r="H17" i="2"/>
  <c r="G17" i="2"/>
  <c r="F17" i="2"/>
  <c r="E17" i="2"/>
  <c r="D17" i="2"/>
  <c r="C17" i="2"/>
  <c r="B17" i="2"/>
  <c r="B50" i="2" s="1"/>
  <c r="I16" i="2"/>
  <c r="H16" i="2"/>
  <c r="G16" i="2"/>
  <c r="G49" i="2" s="1"/>
  <c r="F16" i="2"/>
  <c r="E16" i="2"/>
  <c r="E49" i="2" s="1"/>
  <c r="D16" i="2"/>
  <c r="C16" i="2"/>
  <c r="B16" i="2"/>
  <c r="B49" i="2" s="1"/>
  <c r="I15" i="2"/>
  <c r="H15" i="2"/>
  <c r="G15" i="2"/>
  <c r="F15" i="2"/>
  <c r="E15" i="2"/>
  <c r="D15" i="2"/>
  <c r="C15" i="2"/>
  <c r="B15" i="2"/>
  <c r="B48" i="2" s="1"/>
  <c r="I14" i="2"/>
  <c r="H14" i="2"/>
  <c r="G14" i="2"/>
  <c r="F14" i="2"/>
  <c r="E14" i="2"/>
  <c r="D14" i="2"/>
  <c r="C14" i="2"/>
  <c r="B14" i="2"/>
  <c r="B47" i="2" s="1"/>
  <c r="I13" i="2"/>
  <c r="H13" i="2"/>
  <c r="G13" i="2"/>
  <c r="G46" i="2" s="1"/>
  <c r="F13" i="2"/>
  <c r="E13" i="2"/>
  <c r="E46" i="2" s="1"/>
  <c r="D13" i="2"/>
  <c r="C13" i="2"/>
  <c r="B13" i="2"/>
  <c r="B46" i="2" s="1"/>
  <c r="I12" i="2"/>
  <c r="H12" i="2"/>
  <c r="G12" i="2"/>
  <c r="F12" i="2"/>
  <c r="E12" i="2"/>
  <c r="D12" i="2"/>
  <c r="C12" i="2"/>
  <c r="B12" i="2"/>
  <c r="B45" i="2" s="1"/>
  <c r="I11" i="2"/>
  <c r="H11" i="2"/>
  <c r="G11" i="2"/>
  <c r="F11" i="2"/>
  <c r="E11" i="2"/>
  <c r="D11" i="2"/>
  <c r="C11" i="2"/>
  <c r="B11" i="2"/>
  <c r="B44" i="2" s="1"/>
  <c r="I10" i="2"/>
  <c r="H10" i="2"/>
  <c r="G10" i="2"/>
  <c r="G43" i="2" s="1"/>
  <c r="F10" i="2"/>
  <c r="E10" i="2"/>
  <c r="E43" i="2" s="1"/>
  <c r="D10" i="2"/>
  <c r="C10" i="2"/>
  <c r="B10" i="2"/>
  <c r="B43" i="2" s="1"/>
  <c r="I9" i="2"/>
  <c r="H9" i="2"/>
  <c r="G9" i="2"/>
  <c r="F9" i="2"/>
  <c r="E9" i="2"/>
  <c r="D9" i="2"/>
  <c r="C9" i="2"/>
  <c r="B9" i="2"/>
  <c r="B42" i="2" s="1"/>
  <c r="I8" i="2"/>
  <c r="H8" i="2"/>
  <c r="G8" i="2"/>
  <c r="F8" i="2"/>
  <c r="E8" i="2"/>
  <c r="D8" i="2"/>
  <c r="C8" i="2"/>
  <c r="B8" i="2"/>
  <c r="B41" i="2" s="1"/>
  <c r="I7" i="2"/>
  <c r="H7" i="2"/>
  <c r="G7" i="2"/>
  <c r="G40" i="2" s="1"/>
  <c r="F7" i="2"/>
  <c r="E7" i="2"/>
  <c r="E40" i="2" s="1"/>
  <c r="D7" i="2"/>
  <c r="C7" i="2"/>
  <c r="B7" i="2"/>
  <c r="B40" i="2" s="1"/>
  <c r="E6" i="2"/>
  <c r="E66" i="2" s="1"/>
  <c r="N5" i="2"/>
  <c r="B4" i="2"/>
  <c r="E44" i="2" l="1"/>
  <c r="E50" i="2"/>
  <c r="E56" i="2"/>
  <c r="E59" i="2"/>
  <c r="G65" i="2"/>
  <c r="F44" i="2"/>
  <c r="D45" i="2"/>
  <c r="G41" i="2"/>
  <c r="G47" i="2"/>
  <c r="G50" i="2"/>
  <c r="G53" i="2"/>
  <c r="G56" i="2"/>
  <c r="G59" i="2"/>
  <c r="E64" i="2"/>
  <c r="D51" i="2"/>
  <c r="D60" i="2"/>
  <c r="F63" i="2"/>
  <c r="E42" i="2"/>
  <c r="E45" i="2"/>
  <c r="E48" i="2"/>
  <c r="E51" i="2"/>
  <c r="E54" i="2"/>
  <c r="E57" i="2"/>
  <c r="G63" i="2"/>
  <c r="E41" i="2"/>
  <c r="E47" i="2"/>
  <c r="E53" i="2"/>
  <c r="G62" i="2"/>
  <c r="F41" i="2"/>
  <c r="G44" i="2"/>
  <c r="E61" i="2"/>
  <c r="F6" i="2"/>
  <c r="F66" i="2" s="1"/>
  <c r="D6" i="2"/>
  <c r="D57" i="2" s="1"/>
  <c r="D42" i="2"/>
  <c r="F45" i="2"/>
  <c r="F48" i="2"/>
  <c r="F51" i="2"/>
  <c r="F54" i="2"/>
  <c r="F57" i="2"/>
  <c r="G60" i="2"/>
  <c r="G42" i="2"/>
  <c r="G45" i="2"/>
  <c r="G48" i="2"/>
  <c r="G51" i="2"/>
  <c r="G54" i="2"/>
  <c r="G57" i="2"/>
  <c r="D62" i="2"/>
  <c r="E65" i="2"/>
  <c r="H6" i="2"/>
  <c r="H63" i="2" s="1"/>
  <c r="D48" i="2"/>
  <c r="D54" i="2"/>
  <c r="D41" i="2"/>
  <c r="D44" i="2"/>
  <c r="D47" i="2"/>
  <c r="D50" i="2"/>
  <c r="D53" i="2"/>
  <c r="F62" i="2"/>
  <c r="F65" i="2"/>
  <c r="C65" i="2"/>
  <c r="F53" i="2"/>
  <c r="F56" i="2"/>
  <c r="C55" i="2"/>
  <c r="C58" i="2"/>
  <c r="D61" i="2"/>
  <c r="C44" i="2"/>
  <c r="C64" i="2"/>
  <c r="F47" i="2"/>
  <c r="F50" i="2"/>
  <c r="D46" i="2"/>
  <c r="D49" i="2"/>
  <c r="D55" i="2"/>
  <c r="D58" i="2"/>
  <c r="C54" i="2"/>
  <c r="F59" i="2"/>
  <c r="D64" i="2"/>
  <c r="D40" i="2"/>
  <c r="D43" i="2"/>
  <c r="D52" i="2"/>
  <c r="G64" i="2"/>
  <c r="C41" i="2"/>
  <c r="C47" i="2"/>
  <c r="C53" i="2"/>
  <c r="F43" i="2"/>
  <c r="F46" i="2"/>
  <c r="F49" i="2"/>
  <c r="F52" i="2"/>
  <c r="F55" i="2"/>
  <c r="F58" i="2"/>
  <c r="C62" i="2"/>
  <c r="D65" i="2"/>
  <c r="H55" i="2"/>
  <c r="H49" i="2"/>
  <c r="H43" i="2"/>
  <c r="H62" i="2"/>
  <c r="H58" i="2"/>
  <c r="H52" i="2"/>
  <c r="H46" i="2"/>
  <c r="H40" i="2"/>
  <c r="H48" i="2"/>
  <c r="H42" i="2"/>
  <c r="C39" i="2"/>
  <c r="C45" i="2" s="1"/>
  <c r="I6" i="2"/>
  <c r="I66" i="2" s="1"/>
  <c r="F40" i="2"/>
  <c r="E62" i="2"/>
  <c r="D66" i="2"/>
  <c r="E60" i="2"/>
  <c r="G61" i="2"/>
  <c r="I44" i="2" l="1"/>
  <c r="H54" i="2"/>
  <c r="H61" i="2"/>
  <c r="I45" i="2"/>
  <c r="H45" i="2"/>
  <c r="H53" i="2"/>
  <c r="N53" i="2" s="1"/>
  <c r="I52" i="2"/>
  <c r="I53" i="2"/>
  <c r="H50" i="2"/>
  <c r="I49" i="2"/>
  <c r="N45" i="2"/>
  <c r="H64" i="2"/>
  <c r="I47" i="2"/>
  <c r="I65" i="2"/>
  <c r="I41" i="2"/>
  <c r="H44" i="2"/>
  <c r="N44" i="2" s="1"/>
  <c r="H59" i="2"/>
  <c r="H65" i="2"/>
  <c r="H56" i="2"/>
  <c r="N65" i="2"/>
  <c r="H60" i="2"/>
  <c r="I50" i="2"/>
  <c r="H66" i="2"/>
  <c r="H51" i="2"/>
  <c r="I63" i="2"/>
  <c r="H41" i="2"/>
  <c r="N41" i="2" s="1"/>
  <c r="H57" i="2"/>
  <c r="F61" i="2"/>
  <c r="I64" i="2"/>
  <c r="D59" i="2"/>
  <c r="F42" i="2"/>
  <c r="H47" i="2"/>
  <c r="N47" i="2" s="1"/>
  <c r="D63" i="2"/>
  <c r="I55" i="2"/>
  <c r="F64" i="2"/>
  <c r="N64" i="2" s="1"/>
  <c r="I61" i="2"/>
  <c r="D56" i="2"/>
  <c r="F60" i="2"/>
  <c r="I60" i="2"/>
  <c r="N54" i="2"/>
  <c r="I59" i="2"/>
  <c r="N62" i="2"/>
  <c r="I43" i="2"/>
  <c r="N55" i="2"/>
  <c r="I40" i="2"/>
  <c r="I57" i="2"/>
  <c r="C60" i="2"/>
  <c r="C42" i="2"/>
  <c r="I54" i="2"/>
  <c r="C49" i="2"/>
  <c r="N49" i="2" s="1"/>
  <c r="I62" i="2"/>
  <c r="C66" i="2"/>
  <c r="N66" i="2" s="1"/>
  <c r="I48" i="2"/>
  <c r="C43" i="2"/>
  <c r="C59" i="2"/>
  <c r="I42" i="2"/>
  <c r="C40" i="2"/>
  <c r="N40" i="2" s="1"/>
  <c r="I46" i="2"/>
  <c r="I51" i="2"/>
  <c r="C52" i="2"/>
  <c r="C48" i="2"/>
  <c r="C56" i="2"/>
  <c r="C63" i="2"/>
  <c r="N63" i="2" s="1"/>
  <c r="C46" i="2"/>
  <c r="N46" i="2" s="1"/>
  <c r="C57" i="2"/>
  <c r="C61" i="2"/>
  <c r="N61" i="2" s="1"/>
  <c r="C50" i="2"/>
  <c r="C51" i="2"/>
  <c r="I58" i="2"/>
  <c r="N58" i="2" s="1"/>
  <c r="I56" i="2"/>
  <c r="N50" i="2" l="1"/>
  <c r="N59" i="2"/>
  <c r="N56" i="2"/>
  <c r="N48" i="2"/>
  <c r="N52" i="2"/>
  <c r="O52" i="2" s="1"/>
  <c r="N60" i="2"/>
  <c r="N51" i="2"/>
  <c r="N57" i="2"/>
  <c r="N43" i="2"/>
  <c r="O44" i="2"/>
  <c r="N42" i="2"/>
  <c r="O55" i="2" s="1"/>
  <c r="O50" i="2" l="1"/>
  <c r="O62" i="2"/>
  <c r="O63" i="2"/>
  <c r="O61" i="2"/>
  <c r="O66" i="2"/>
  <c r="O59" i="2"/>
  <c r="O54" i="2"/>
  <c r="O43" i="2"/>
  <c r="O40" i="2"/>
  <c r="O41" i="2"/>
  <c r="O48" i="2"/>
  <c r="O56" i="2"/>
  <c r="O57" i="2"/>
  <c r="O64" i="2"/>
  <c r="O47" i="2"/>
  <c r="O42" i="2"/>
  <c r="O65" i="2"/>
  <c r="O51" i="2"/>
  <c r="O46" i="2"/>
  <c r="O45" i="2"/>
  <c r="O53" i="2"/>
  <c r="O60" i="2"/>
  <c r="O49" i="2"/>
  <c r="O58" i="2"/>
  <c r="D12" i="3" l="1"/>
  <c r="D6" i="3"/>
  <c r="C12" i="3"/>
  <c r="C6" i="3"/>
  <c r="D11" i="3"/>
  <c r="D5" i="3"/>
  <c r="C11" i="3"/>
  <c r="C5" i="3"/>
  <c r="D10" i="3"/>
  <c r="D4" i="3"/>
  <c r="C10" i="3"/>
  <c r="C4" i="3"/>
  <c r="D9" i="3"/>
  <c r="D3" i="3"/>
  <c r="C9" i="3"/>
  <c r="C3" i="3"/>
  <c r="D8" i="3"/>
  <c r="C8" i="3"/>
  <c r="D7" i="3"/>
  <c r="C7" i="3"/>
</calcChain>
</file>

<file path=xl/sharedStrings.xml><?xml version="1.0" encoding="utf-8"?>
<sst xmlns="http://schemas.openxmlformats.org/spreadsheetml/2006/main" count="209" uniqueCount="66">
  <si>
    <t>'load_sensitive'</t>
  </si>
  <si>
    <t>'ID'</t>
  </si>
  <si>
    <t>'tyre'</t>
  </si>
  <si>
    <t>Unsprung Mass</t>
  </si>
  <si>
    <t>Cornering Stiffness</t>
  </si>
  <si>
    <t>Load Sensitivity</t>
  </si>
  <si>
    <t>Aerodynamics</t>
  </si>
  <si>
    <t>Packaging</t>
  </si>
  <si>
    <t>Camber Sensitivity</t>
  </si>
  <si>
    <t>Cost</t>
  </si>
  <si>
    <t>Total</t>
  </si>
  <si>
    <t>Weighting</t>
  </si>
  <si>
    <t>Best in category</t>
  </si>
  <si>
    <t>Peak Lateral Force (Design)</t>
  </si>
  <si>
    <t>Peak Lateral Force (Design - LLT)</t>
  </si>
  <si>
    <t>Calculation Reference</t>
  </si>
  <si>
    <t>FY Load Sensitivity</t>
  </si>
  <si>
    <t>Peak FY (Static)</t>
  </si>
  <si>
    <t>Peak FX (Static)</t>
  </si>
  <si>
    <t>Peak FY (Static + FZD - LLT)</t>
  </si>
  <si>
    <t>FX if "ND"</t>
  </si>
  <si>
    <t>Selection Matrix Raw</t>
  </si>
  <si>
    <t>Selection Matrix Weighted</t>
  </si>
  <si>
    <t xml:space="preserve">Rank </t>
  </si>
  <si>
    <t>Tyre</t>
  </si>
  <si>
    <t>24_Avon_7.2x20.0-13_FS_7Rim.tir</t>
  </si>
  <si>
    <t>25_Avon_7.2x20.0-13_FS_8Rim.tir</t>
  </si>
  <si>
    <t>26_Avon_6.2x20.0-13_FS_6Rim.tir</t>
  </si>
  <si>
    <t>06_Hoosier_18x6.0-10_R20_7Rim.tir</t>
  </si>
  <si>
    <t>01_Hoosier_16x7.5-10_R20_7Rim.tir</t>
  </si>
  <si>
    <t>ND</t>
  </si>
  <si>
    <t>02_Hoosier_16x7.5-10_R20_8Rim.tir</t>
  </si>
  <si>
    <t>03_Hoosier_16x6.0-10_R20_6Rim.tir</t>
  </si>
  <si>
    <t>04_Hoosier_16x6.0-10_R20_7Rim.tir</t>
  </si>
  <si>
    <t>05_Hoosier_18x6.0-10_R20_6Rim.tir</t>
  </si>
  <si>
    <t>07_Goodyear_18.0x6.5-10_D0571_6Rim.tir</t>
  </si>
  <si>
    <t>08_Goodyear_18.0x6.5-10_D0571_7Rim.tir</t>
  </si>
  <si>
    <t>09_MRF_18x6-10_ZTD1_6Rim.tir</t>
  </si>
  <si>
    <t>10_MRF_18x6-10_ZTD1_7Rim.tir</t>
  </si>
  <si>
    <t>11_Hoosier_20.5x7-13_R20_7Rim.tir</t>
  </si>
  <si>
    <t>12_Hoosier_20.5x7-13_R20_8Rim.tir</t>
  </si>
  <si>
    <t>13_Goodyear_20.0x7-13_D2704_7Rim.tir</t>
  </si>
  <si>
    <t>14_Goodyear_20.0x7-13_D2704_8Rim.tir</t>
  </si>
  <si>
    <t>15_Continental_205x470R-13_FS43329_7Rim.tir</t>
  </si>
  <si>
    <t>16_Hoosier_16.0x6.0-10_LCO_6Rim.tir</t>
  </si>
  <si>
    <t>17_Hoosier_16.0x6.0-10_LCO_7Rim.tir</t>
  </si>
  <si>
    <t>18_Hoosier_16.0x7.5-10_LCO_8Rim.tir</t>
  </si>
  <si>
    <t>19_Hoosier_16.0x7.5-10_LCO_7Rim.tir</t>
  </si>
  <si>
    <t>20_Avon_7.0x16.0-10_FS_7Rim.tir</t>
  </si>
  <si>
    <t>22_Avon_8.2x20.0-13_FS_8Rim.tir</t>
  </si>
  <si>
    <t>'unsprung_mass'</t>
  </si>
  <si>
    <t>'SA_at_FYmax_FZstat'</t>
  </si>
  <si>
    <t>'FY_max_FZstat'</t>
  </si>
  <si>
    <t>'SA_at_FYmax_FZLLTDF'</t>
  </si>
  <si>
    <t>'FY_max_FZLLTDF'</t>
  </si>
  <si>
    <t>'CS_max_FZstat'</t>
  </si>
  <si>
    <t>'MZ_max_FZstat'</t>
  </si>
  <si>
    <t>'MZ_max_FZLLTDF'</t>
  </si>
  <si>
    <t>Must manually copy from sheet 1!</t>
  </si>
  <si>
    <t>'FX_max_FZstatic'</t>
  </si>
  <si>
    <t>'SR_at_FXmax_FZstatic'</t>
  </si>
  <si>
    <t>'FX_max_FZLLTDF'</t>
  </si>
  <si>
    <t>'SR_at_FXmax_FZLLTDF'</t>
  </si>
  <si>
    <t xml:space="preserve">Score </t>
  </si>
  <si>
    <t>21_Avon_7.0x16.0-10_FS_8Rim.tir</t>
  </si>
  <si>
    <t>23_Avon_8.2x20.0-13_FS_9Rim.tir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</si>
</sst>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%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4">
    <xf numFmtId="0" fontId="0" fillId="0" borderId="0" xfId="0"/>
    <xf numFmtId="9" fontId="2" fillId="0" borderId="0" xfId="0" applyNumberFormat="1" applyFont="1" applyAlignment="1">
      <alignment horizontal="center" wrapText="1"/>
    </xf>
    <xf numFmtId="9" fontId="2" fillId="2" borderId="0" xfId="0" applyNumberFormat="1" applyFont="1" applyFill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10" fontId="2" fillId="0" borderId="1" xfId="0" applyNumberFormat="1" applyFont="1" applyBorder="1" applyAlignment="1">
      <alignment horizontal="center" wrapText="1"/>
    </xf>
    <xf numFmtId="9" fontId="2" fillId="2" borderId="1" xfId="0" applyNumberFormat="1" applyFont="1" applyFill="1" applyBorder="1" applyAlignment="1">
      <alignment horizontal="center" wrapText="1"/>
    </xf>
    <xf numFmtId="0" fontId="1" fillId="0" borderId="0" xfId="0" applyFont="1"/>
    <xf numFmtId="2" fontId="3" fillId="0" borderId="0" xfId="0" applyNumberFormat="1" applyFont="1" applyAlignment="1">
      <alignment horizontal="center" wrapText="1"/>
    </xf>
    <xf numFmtId="9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6" xfId="0" applyBorder="1"/>
    <xf numFmtId="164" fontId="0" fillId="0" borderId="0" xfId="0" applyNumberFormat="1"/>
    <xf numFmtId="0" fontId="5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5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 wrapText="1"/>
    </xf>
    <xf numFmtId="166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6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9" fontId="0" fillId="0" borderId="13" xfId="1" applyFont="1" applyBorder="1"/>
    <xf numFmtId="9" fontId="0" fillId="0" borderId="14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0D38-CECE-47B1-AE8F-8AD4BEDE1BBF}">
  <dimension ref="A1:O28"/>
  <sheetViews>
    <sheetView topLeftCell="A16" zoomScaleNormal="100" workbookViewId="0">
      <selection activeCell="A22" sqref="A22:XFD24"/>
    </sheetView>
  </sheetViews>
  <sheetFormatPr defaultRowHeight="14.5" x14ac:dyDescent="0.35"/>
  <cols>
    <col min="1" max="1" width="3.453125" bestFit="1" customWidth="1"/>
    <col min="2" max="2" width="40.1796875" customWidth="1"/>
    <col min="3" max="3" width="14.08984375" bestFit="1" customWidth="1"/>
    <col min="4" max="4" width="19.26953125" bestFit="1" customWidth="1"/>
    <col min="5" max="5" width="14.26953125" bestFit="1" customWidth="1"/>
    <col min="6" max="6" width="21.90625" bestFit="1" customWidth="1"/>
    <col min="7" max="7" width="16.90625" bestFit="1" customWidth="1"/>
    <col min="8" max="8" width="14.54296875" bestFit="1" customWidth="1"/>
    <col min="9" max="9" width="13" bestFit="1" customWidth="1"/>
    <col min="10" max="10" width="14.6328125" bestFit="1" customWidth="1"/>
    <col min="11" max="11" width="17.36328125" bestFit="1" customWidth="1"/>
    <col min="12" max="12" width="15.6328125" bestFit="1" customWidth="1"/>
    <col min="13" max="13" width="20.7265625" bestFit="1" customWidth="1"/>
    <col min="14" max="14" width="17" bestFit="1" customWidth="1"/>
    <col min="15" max="15" width="22.08984375" bestFit="1" customWidth="1"/>
    <col min="16" max="22" width="12.26953125" customWidth="1"/>
    <col min="23" max="23" width="11.26953125" customWidth="1"/>
    <col min="24" max="24" width="12.26953125" customWidth="1"/>
    <col min="25" max="33" width="11.54296875" customWidth="1"/>
    <col min="34" max="34" width="10.54296875" customWidth="1"/>
    <col min="35" max="36" width="11.54296875" customWidth="1"/>
    <col min="37" max="37" width="10.54296875" customWidth="1"/>
    <col min="38" max="38" width="9.54296875" customWidth="1"/>
    <col min="39" max="55" width="11.54296875" customWidth="1"/>
    <col min="56" max="56" width="10.54296875" customWidth="1"/>
    <col min="57" max="77" width="11.54296875" customWidth="1"/>
    <col min="78" max="78" width="10.54296875" customWidth="1"/>
    <col min="79" max="90" width="11.54296875" customWidth="1"/>
    <col min="91" max="91" width="10.54296875" customWidth="1"/>
    <col min="92" max="98" width="11.54296875" customWidth="1"/>
    <col min="99" max="103" width="12.26953125" customWidth="1"/>
    <col min="104" max="104" width="11.26953125" customWidth="1"/>
    <col min="105" max="105" width="12.26953125" customWidth="1"/>
    <col min="106" max="106" width="10.26953125" customWidth="1"/>
    <col min="107" max="107" width="10.54296875" customWidth="1"/>
    <col min="108" max="110" width="2.1796875" customWidth="1"/>
    <col min="111" max="111" width="11.54296875" customWidth="1"/>
    <col min="113" max="113" width="11.54296875" customWidth="1"/>
  </cols>
  <sheetData>
    <row r="1" spans="1:15" x14ac:dyDescent="0.35">
      <c r="A1" t="s">
        <v>1</v>
      </c>
      <c r="B1" t="s">
        <v>2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0</v>
      </c>
      <c r="J1" t="s">
        <v>56</v>
      </c>
      <c r="K1" t="s">
        <v>57</v>
      </c>
      <c r="L1" t="s">
        <v>59</v>
      </c>
      <c r="M1" t="s">
        <v>60</v>
      </c>
      <c r="N1" t="s">
        <v>61</v>
      </c>
      <c r="O1" t="s">
        <v>62</v>
      </c>
    </row>
    <row r="2" spans="1:15" x14ac:dyDescent="0.35">
      <c r="A2">
        <v>1</v>
      </c>
      <c r="B2" t="s">
        <v>29</v>
      </c>
      <c r="C2" s="19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30</v>
      </c>
      <c r="M2" t="s">
        <v>30</v>
      </c>
      <c r="N2" t="s">
        <v>30</v>
      </c>
      <c r="O2" t="s">
        <v>30</v>
      </c>
    </row>
    <row r="3" spans="1:15" x14ac:dyDescent="0.35">
      <c r="A3">
        <v>2</v>
      </c>
      <c r="B3" t="s">
        <v>31</v>
      </c>
      <c r="C3" s="19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30</v>
      </c>
      <c r="M3" t="s">
        <v>30</v>
      </c>
      <c r="N3" t="s">
        <v>30</v>
      </c>
      <c r="O3" t="s">
        <v>30</v>
      </c>
    </row>
    <row r="4" spans="1:15" x14ac:dyDescent="0.35">
      <c r="A4">
        <v>3</v>
      </c>
      <c r="B4" t="s">
        <v>32</v>
      </c>
      <c r="C4" s="19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30</v>
      </c>
      <c r="M4" t="s">
        <v>30</v>
      </c>
      <c r="N4" t="s">
        <v>30</v>
      </c>
      <c r="O4" t="s">
        <v>30</v>
      </c>
    </row>
    <row r="5" spans="1:15" x14ac:dyDescent="0.35">
      <c r="A5">
        <v>4</v>
      </c>
      <c r="B5" t="s">
        <v>33</v>
      </c>
      <c r="C5" s="19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30</v>
      </c>
      <c r="M5" t="s">
        <v>30</v>
      </c>
      <c r="N5" t="s">
        <v>30</v>
      </c>
      <c r="O5" t="s">
        <v>30</v>
      </c>
    </row>
    <row r="6" spans="1:15" x14ac:dyDescent="0.35">
      <c r="A6">
        <v>5</v>
      </c>
      <c r="B6" t="s">
        <v>34</v>
      </c>
      <c r="C6" s="19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35">
      <c r="A7">
        <v>6</v>
      </c>
      <c r="B7" t="s">
        <v>28</v>
      </c>
      <c r="C7" s="19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35">
      <c r="A8">
        <v>7</v>
      </c>
      <c r="B8" t="s">
        <v>35</v>
      </c>
      <c r="C8" s="19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35">
      <c r="A9">
        <v>8</v>
      </c>
      <c r="B9" t="s">
        <v>36</v>
      </c>
      <c r="C9" s="1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35">
      <c r="A10">
        <v>9</v>
      </c>
      <c r="B10" t="s">
        <v>37</v>
      </c>
      <c r="C10" s="19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35">
      <c r="A11">
        <v>10</v>
      </c>
      <c r="B11" t="s">
        <v>38</v>
      </c>
      <c r="C11" s="19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35">
      <c r="A12">
        <v>11</v>
      </c>
      <c r="B12" t="s">
        <v>39</v>
      </c>
      <c r="C12" s="19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35">
      <c r="A13">
        <v>12</v>
      </c>
      <c r="B13" t="s">
        <v>40</v>
      </c>
      <c r="C13" s="19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35">
      <c r="A14">
        <v>13</v>
      </c>
      <c r="B14" t="s">
        <v>41</v>
      </c>
      <c r="C14" s="19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35">
      <c r="A15">
        <v>14</v>
      </c>
      <c r="B15" t="s">
        <v>42</v>
      </c>
      <c r="C15" s="19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35">
      <c r="A16">
        <v>15</v>
      </c>
      <c r="B16" t="s">
        <v>43</v>
      </c>
      <c r="C16" s="19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35">
      <c r="A17">
        <v>16</v>
      </c>
      <c r="B17" t="s">
        <v>44</v>
      </c>
      <c r="C17" s="19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30</v>
      </c>
      <c r="M17" t="s">
        <v>30</v>
      </c>
      <c r="N17" t="s">
        <v>30</v>
      </c>
      <c r="O17" t="s">
        <v>30</v>
      </c>
    </row>
    <row r="18" spans="1:15" x14ac:dyDescent="0.35">
      <c r="A18">
        <v>17</v>
      </c>
      <c r="B18" t="s">
        <v>45</v>
      </c>
      <c r="C18" s="19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30</v>
      </c>
      <c r="M18" t="s">
        <v>30</v>
      </c>
      <c r="N18" t="s">
        <v>30</v>
      </c>
      <c r="O18" t="s">
        <v>30</v>
      </c>
    </row>
    <row r="19" spans="1:15" x14ac:dyDescent="0.35">
      <c r="A19">
        <v>18</v>
      </c>
      <c r="B19" t="s">
        <v>46</v>
      </c>
      <c r="C19" s="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30</v>
      </c>
      <c r="M19" t="s">
        <v>30</v>
      </c>
      <c r="N19" t="s">
        <v>30</v>
      </c>
      <c r="O19" t="s">
        <v>30</v>
      </c>
    </row>
    <row r="20" spans="1:15" x14ac:dyDescent="0.35">
      <c r="A20">
        <v>19</v>
      </c>
      <c r="B20" t="s">
        <v>47</v>
      </c>
      <c r="C20" s="19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30</v>
      </c>
      <c r="M20" t="s">
        <v>30</v>
      </c>
      <c r="N20" t="s">
        <v>30</v>
      </c>
      <c r="O20" t="s">
        <v>30</v>
      </c>
    </row>
    <row r="21" spans="1:15" x14ac:dyDescent="0.35">
      <c r="A21">
        <v>20</v>
      </c>
      <c r="B21" t="s">
        <v>48</v>
      </c>
      <c r="C21" s="19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30</v>
      </c>
      <c r="M21" t="s">
        <v>30</v>
      </c>
      <c r="N21" t="s">
        <v>30</v>
      </c>
      <c r="O21" t="s">
        <v>30</v>
      </c>
    </row>
    <row r="22" spans="1:15" x14ac:dyDescent="0.35">
      <c r="A22">
        <v>21</v>
      </c>
      <c r="B22" t="s">
        <v>64</v>
      </c>
      <c r="C22" s="19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30</v>
      </c>
      <c r="M22" t="s">
        <v>30</v>
      </c>
      <c r="N22" t="s">
        <v>30</v>
      </c>
      <c r="O22" t="s">
        <v>30</v>
      </c>
    </row>
    <row r="23" spans="1:15" x14ac:dyDescent="0.35">
      <c r="A23">
        <v>22</v>
      </c>
      <c r="B23" t="s">
        <v>49</v>
      </c>
      <c r="C23" s="19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35">
      <c r="A24">
        <v>23</v>
      </c>
      <c r="B24" t="s">
        <v>65</v>
      </c>
      <c r="C24" s="19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35">
      <c r="A25">
        <v>24</v>
      </c>
      <c r="B25" t="s">
        <v>25</v>
      </c>
      <c r="C25" s="19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35">
      <c r="A26">
        <v>25</v>
      </c>
      <c r="B26" t="s">
        <v>26</v>
      </c>
      <c r="C26" s="19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35">
      <c r="A27">
        <v>26</v>
      </c>
      <c r="B27" t="s">
        <v>27</v>
      </c>
      <c r="C27" s="19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  <row r="28" spans="1:15" x14ac:dyDescent="0.35">
      <c r="C28" s="19">
        <v>13.140560239999999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8B6A-1213-468B-847F-2F72FED041C5}">
  <dimension ref="A1:O31"/>
  <sheetViews>
    <sheetView zoomScale="115" zoomScaleNormal="115" workbookViewId="0">
      <selection activeCell="A22" sqref="A22:XFD24"/>
    </sheetView>
  </sheetViews>
  <sheetFormatPr defaultRowHeight="14.5" x14ac:dyDescent="0.35"/>
  <cols>
    <col min="1" max="1" width="3.54296875" bestFit="1" customWidth="1"/>
    <col min="2" max="2" width="40.81640625" customWidth="1"/>
    <col min="3" max="3" width="14.453125" customWidth="1"/>
    <col min="4" max="4" width="15" customWidth="1"/>
    <col min="5" max="5" width="22.81640625" customWidth="1"/>
    <col min="6" max="6" width="17" customWidth="1"/>
    <col min="7" max="7" width="15.453125" customWidth="1"/>
    <col min="8" max="8" width="13.1796875" customWidth="1"/>
    <col min="9" max="9" width="13.453125" customWidth="1"/>
    <col min="10" max="10" width="11.54296875" customWidth="1"/>
    <col min="11" max="11" width="14.54296875" customWidth="1"/>
    <col min="12" max="12" width="15" customWidth="1"/>
    <col min="13" max="13" width="14.7265625" bestFit="1" customWidth="1"/>
    <col min="14" max="14" width="17" bestFit="1" customWidth="1"/>
    <col min="15" max="15" width="23.1796875" customWidth="1"/>
    <col min="16" max="22" width="12.26953125" customWidth="1"/>
    <col min="23" max="23" width="11.26953125" customWidth="1"/>
    <col min="24" max="24" width="12.26953125" customWidth="1"/>
    <col min="25" max="33" width="11.54296875" customWidth="1"/>
    <col min="34" max="34" width="10.54296875" customWidth="1"/>
    <col min="35" max="36" width="11.54296875" customWidth="1"/>
    <col min="37" max="37" width="10.54296875" customWidth="1"/>
    <col min="38" max="38" width="9.54296875" customWidth="1"/>
    <col min="39" max="55" width="11.54296875" customWidth="1"/>
    <col min="56" max="56" width="10.54296875" customWidth="1"/>
    <col min="57" max="77" width="11.54296875" customWidth="1"/>
    <col min="78" max="78" width="10.54296875" customWidth="1"/>
    <col min="79" max="90" width="11.54296875" customWidth="1"/>
    <col min="91" max="91" width="10.54296875" customWidth="1"/>
    <col min="92" max="98" width="11.54296875" customWidth="1"/>
    <col min="99" max="103" width="12.26953125" customWidth="1"/>
    <col min="104" max="104" width="11.26953125" customWidth="1"/>
    <col min="105" max="105" width="12.26953125" customWidth="1"/>
    <col min="106" max="106" width="10.26953125" customWidth="1"/>
    <col min="107" max="107" width="10.54296875" customWidth="1"/>
    <col min="108" max="110" width="2.1796875" customWidth="1"/>
    <col min="111" max="111" width="11.54296875" customWidth="1"/>
    <col min="113" max="113" width="11.54296875" customWidth="1"/>
  </cols>
  <sheetData>
    <row r="1" spans="1:15" x14ac:dyDescent="0.35">
      <c r="A1" t="s">
        <v>1</v>
      </c>
      <c r="B1" t="s">
        <v>2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0</v>
      </c>
      <c r="J1" t="s">
        <v>56</v>
      </c>
      <c r="K1" t="s">
        <v>57</v>
      </c>
      <c r="L1" t="s">
        <v>59</v>
      </c>
      <c r="M1" t="s">
        <v>60</v>
      </c>
      <c r="N1" t="s">
        <v>61</v>
      </c>
      <c r="O1" t="s">
        <v>62</v>
      </c>
    </row>
    <row r="2" spans="1:15" x14ac:dyDescent="0.35">
      <c r="A2">
        <v>1</v>
      </c>
      <c r="B2" t="s">
        <v>29</v>
      </c>
      <c r="C2" s="19">
        <v>5.4204243999999999</v>
      </c>
      <c r="D2">
        <v>-9.545454545454545</v>
      </c>
      <c r="E2">
        <v>1418.1229466068155</v>
      </c>
      <c r="F2">
        <v>-9.545454545454545</v>
      </c>
      <c r="G2">
        <v>1361.0997873181398</v>
      </c>
      <c r="H2">
        <v>21130.319713418798</v>
      </c>
      <c r="I2">
        <v>1</v>
      </c>
      <c r="J2">
        <v>23.257005658544909</v>
      </c>
      <c r="K2">
        <v>23.257005658544909</v>
      </c>
      <c r="L2" t="s">
        <v>30</v>
      </c>
      <c r="M2" t="s">
        <v>30</v>
      </c>
      <c r="N2" t="s">
        <v>30</v>
      </c>
      <c r="O2" t="s">
        <v>30</v>
      </c>
    </row>
    <row r="3" spans="1:15" x14ac:dyDescent="0.35">
      <c r="A3">
        <v>2</v>
      </c>
      <c r="B3" t="s">
        <v>31</v>
      </c>
      <c r="C3" s="19">
        <v>5.5655738399999999</v>
      </c>
      <c r="D3">
        <v>-11.363636363636363</v>
      </c>
      <c r="E3">
        <v>1413.5684042290648</v>
      </c>
      <c r="F3">
        <v>-11.666666666666664</v>
      </c>
      <c r="G3">
        <v>1356.5084942202984</v>
      </c>
      <c r="H3">
        <v>22460.395534030638</v>
      </c>
      <c r="I3">
        <v>1</v>
      </c>
      <c r="J3">
        <v>18.410277578573179</v>
      </c>
      <c r="K3">
        <v>18.410277578573179</v>
      </c>
      <c r="L3" t="s">
        <v>30</v>
      </c>
      <c r="M3" t="s">
        <v>30</v>
      </c>
      <c r="N3" t="s">
        <v>30</v>
      </c>
      <c r="O3" t="s">
        <v>30</v>
      </c>
    </row>
    <row r="4" spans="1:15" x14ac:dyDescent="0.35">
      <c r="A4">
        <v>3</v>
      </c>
      <c r="B4" t="s">
        <v>32</v>
      </c>
      <c r="C4" s="19">
        <v>5.0824983599999998</v>
      </c>
      <c r="D4">
        <v>-11.363636363636363</v>
      </c>
      <c r="E4">
        <v>1378.5647730407597</v>
      </c>
      <c r="F4">
        <v>-11.363636363636363</v>
      </c>
      <c r="G4">
        <v>1322.3308133748815</v>
      </c>
      <c r="H4">
        <v>19143.469473247831</v>
      </c>
      <c r="I4">
        <v>1</v>
      </c>
      <c r="J4">
        <v>14.317499793697406</v>
      </c>
      <c r="K4">
        <v>14.317499793697406</v>
      </c>
      <c r="L4" t="s">
        <v>30</v>
      </c>
      <c r="M4" t="s">
        <v>30</v>
      </c>
      <c r="N4" t="s">
        <v>30</v>
      </c>
      <c r="O4" t="s">
        <v>30</v>
      </c>
    </row>
    <row r="5" spans="1:15" x14ac:dyDescent="0.35">
      <c r="A5">
        <v>4</v>
      </c>
      <c r="B5" t="s">
        <v>33</v>
      </c>
      <c r="C5" s="19">
        <v>5.3591894799999995</v>
      </c>
      <c r="D5">
        <v>-12.878787878787877</v>
      </c>
      <c r="E5">
        <v>1392.5669539534656</v>
      </c>
      <c r="F5">
        <v>-13.181818181818182</v>
      </c>
      <c r="G5">
        <v>1338.2031224203297</v>
      </c>
      <c r="H5">
        <v>19199.827902147637</v>
      </c>
      <c r="I5">
        <v>1</v>
      </c>
      <c r="J5">
        <v>15.387366226633146</v>
      </c>
      <c r="K5">
        <v>15.387366226633146</v>
      </c>
      <c r="L5" t="s">
        <v>30</v>
      </c>
      <c r="M5" t="s">
        <v>30</v>
      </c>
      <c r="N5" t="s">
        <v>30</v>
      </c>
      <c r="O5" t="s">
        <v>30</v>
      </c>
    </row>
    <row r="6" spans="1:15" x14ac:dyDescent="0.35">
      <c r="A6">
        <v>5</v>
      </c>
      <c r="B6" t="s">
        <v>34</v>
      </c>
      <c r="C6" s="19">
        <v>5.5066068800000005</v>
      </c>
      <c r="D6">
        <v>-8.6363636363636367</v>
      </c>
      <c r="E6">
        <v>1491.375295848065</v>
      </c>
      <c r="F6">
        <v>-8.6363636363636367</v>
      </c>
      <c r="G6">
        <v>1434.436407162452</v>
      </c>
      <c r="H6">
        <v>24174.206639737571</v>
      </c>
      <c r="I6">
        <v>1</v>
      </c>
      <c r="J6">
        <v>29.40616397091755</v>
      </c>
      <c r="K6">
        <v>29.40616397091755</v>
      </c>
      <c r="L6">
        <v>1324.0038452412396</v>
      </c>
      <c r="M6">
        <v>10.454545454545455</v>
      </c>
      <c r="N6">
        <v>1270.7848708819997</v>
      </c>
      <c r="O6">
        <v>10.757575757575756</v>
      </c>
    </row>
    <row r="7" spans="1:15" x14ac:dyDescent="0.35">
      <c r="A7">
        <v>6</v>
      </c>
      <c r="B7" t="s">
        <v>28</v>
      </c>
      <c r="C7" s="19">
        <v>5.7402067599999995</v>
      </c>
      <c r="D7">
        <v>-9.545454545454545</v>
      </c>
      <c r="E7">
        <v>1488.1734889619829</v>
      </c>
      <c r="F7">
        <v>-9.545454545454545</v>
      </c>
      <c r="G7">
        <v>1428.7543587969342</v>
      </c>
      <c r="H7">
        <v>23057.299498565211</v>
      </c>
      <c r="I7">
        <v>1</v>
      </c>
      <c r="J7">
        <v>23.555160700712687</v>
      </c>
      <c r="K7">
        <v>23.555160700712687</v>
      </c>
      <c r="L7">
        <v>1251.1047378194853</v>
      </c>
      <c r="N7">
        <v>1199.7725693945349</v>
      </c>
    </row>
    <row r="8" spans="1:15" x14ac:dyDescent="0.35">
      <c r="A8">
        <v>7</v>
      </c>
      <c r="B8" t="s">
        <v>35</v>
      </c>
      <c r="C8" s="19">
        <v>5.7061873599999995</v>
      </c>
      <c r="D8">
        <v>-7.7272727272727275</v>
      </c>
      <c r="E8">
        <v>1525.8218234985466</v>
      </c>
      <c r="F8">
        <v>-7.7272727272727275</v>
      </c>
      <c r="G8">
        <v>1466.3146871310005</v>
      </c>
      <c r="H8">
        <v>31087.629309098418</v>
      </c>
      <c r="I8">
        <v>1</v>
      </c>
      <c r="J8">
        <v>25.969275063951901</v>
      </c>
      <c r="K8">
        <v>25.969275063951901</v>
      </c>
      <c r="L8">
        <v>1351.6364222651798</v>
      </c>
      <c r="M8">
        <v>5.9090909090909092</v>
      </c>
      <c r="N8">
        <v>1297.7181145944969</v>
      </c>
      <c r="O8">
        <v>5.9090909090909092</v>
      </c>
    </row>
    <row r="9" spans="1:15" x14ac:dyDescent="0.35">
      <c r="A9">
        <v>8</v>
      </c>
      <c r="B9" t="s">
        <v>36</v>
      </c>
      <c r="C9" s="19">
        <v>6.0010221599999998</v>
      </c>
      <c r="D9">
        <v>-8.0303030303030294</v>
      </c>
      <c r="E9">
        <v>1471.3046997420386</v>
      </c>
      <c r="F9">
        <v>-8.0303030303030294</v>
      </c>
      <c r="G9">
        <v>1411.2528618203514</v>
      </c>
      <c r="H9">
        <v>29984.432518291324</v>
      </c>
      <c r="I9">
        <v>1</v>
      </c>
      <c r="J9">
        <v>13.493771969144149</v>
      </c>
      <c r="K9">
        <v>13.493771969144149</v>
      </c>
      <c r="L9">
        <v>1332.0164029926066</v>
      </c>
      <c r="M9">
        <v>6.2121212121212119</v>
      </c>
      <c r="N9">
        <v>1276.6570728092877</v>
      </c>
      <c r="O9">
        <v>6.2121212121212119</v>
      </c>
    </row>
    <row r="10" spans="1:15" x14ac:dyDescent="0.35">
      <c r="A10">
        <v>9</v>
      </c>
      <c r="B10" t="s">
        <v>37</v>
      </c>
      <c r="C10" s="19">
        <v>5.8921600799999991</v>
      </c>
      <c r="D10">
        <v>-4.3939393939393936</v>
      </c>
      <c r="E10">
        <v>1135.7342491987292</v>
      </c>
      <c r="F10">
        <v>-4.3939393939393936</v>
      </c>
      <c r="G10">
        <v>1089.4387408425803</v>
      </c>
      <c r="H10">
        <v>34644.059496909038</v>
      </c>
      <c r="I10">
        <v>1</v>
      </c>
      <c r="J10">
        <v>13.055626098617871</v>
      </c>
      <c r="K10">
        <v>13.055626098617871</v>
      </c>
      <c r="L10">
        <v>1051.5417545077357</v>
      </c>
      <c r="M10">
        <v>4.3939393939393936</v>
      </c>
      <c r="N10">
        <v>1007.2417282539946</v>
      </c>
      <c r="O10">
        <v>4.3939393939393936</v>
      </c>
    </row>
    <row r="11" spans="1:15" x14ac:dyDescent="0.35">
      <c r="A11">
        <v>10</v>
      </c>
      <c r="B11" t="s">
        <v>38</v>
      </c>
      <c r="C11" s="19">
        <v>6.1461715999999997</v>
      </c>
      <c r="D11">
        <v>-4.3939393939393936</v>
      </c>
      <c r="E11">
        <v>1083.0311004464186</v>
      </c>
      <c r="F11">
        <v>-4.3939393939393936</v>
      </c>
      <c r="G11">
        <v>1037.3963503362741</v>
      </c>
      <c r="H11">
        <v>40807.883351918004</v>
      </c>
      <c r="I11">
        <v>1</v>
      </c>
      <c r="J11">
        <v>12.011174605197123</v>
      </c>
      <c r="K11">
        <v>12.011174605197123</v>
      </c>
      <c r="L11">
        <v>1097.798199042132</v>
      </c>
      <c r="M11">
        <v>8.6363636363636367</v>
      </c>
      <c r="N11">
        <v>1053.9942864708885</v>
      </c>
      <c r="O11">
        <v>8.9393939393939377</v>
      </c>
    </row>
    <row r="12" spans="1:15" x14ac:dyDescent="0.35">
      <c r="A12">
        <v>11</v>
      </c>
      <c r="B12" t="s">
        <v>39</v>
      </c>
      <c r="C12" s="19">
        <v>13.66219104</v>
      </c>
      <c r="D12">
        <v>-7.1212121212121202</v>
      </c>
      <c r="E12">
        <v>1504.7643717599271</v>
      </c>
      <c r="F12">
        <v>-7.1212121212121202</v>
      </c>
      <c r="G12">
        <v>1445.588586319112</v>
      </c>
      <c r="H12">
        <v>28787.366111526724</v>
      </c>
      <c r="I12">
        <v>1</v>
      </c>
      <c r="J12">
        <v>2.9056529242126601</v>
      </c>
      <c r="K12">
        <v>2.9056529242126601</v>
      </c>
      <c r="L12">
        <v>1300.8609386454232</v>
      </c>
      <c r="M12">
        <v>8.0303030303030294</v>
      </c>
      <c r="N12">
        <v>1246.5415380785441</v>
      </c>
      <c r="O12">
        <v>8.0303030303030294</v>
      </c>
    </row>
    <row r="13" spans="1:15" x14ac:dyDescent="0.35">
      <c r="A13">
        <v>12</v>
      </c>
      <c r="B13" t="s">
        <v>40</v>
      </c>
      <c r="C13" s="19">
        <v>11.902254079999999</v>
      </c>
      <c r="D13">
        <v>-5.9090909090909092</v>
      </c>
      <c r="E13">
        <v>1446.814738053685</v>
      </c>
      <c r="F13">
        <v>-5.6060606060606055</v>
      </c>
      <c r="G13">
        <v>1388.9937103022055</v>
      </c>
      <c r="H13">
        <v>36968.755564889514</v>
      </c>
      <c r="I13">
        <v>1</v>
      </c>
      <c r="J13">
        <v>8.621782382758834</v>
      </c>
      <c r="K13">
        <v>8.621782382758834</v>
      </c>
      <c r="L13">
        <v>1286.6649923608313</v>
      </c>
      <c r="M13">
        <v>7.7272727272727275</v>
      </c>
      <c r="N13">
        <v>1233.6827348691093</v>
      </c>
      <c r="O13">
        <v>7.7272727272727275</v>
      </c>
    </row>
    <row r="14" spans="1:15" x14ac:dyDescent="0.35">
      <c r="A14">
        <v>13</v>
      </c>
      <c r="B14" t="s">
        <v>41</v>
      </c>
      <c r="C14" s="19">
        <v>12.163069480000001</v>
      </c>
      <c r="D14">
        <v>-9.8484848484848477</v>
      </c>
      <c r="E14">
        <v>1644.2736163714658</v>
      </c>
      <c r="F14">
        <v>-9.8484848484848477</v>
      </c>
      <c r="G14">
        <v>1578.0814183326409</v>
      </c>
      <c r="H14">
        <v>29240.85832208081</v>
      </c>
      <c r="I14">
        <v>1</v>
      </c>
      <c r="J14">
        <v>22.111672740793562</v>
      </c>
      <c r="K14">
        <v>22.111672740793562</v>
      </c>
      <c r="L14">
        <v>1228.9114851251607</v>
      </c>
      <c r="M14">
        <v>8.3333333333333321</v>
      </c>
      <c r="N14">
        <v>1177.5096590958383</v>
      </c>
      <c r="O14">
        <v>8.3333333333333321</v>
      </c>
    </row>
    <row r="15" spans="1:15" x14ac:dyDescent="0.35">
      <c r="A15">
        <v>14</v>
      </c>
      <c r="B15" t="s">
        <v>42</v>
      </c>
      <c r="C15" s="19">
        <v>10.40086456</v>
      </c>
      <c r="D15">
        <v>-12.272727272727272</v>
      </c>
      <c r="E15">
        <v>1449.7161427552983</v>
      </c>
      <c r="F15">
        <v>-12.272727272727272</v>
      </c>
      <c r="G15">
        <v>1391.2397600678448</v>
      </c>
      <c r="H15">
        <v>27410.226980274612</v>
      </c>
      <c r="I15">
        <v>1</v>
      </c>
      <c r="J15">
        <v>13.370072921729852</v>
      </c>
      <c r="K15">
        <v>13.370072921729852</v>
      </c>
      <c r="L15">
        <v>1269.9547729582082</v>
      </c>
      <c r="M15">
        <v>7.1212121212121202</v>
      </c>
      <c r="N15">
        <v>1215.9956664122051</v>
      </c>
      <c r="O15">
        <v>7.1212121212121202</v>
      </c>
    </row>
    <row r="16" spans="1:15" x14ac:dyDescent="0.35">
      <c r="A16">
        <v>15</v>
      </c>
      <c r="B16" t="s">
        <v>43</v>
      </c>
      <c r="C16" s="19">
        <v>11.929469599999999</v>
      </c>
      <c r="D16">
        <v>-9.545454545454545</v>
      </c>
      <c r="E16">
        <v>1626.6410306711739</v>
      </c>
      <c r="F16">
        <v>-9.8484848484848477</v>
      </c>
      <c r="G16">
        <v>1565.662677459768</v>
      </c>
      <c r="H16">
        <v>30766.058316327431</v>
      </c>
      <c r="I16">
        <v>1</v>
      </c>
      <c r="J16">
        <v>13.736907144326651</v>
      </c>
      <c r="K16">
        <v>13.736907144326651</v>
      </c>
      <c r="L16">
        <v>1297.3092603709797</v>
      </c>
      <c r="M16">
        <v>5.9090909090909092</v>
      </c>
      <c r="N16">
        <v>1242.2488145572831</v>
      </c>
      <c r="O16">
        <v>5.9090909090909092</v>
      </c>
    </row>
    <row r="17" spans="1:15" x14ac:dyDescent="0.35">
      <c r="A17">
        <v>16</v>
      </c>
      <c r="B17" t="s">
        <v>44</v>
      </c>
      <c r="C17" s="19">
        <v>5.1323934799999993</v>
      </c>
      <c r="D17">
        <v>-12.272727272727272</v>
      </c>
      <c r="E17">
        <v>1405.4454568506533</v>
      </c>
      <c r="F17">
        <v>-12.272727272727272</v>
      </c>
      <c r="G17">
        <v>1353.4044916495345</v>
      </c>
      <c r="H17">
        <v>19958.48151666945</v>
      </c>
      <c r="I17">
        <v>1</v>
      </c>
      <c r="J17">
        <v>22.83479006064082</v>
      </c>
      <c r="K17">
        <v>22.83479006064082</v>
      </c>
      <c r="L17" t="s">
        <v>30</v>
      </c>
      <c r="M17" t="s">
        <v>30</v>
      </c>
      <c r="N17" t="s">
        <v>30</v>
      </c>
      <c r="O17" t="s">
        <v>30</v>
      </c>
    </row>
    <row r="18" spans="1:15" x14ac:dyDescent="0.35">
      <c r="A18">
        <v>17</v>
      </c>
      <c r="B18" t="s">
        <v>45</v>
      </c>
      <c r="C18" s="19">
        <v>5.3047584399999996</v>
      </c>
      <c r="D18">
        <v>-9.545454545454545</v>
      </c>
      <c r="E18">
        <v>1399.0432113036734</v>
      </c>
      <c r="F18">
        <v>-9.2424242424242422</v>
      </c>
      <c r="G18">
        <v>1346.1946241648366</v>
      </c>
      <c r="H18">
        <v>21253.399390250874</v>
      </c>
      <c r="I18">
        <v>1</v>
      </c>
      <c r="J18">
        <v>23.060648079149942</v>
      </c>
      <c r="K18">
        <v>23.060648079149942</v>
      </c>
      <c r="L18" t="s">
        <v>30</v>
      </c>
      <c r="M18" t="s">
        <v>30</v>
      </c>
      <c r="N18" t="s">
        <v>30</v>
      </c>
      <c r="O18" t="s">
        <v>30</v>
      </c>
    </row>
    <row r="19" spans="1:15" x14ac:dyDescent="0.35">
      <c r="A19">
        <v>18</v>
      </c>
      <c r="B19" t="s">
        <v>46</v>
      </c>
      <c r="C19" s="19">
        <v>5.6971155200000005</v>
      </c>
      <c r="D19">
        <v>-14.696969696969697</v>
      </c>
      <c r="E19">
        <v>1387.6967310567711</v>
      </c>
      <c r="F19">
        <v>-14.696969696969697</v>
      </c>
      <c r="G19">
        <v>1334.4172130966144</v>
      </c>
      <c r="H19">
        <v>20065.804846484891</v>
      </c>
      <c r="I19">
        <v>1</v>
      </c>
      <c r="J19">
        <v>21.612145087895232</v>
      </c>
      <c r="K19">
        <v>21.612145087895232</v>
      </c>
      <c r="L19" t="s">
        <v>30</v>
      </c>
      <c r="M19" t="s">
        <v>30</v>
      </c>
      <c r="N19" t="s">
        <v>30</v>
      </c>
      <c r="O19" t="s">
        <v>30</v>
      </c>
    </row>
    <row r="20" spans="1:15" x14ac:dyDescent="0.35">
      <c r="A20">
        <v>19</v>
      </c>
      <c r="B20" t="s">
        <v>47</v>
      </c>
      <c r="C20" s="19">
        <v>5.7515465599999995</v>
      </c>
      <c r="D20">
        <v>-13.181818181818182</v>
      </c>
      <c r="E20">
        <v>1396.8619739502833</v>
      </c>
      <c r="F20">
        <v>-12.878787878787877</v>
      </c>
      <c r="G20">
        <v>1341.839498871735</v>
      </c>
      <c r="H20">
        <v>20428.69287290483</v>
      </c>
      <c r="I20">
        <v>1</v>
      </c>
      <c r="J20">
        <v>22.713968065012555</v>
      </c>
      <c r="K20">
        <v>22.713968065012555</v>
      </c>
      <c r="L20" t="s">
        <v>30</v>
      </c>
      <c r="M20" t="s">
        <v>30</v>
      </c>
      <c r="N20" t="s">
        <v>30</v>
      </c>
      <c r="O20" t="s">
        <v>30</v>
      </c>
    </row>
    <row r="21" spans="1:15" x14ac:dyDescent="0.35">
      <c r="A21">
        <v>20</v>
      </c>
      <c r="B21" t="s">
        <v>48</v>
      </c>
      <c r="C21" s="19">
        <v>5.5179466799999997</v>
      </c>
      <c r="D21">
        <v>-9.545454545454545</v>
      </c>
      <c r="E21">
        <v>1241.4763652577622</v>
      </c>
      <c r="F21">
        <v>-9.545454545454545</v>
      </c>
      <c r="G21">
        <v>1193.2814934266471</v>
      </c>
      <c r="H21">
        <v>18859.597365099344</v>
      </c>
      <c r="I21">
        <v>1</v>
      </c>
      <c r="J21">
        <v>13.53973768766312</v>
      </c>
      <c r="K21">
        <v>13.53973768766312</v>
      </c>
      <c r="L21" t="s">
        <v>30</v>
      </c>
      <c r="M21" t="s">
        <v>30</v>
      </c>
      <c r="N21" t="s">
        <v>30</v>
      </c>
      <c r="O21" t="s">
        <v>30</v>
      </c>
    </row>
    <row r="22" spans="1:15" x14ac:dyDescent="0.35">
      <c r="A22">
        <v>21</v>
      </c>
      <c r="B22" t="s">
        <v>64</v>
      </c>
      <c r="C22" s="19">
        <v>5.6086650799999997</v>
      </c>
      <c r="D22">
        <v>-10.15151515151515</v>
      </c>
      <c r="E22">
        <v>1249.8060505821679</v>
      </c>
      <c r="F22">
        <v>-10.15151515151515</v>
      </c>
      <c r="G22">
        <v>1202.8817765036304</v>
      </c>
      <c r="H22">
        <v>20378.311960636642</v>
      </c>
      <c r="I22">
        <v>1</v>
      </c>
      <c r="J22">
        <v>17.482874706220215</v>
      </c>
      <c r="K22">
        <v>17.482874706220215</v>
      </c>
      <c r="L22" t="s">
        <v>30</v>
      </c>
      <c r="M22" t="s">
        <v>30</v>
      </c>
      <c r="N22" t="s">
        <v>30</v>
      </c>
      <c r="O22" t="s">
        <v>30</v>
      </c>
    </row>
    <row r="23" spans="1:15" x14ac:dyDescent="0.35">
      <c r="A23">
        <v>22</v>
      </c>
      <c r="B23" t="s">
        <v>49</v>
      </c>
      <c r="C23" s="19">
        <v>11.93854144</v>
      </c>
      <c r="D23">
        <v>-14.999999999999998</v>
      </c>
      <c r="E23">
        <v>1372.9097994678571</v>
      </c>
      <c r="F23">
        <v>-14.999999999999998</v>
      </c>
      <c r="G23">
        <v>1316.155000642593</v>
      </c>
      <c r="H23">
        <v>18597.177761836752</v>
      </c>
      <c r="I23">
        <v>1</v>
      </c>
      <c r="J23">
        <v>17.771256090695569</v>
      </c>
      <c r="K23">
        <v>17.771256090695569</v>
      </c>
      <c r="L23">
        <v>1294.1694730235959</v>
      </c>
      <c r="M23">
        <v>14.999999999999998</v>
      </c>
      <c r="N23">
        <v>1241.4953209140724</v>
      </c>
      <c r="O23">
        <v>14.999999999999998</v>
      </c>
    </row>
    <row r="24" spans="1:15" x14ac:dyDescent="0.35">
      <c r="A24">
        <v>23</v>
      </c>
      <c r="B24" t="s">
        <v>65</v>
      </c>
      <c r="C24" s="19">
        <v>11.981632679999999</v>
      </c>
      <c r="D24">
        <v>-13.181818181818182</v>
      </c>
      <c r="E24">
        <v>1307.0378907317493</v>
      </c>
      <c r="F24">
        <v>-12.878787878787877</v>
      </c>
      <c r="G24">
        <v>1252.7629425828798</v>
      </c>
      <c r="H24">
        <v>19024.110013201633</v>
      </c>
      <c r="I24">
        <v>1</v>
      </c>
      <c r="J24">
        <v>15.996700898233009</v>
      </c>
      <c r="K24">
        <v>15.996700898233009</v>
      </c>
      <c r="L24">
        <v>1294.8333098813791</v>
      </c>
      <c r="M24">
        <v>7.7272727272727275</v>
      </c>
      <c r="N24">
        <v>1242.7081938396739</v>
      </c>
      <c r="O24">
        <v>7.7272727272727275</v>
      </c>
    </row>
    <row r="25" spans="1:15" x14ac:dyDescent="0.35">
      <c r="A25">
        <v>24</v>
      </c>
      <c r="B25" t="s">
        <v>25</v>
      </c>
      <c r="C25" s="19">
        <v>13.458074640000001</v>
      </c>
      <c r="D25">
        <v>-14.999999999999998</v>
      </c>
      <c r="E25">
        <v>1246.2893099511575</v>
      </c>
      <c r="F25">
        <v>-14.999999999999998</v>
      </c>
      <c r="G25">
        <v>1195.4696833375137</v>
      </c>
      <c r="H25">
        <v>16336.480118847954</v>
      </c>
      <c r="I25">
        <v>1</v>
      </c>
      <c r="J25">
        <v>11.730795376588491</v>
      </c>
      <c r="K25">
        <v>11.730795376588491</v>
      </c>
      <c r="L25">
        <v>1073.4962812291196</v>
      </c>
      <c r="M25">
        <v>14.999999999999998</v>
      </c>
      <c r="N25">
        <v>1026.9400557288811</v>
      </c>
      <c r="O25">
        <v>14.999999999999998</v>
      </c>
    </row>
    <row r="26" spans="1:15" x14ac:dyDescent="0.35">
      <c r="A26">
        <v>25</v>
      </c>
      <c r="B26" t="s">
        <v>26</v>
      </c>
      <c r="C26" s="19">
        <v>12.02925984</v>
      </c>
      <c r="D26">
        <v>-14.999999999999998</v>
      </c>
      <c r="E26">
        <v>1204.6875242675562</v>
      </c>
      <c r="F26">
        <v>-14.999999999999998</v>
      </c>
      <c r="G26">
        <v>1155.7966927868656</v>
      </c>
      <c r="H26">
        <v>16745.947522921681</v>
      </c>
      <c r="I26">
        <v>1</v>
      </c>
      <c r="J26">
        <v>11.08382078131665</v>
      </c>
      <c r="K26">
        <v>11.08382078131665</v>
      </c>
      <c r="L26">
        <v>1183.846350683194</v>
      </c>
      <c r="M26">
        <v>14.999999999999998</v>
      </c>
      <c r="N26">
        <v>1134.2042717181662</v>
      </c>
      <c r="O26">
        <v>14.999999999999998</v>
      </c>
    </row>
    <row r="27" spans="1:15" x14ac:dyDescent="0.35">
      <c r="A27">
        <v>26</v>
      </c>
      <c r="B27" t="s">
        <v>27</v>
      </c>
      <c r="C27" s="19">
        <v>10.763738160000001</v>
      </c>
      <c r="D27">
        <v>-14.999999999999998</v>
      </c>
      <c r="E27">
        <v>1133.7595009364713</v>
      </c>
      <c r="F27">
        <v>-14.999999999999998</v>
      </c>
      <c r="G27">
        <v>1086.7320342517114</v>
      </c>
      <c r="H27">
        <v>15324.620447760168</v>
      </c>
      <c r="I27">
        <v>1</v>
      </c>
      <c r="J27">
        <v>13.866556401439492</v>
      </c>
      <c r="K27">
        <v>13.866556401439492</v>
      </c>
      <c r="L27">
        <v>1055.7157402315393</v>
      </c>
      <c r="M27">
        <v>11.363636363636363</v>
      </c>
      <c r="N27">
        <v>1010.3873428804375</v>
      </c>
      <c r="O27">
        <v>11.363636363636363</v>
      </c>
    </row>
    <row r="28" spans="1:15" x14ac:dyDescent="0.35">
      <c r="C28" s="19">
        <v>13.140560239999999</v>
      </c>
    </row>
    <row r="31" spans="1:15" x14ac:dyDescent="0.35">
      <c r="B31" s="16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46-FEE7-499E-BC4A-8F28CEEB05E7}">
  <dimension ref="B1:R66"/>
  <sheetViews>
    <sheetView tabSelected="1" topLeftCell="A5" zoomScale="85" zoomScaleNormal="85" workbookViewId="0">
      <selection activeCell="Q25" sqref="Q25"/>
    </sheetView>
  </sheetViews>
  <sheetFormatPr defaultRowHeight="14.5" x14ac:dyDescent="0.35"/>
  <cols>
    <col min="2" max="2" width="42.7265625" customWidth="1"/>
    <col min="3" max="3" width="21.453125" customWidth="1"/>
    <col min="4" max="4" width="18.453125" customWidth="1"/>
    <col min="5" max="5" width="13.7265625" bestFit="1" customWidth="1"/>
    <col min="6" max="6" width="13.7265625" customWidth="1"/>
    <col min="7" max="7" width="16.6328125" bestFit="1" customWidth="1"/>
    <col min="8" max="8" width="11.54296875" customWidth="1"/>
    <col min="18" max="18" width="37.81640625" customWidth="1"/>
  </cols>
  <sheetData>
    <row r="1" spans="2:18" x14ac:dyDescent="0.35">
      <c r="E1" s="13" t="s">
        <v>20</v>
      </c>
      <c r="F1" s="14">
        <v>1</v>
      </c>
    </row>
    <row r="3" spans="2:18" x14ac:dyDescent="0.35">
      <c r="B3" t="s">
        <v>21</v>
      </c>
    </row>
    <row r="4" spans="2:18" ht="39" x14ac:dyDescent="0.35">
      <c r="B4" t="str">
        <f>Sheet1!$B$1</f>
        <v>'tyre'</v>
      </c>
      <c r="C4" s="17" t="s">
        <v>17</v>
      </c>
      <c r="D4" s="17" t="s">
        <v>19</v>
      </c>
      <c r="E4" s="17" t="s">
        <v>16</v>
      </c>
      <c r="F4" s="17" t="s">
        <v>18</v>
      </c>
      <c r="G4" s="18" t="s">
        <v>57</v>
      </c>
      <c r="H4" s="17" t="s">
        <v>3</v>
      </c>
      <c r="I4" s="17" t="s">
        <v>4</v>
      </c>
      <c r="J4" s="17" t="s">
        <v>6</v>
      </c>
      <c r="K4" s="17" t="s">
        <v>7</v>
      </c>
      <c r="L4" s="17" t="s">
        <v>8</v>
      </c>
      <c r="M4" s="17" t="s">
        <v>9</v>
      </c>
      <c r="N4" s="3" t="s">
        <v>10</v>
      </c>
    </row>
    <row r="5" spans="2:18" x14ac:dyDescent="0.35">
      <c r="B5" s="7" t="s">
        <v>11</v>
      </c>
      <c r="C5" s="9">
        <v>0.1</v>
      </c>
      <c r="D5" s="4">
        <v>0.2</v>
      </c>
      <c r="E5" s="5">
        <v>0.125</v>
      </c>
      <c r="F5" s="9">
        <v>0.05</v>
      </c>
      <c r="G5" s="5">
        <v>0.15</v>
      </c>
      <c r="H5" s="4">
        <v>0.25</v>
      </c>
      <c r="I5" s="5">
        <v>0.125</v>
      </c>
      <c r="J5" s="4">
        <v>0</v>
      </c>
      <c r="K5" s="4">
        <v>0</v>
      </c>
      <c r="L5" s="4">
        <v>0</v>
      </c>
      <c r="M5" s="4">
        <v>0</v>
      </c>
      <c r="N5" s="21">
        <f>SUM(C5:M5)</f>
        <v>1</v>
      </c>
    </row>
    <row r="6" spans="2:18" x14ac:dyDescent="0.35">
      <c r="B6" s="7" t="s">
        <v>12</v>
      </c>
      <c r="C6" s="23">
        <f>MAX(C7:C33)</f>
        <v>1644.2736163714658</v>
      </c>
      <c r="D6" s="23">
        <f>MAX(D7:D33)</f>
        <v>1578.0814183326409</v>
      </c>
      <c r="E6" s="23">
        <f>MIN(E7:E33)</f>
        <v>1</v>
      </c>
      <c r="F6" s="23">
        <f>MAX(F7:F33)</f>
        <v>1351.6364222651798</v>
      </c>
      <c r="G6" s="23">
        <f>MAX(G7:G33)</f>
        <v>29.40616397091755</v>
      </c>
      <c r="H6" s="23">
        <f>MIN(H7:H33)</f>
        <v>5.0824983599999998</v>
      </c>
      <c r="I6" s="23">
        <f>MAX(I7:I33)</f>
        <v>40807.883351918004</v>
      </c>
      <c r="J6" s="1"/>
      <c r="K6" s="1"/>
      <c r="L6" s="1"/>
      <c r="M6" s="1"/>
      <c r="N6" s="2"/>
    </row>
    <row r="7" spans="2:18" x14ac:dyDescent="0.35">
      <c r="B7" t="str">
        <f>Sheet2!B2</f>
        <v>01_Hoosier_16x7.5-10_R20_7Rim.tir</v>
      </c>
      <c r="C7" s="20">
        <f>Sheet2!E2</f>
        <v>1418.1229466068155</v>
      </c>
      <c r="D7" s="20">
        <f>Sheet2!G2</f>
        <v>1361.0997873181398</v>
      </c>
      <c r="E7" s="20">
        <f>Sheet2!I2</f>
        <v>1</v>
      </c>
      <c r="F7" s="20">
        <f>IF(Sheet2!L2 = "ND", 0,  Sheet2!L2)</f>
        <v>0</v>
      </c>
      <c r="G7" s="20">
        <f>Sheet2!K2</f>
        <v>23.257005658544909</v>
      </c>
      <c r="H7" s="20">
        <f>Sheet2!C2</f>
        <v>5.4204243999999999</v>
      </c>
      <c r="I7" s="20">
        <f>Sheet2!H2</f>
        <v>21130.319713418798</v>
      </c>
      <c r="R7" s="7" t="s">
        <v>15</v>
      </c>
    </row>
    <row r="8" spans="2:18" x14ac:dyDescent="0.35">
      <c r="B8" t="str">
        <f>Sheet2!B3</f>
        <v>02_Hoosier_16x7.5-10_R20_8Rim.tir</v>
      </c>
      <c r="C8" s="20">
        <f>Sheet2!E3</f>
        <v>1413.5684042290648</v>
      </c>
      <c r="D8" s="20">
        <f>Sheet2!G3</f>
        <v>1356.5084942202984</v>
      </c>
      <c r="E8" s="20">
        <f>Sheet2!I3</f>
        <v>1</v>
      </c>
      <c r="F8" s="20">
        <f>IF(Sheet2!L3 = "ND", 0,  Sheet2!L3)</f>
        <v>0</v>
      </c>
      <c r="G8" s="20">
        <f>Sheet2!K3</f>
        <v>18.410277578573179</v>
      </c>
      <c r="H8" s="20">
        <f>Sheet2!C3</f>
        <v>5.5655738399999999</v>
      </c>
      <c r="I8" s="20">
        <f>Sheet2!H3</f>
        <v>22460.395534030638</v>
      </c>
      <c r="R8" s="10" t="s">
        <v>13</v>
      </c>
    </row>
    <row r="9" spans="2:18" x14ac:dyDescent="0.35">
      <c r="B9" t="str">
        <f>Sheet2!B4</f>
        <v>03_Hoosier_16x6.0-10_R20_6Rim.tir</v>
      </c>
      <c r="C9" s="20">
        <f>Sheet2!E4</f>
        <v>1378.5647730407597</v>
      </c>
      <c r="D9" s="20">
        <f>Sheet2!G4</f>
        <v>1322.3308133748815</v>
      </c>
      <c r="E9" s="20">
        <f>Sheet2!I4</f>
        <v>1</v>
      </c>
      <c r="F9" s="20">
        <f>IF(Sheet2!L4 = "ND", 0,  Sheet2!L4)</f>
        <v>0</v>
      </c>
      <c r="G9" s="20">
        <f>Sheet2!K4</f>
        <v>14.317499793697406</v>
      </c>
      <c r="H9" s="20">
        <f>Sheet2!C4</f>
        <v>5.0824983599999998</v>
      </c>
      <c r="I9" s="20">
        <f>Sheet2!H4</f>
        <v>19143.469473247831</v>
      </c>
      <c r="R9" s="11" t="s">
        <v>14</v>
      </c>
    </row>
    <row r="10" spans="2:18" x14ac:dyDescent="0.35">
      <c r="B10" t="str">
        <f>Sheet2!B5</f>
        <v>04_Hoosier_16x6.0-10_R20_7Rim.tir</v>
      </c>
      <c r="C10" s="20">
        <f>Sheet2!E5</f>
        <v>1392.5669539534656</v>
      </c>
      <c r="D10" s="20">
        <f>Sheet2!G5</f>
        <v>1338.2031224203297</v>
      </c>
      <c r="E10" s="20">
        <f>Sheet2!I5</f>
        <v>1</v>
      </c>
      <c r="F10" s="20">
        <f>IF(Sheet2!L5 = "ND", 0,  Sheet2!L5)</f>
        <v>0</v>
      </c>
      <c r="G10" s="20">
        <f>Sheet2!K5</f>
        <v>15.387366226633146</v>
      </c>
      <c r="H10" s="20">
        <f>Sheet2!C5</f>
        <v>5.3591894799999995</v>
      </c>
      <c r="I10" s="20">
        <f>Sheet2!H5</f>
        <v>19199.827902147637</v>
      </c>
      <c r="R10" s="11" t="s">
        <v>3</v>
      </c>
    </row>
    <row r="11" spans="2:18" x14ac:dyDescent="0.35">
      <c r="B11" t="str">
        <f>Sheet2!B6</f>
        <v>05_Hoosier_18x6.0-10_R20_6Rim.tir</v>
      </c>
      <c r="C11" s="20">
        <f>Sheet2!E6</f>
        <v>1491.375295848065</v>
      </c>
      <c r="D11" s="20">
        <f>Sheet2!G6</f>
        <v>1434.436407162452</v>
      </c>
      <c r="E11" s="20">
        <f>Sheet2!I6</f>
        <v>1</v>
      </c>
      <c r="F11" s="20">
        <f>IF(Sheet2!L6 = "ND", 0,  Sheet2!L6)</f>
        <v>1324.0038452412396</v>
      </c>
      <c r="G11" s="20">
        <f>Sheet2!K6</f>
        <v>29.40616397091755</v>
      </c>
      <c r="H11" s="20">
        <f>Sheet2!C6</f>
        <v>5.5066068800000005</v>
      </c>
      <c r="I11" s="20">
        <f>Sheet2!H6</f>
        <v>24174.206639737571</v>
      </c>
      <c r="R11" s="11" t="s">
        <v>4</v>
      </c>
    </row>
    <row r="12" spans="2:18" x14ac:dyDescent="0.35">
      <c r="B12" t="str">
        <f>Sheet2!B7</f>
        <v>06_Hoosier_18x6.0-10_R20_7Rim.tir</v>
      </c>
      <c r="C12" s="20">
        <f>Sheet2!E7</f>
        <v>1488.1734889619829</v>
      </c>
      <c r="D12" s="20">
        <f>Sheet2!G7</f>
        <v>1428.7543587969342</v>
      </c>
      <c r="E12" s="20">
        <f>Sheet2!I7</f>
        <v>1</v>
      </c>
      <c r="F12" s="20">
        <f>IF(Sheet2!L7 = "ND", 0,  Sheet2!L7)</f>
        <v>1251.1047378194853</v>
      </c>
      <c r="G12" s="20">
        <f>Sheet2!K7</f>
        <v>23.555160700712687</v>
      </c>
      <c r="H12" s="20">
        <f>Sheet2!C7</f>
        <v>5.7402067599999995</v>
      </c>
      <c r="I12" s="20">
        <f>Sheet2!H7</f>
        <v>23057.299498565211</v>
      </c>
      <c r="R12" s="11" t="s">
        <v>5</v>
      </c>
    </row>
    <row r="13" spans="2:18" x14ac:dyDescent="0.35">
      <c r="B13" t="str">
        <f>Sheet2!B8</f>
        <v>07_Goodyear_18.0x6.5-10_D0571_6Rim.tir</v>
      </c>
      <c r="C13" s="20">
        <f>Sheet2!E8</f>
        <v>1525.8218234985466</v>
      </c>
      <c r="D13" s="20">
        <f>Sheet2!G8</f>
        <v>1466.3146871310005</v>
      </c>
      <c r="E13" s="20">
        <f>Sheet2!I8</f>
        <v>1</v>
      </c>
      <c r="F13" s="20">
        <f>IF(Sheet2!L8 = "ND", 0,  Sheet2!L8)</f>
        <v>1351.6364222651798</v>
      </c>
      <c r="G13" s="20">
        <f>Sheet2!K8</f>
        <v>25.969275063951901</v>
      </c>
      <c r="H13" s="20">
        <f>Sheet2!C8</f>
        <v>5.7061873599999995</v>
      </c>
      <c r="I13" s="20">
        <f>Sheet2!H8</f>
        <v>31087.629309098418</v>
      </c>
      <c r="R13" s="11" t="s">
        <v>6</v>
      </c>
    </row>
    <row r="14" spans="2:18" x14ac:dyDescent="0.35">
      <c r="B14" t="str">
        <f>Sheet2!B9</f>
        <v>08_Goodyear_18.0x6.5-10_D0571_7Rim.tir</v>
      </c>
      <c r="C14" s="20">
        <f>Sheet2!E9</f>
        <v>1471.3046997420386</v>
      </c>
      <c r="D14" s="20">
        <f>Sheet2!G9</f>
        <v>1411.2528618203514</v>
      </c>
      <c r="E14" s="20">
        <f>Sheet2!I9</f>
        <v>1</v>
      </c>
      <c r="F14" s="20">
        <f>IF(Sheet2!L9 = "ND", 0,  Sheet2!L9)</f>
        <v>1332.0164029926066</v>
      </c>
      <c r="G14" s="20">
        <f>Sheet2!K9</f>
        <v>13.493771969144149</v>
      </c>
      <c r="H14" s="20">
        <f>Sheet2!C9</f>
        <v>6.0010221599999998</v>
      </c>
      <c r="I14" s="20">
        <f>Sheet2!H9</f>
        <v>29984.432518291324</v>
      </c>
      <c r="R14" s="11" t="s">
        <v>7</v>
      </c>
    </row>
    <row r="15" spans="2:18" x14ac:dyDescent="0.35">
      <c r="B15" t="str">
        <f>Sheet2!B10</f>
        <v>09_MRF_18x6-10_ZTD1_6Rim.tir</v>
      </c>
      <c r="C15" s="20">
        <f>Sheet2!E10</f>
        <v>1135.7342491987292</v>
      </c>
      <c r="D15" s="20">
        <f>Sheet2!G10</f>
        <v>1089.4387408425803</v>
      </c>
      <c r="E15" s="20">
        <f>Sheet2!I10</f>
        <v>1</v>
      </c>
      <c r="F15" s="20">
        <f>IF(Sheet2!L10 = "ND", 0,  Sheet2!L10)</f>
        <v>1051.5417545077357</v>
      </c>
      <c r="G15" s="20">
        <f>Sheet2!K10</f>
        <v>13.055626098617871</v>
      </c>
      <c r="H15" s="20">
        <f>Sheet2!C10</f>
        <v>5.8921600799999991</v>
      </c>
      <c r="I15" s="20">
        <f>Sheet2!H10</f>
        <v>34644.059496909038</v>
      </c>
      <c r="R15" s="11" t="s">
        <v>8</v>
      </c>
    </row>
    <row r="16" spans="2:18" x14ac:dyDescent="0.35">
      <c r="B16" t="str">
        <f>Sheet2!B11</f>
        <v>10_MRF_18x6-10_ZTD1_7Rim.tir</v>
      </c>
      <c r="C16" s="20">
        <f>Sheet2!E11</f>
        <v>1083.0311004464186</v>
      </c>
      <c r="D16" s="20">
        <f>Sheet2!G11</f>
        <v>1037.3963503362741</v>
      </c>
      <c r="E16" s="20">
        <f>Sheet2!I11</f>
        <v>1</v>
      </c>
      <c r="F16" s="20">
        <f>IF(Sheet2!L11 = "ND", 0,  Sheet2!L11)</f>
        <v>1097.798199042132</v>
      </c>
      <c r="G16" s="20">
        <f>Sheet2!K11</f>
        <v>12.011174605197123</v>
      </c>
      <c r="H16" s="20">
        <f>Sheet2!C11</f>
        <v>6.1461715999999997</v>
      </c>
      <c r="I16" s="20">
        <f>Sheet2!H11</f>
        <v>40807.883351918004</v>
      </c>
      <c r="R16" s="11" t="s">
        <v>9</v>
      </c>
    </row>
    <row r="17" spans="2:18" x14ac:dyDescent="0.35">
      <c r="B17" t="str">
        <f>Sheet2!B12</f>
        <v>11_Hoosier_20.5x7-13_R20_7Rim.tir</v>
      </c>
      <c r="C17" s="20">
        <f>Sheet2!E12</f>
        <v>1504.7643717599271</v>
      </c>
      <c r="D17" s="20">
        <f>Sheet2!G12</f>
        <v>1445.588586319112</v>
      </c>
      <c r="E17" s="20">
        <f>Sheet2!I12</f>
        <v>1</v>
      </c>
      <c r="F17" s="20">
        <f>IF(Sheet2!L12 = "ND", 0,  Sheet2!L12)</f>
        <v>1300.8609386454232</v>
      </c>
      <c r="G17" s="20">
        <f>Sheet2!K12</f>
        <v>2.9056529242126601</v>
      </c>
      <c r="H17" s="20">
        <f>Sheet2!C12</f>
        <v>13.66219104</v>
      </c>
      <c r="I17" s="20">
        <f>Sheet2!H12</f>
        <v>28787.366111526724</v>
      </c>
      <c r="R17" s="12" t="s">
        <v>10</v>
      </c>
    </row>
    <row r="18" spans="2:18" x14ac:dyDescent="0.35">
      <c r="B18" t="str">
        <f>Sheet2!B13</f>
        <v>12_Hoosier_20.5x7-13_R20_8Rim.tir</v>
      </c>
      <c r="C18" s="20">
        <f>Sheet2!E13</f>
        <v>1446.814738053685</v>
      </c>
      <c r="D18" s="20">
        <f>Sheet2!G13</f>
        <v>1388.9937103022055</v>
      </c>
      <c r="E18" s="20">
        <f>Sheet2!I13</f>
        <v>1</v>
      </c>
      <c r="F18" s="20">
        <f>IF(Sheet2!L13 = "ND", 0,  Sheet2!L13)</f>
        <v>1286.6649923608313</v>
      </c>
      <c r="G18" s="20">
        <f>Sheet2!K13</f>
        <v>8.621782382758834</v>
      </c>
      <c r="H18" s="20">
        <f>Sheet2!C13</f>
        <v>11.902254079999999</v>
      </c>
      <c r="I18" s="20">
        <f>Sheet2!H13</f>
        <v>36968.755564889514</v>
      </c>
    </row>
    <row r="19" spans="2:18" x14ac:dyDescent="0.35">
      <c r="B19" t="str">
        <f>Sheet2!B14</f>
        <v>13_Goodyear_20.0x7-13_D2704_7Rim.tir</v>
      </c>
      <c r="C19" s="20">
        <f>Sheet2!E14</f>
        <v>1644.2736163714658</v>
      </c>
      <c r="D19" s="20">
        <f>Sheet2!G14</f>
        <v>1578.0814183326409</v>
      </c>
      <c r="E19" s="20">
        <f>Sheet2!I14</f>
        <v>1</v>
      </c>
      <c r="F19" s="20">
        <f>IF(Sheet2!L14 = "ND", 0,  Sheet2!L14)</f>
        <v>1228.9114851251607</v>
      </c>
      <c r="G19" s="20">
        <f>Sheet2!K14</f>
        <v>22.111672740793562</v>
      </c>
      <c r="H19" s="20">
        <f>Sheet2!C14</f>
        <v>12.163069480000001</v>
      </c>
      <c r="I19" s="20">
        <f>Sheet2!H14</f>
        <v>29240.85832208081</v>
      </c>
    </row>
    <row r="20" spans="2:18" x14ac:dyDescent="0.35">
      <c r="B20" t="str">
        <f>Sheet2!B15</f>
        <v>14_Goodyear_20.0x7-13_D2704_8Rim.tir</v>
      </c>
      <c r="C20" s="20">
        <f>Sheet2!E15</f>
        <v>1449.7161427552983</v>
      </c>
      <c r="D20" s="20">
        <f>Sheet2!G15</f>
        <v>1391.2397600678448</v>
      </c>
      <c r="E20" s="20">
        <f>Sheet2!I15</f>
        <v>1</v>
      </c>
      <c r="F20" s="20">
        <f>IF(Sheet2!L15 = "ND", 0,  Sheet2!L15)</f>
        <v>1269.9547729582082</v>
      </c>
      <c r="G20" s="20">
        <f>Sheet2!K15</f>
        <v>13.370072921729852</v>
      </c>
      <c r="H20" s="20">
        <f>Sheet2!C15</f>
        <v>10.40086456</v>
      </c>
      <c r="I20" s="20">
        <f>Sheet2!H15</f>
        <v>27410.226980274612</v>
      </c>
    </row>
    <row r="21" spans="2:18" x14ac:dyDescent="0.35">
      <c r="B21" t="str">
        <f>Sheet2!B16</f>
        <v>15_Continental_205x470R-13_FS43329_7Rim.tir</v>
      </c>
      <c r="C21" s="20">
        <f>Sheet2!E16</f>
        <v>1626.6410306711739</v>
      </c>
      <c r="D21" s="20">
        <f>Sheet2!G16</f>
        <v>1565.662677459768</v>
      </c>
      <c r="E21" s="20">
        <f>Sheet2!I16</f>
        <v>1</v>
      </c>
      <c r="F21" s="20">
        <f>IF(Sheet2!L16 = "ND", 0,  Sheet2!L16)</f>
        <v>1297.3092603709797</v>
      </c>
      <c r="G21" s="20">
        <f>Sheet2!K16</f>
        <v>13.736907144326651</v>
      </c>
      <c r="H21" s="20">
        <f>Sheet2!C16</f>
        <v>11.929469599999999</v>
      </c>
      <c r="I21" s="20">
        <f>Sheet2!H16</f>
        <v>30766.058316327431</v>
      </c>
    </row>
    <row r="22" spans="2:18" x14ac:dyDescent="0.35">
      <c r="B22" t="str">
        <f>Sheet2!B17</f>
        <v>16_Hoosier_16.0x6.0-10_LCO_6Rim.tir</v>
      </c>
      <c r="C22" s="20">
        <f>Sheet2!E17</f>
        <v>1405.4454568506533</v>
      </c>
      <c r="D22" s="20">
        <f>Sheet2!G17</f>
        <v>1353.4044916495345</v>
      </c>
      <c r="E22" s="20">
        <f>Sheet2!I17</f>
        <v>1</v>
      </c>
      <c r="F22" s="20">
        <f>IF(Sheet2!L17 = "ND", 0,  Sheet2!L17)</f>
        <v>0</v>
      </c>
      <c r="G22" s="20">
        <f>Sheet2!K17</f>
        <v>22.83479006064082</v>
      </c>
      <c r="H22" s="20">
        <f>Sheet2!C17</f>
        <v>5.1323934799999993</v>
      </c>
      <c r="I22" s="20">
        <f>Sheet2!H17</f>
        <v>19958.48151666945</v>
      </c>
    </row>
    <row r="23" spans="2:18" x14ac:dyDescent="0.35">
      <c r="B23" t="str">
        <f>Sheet2!B18</f>
        <v>17_Hoosier_16.0x6.0-10_LCO_7Rim.tir</v>
      </c>
      <c r="C23" s="20">
        <f>Sheet2!E18</f>
        <v>1399.0432113036734</v>
      </c>
      <c r="D23" s="20">
        <f>Sheet2!G18</f>
        <v>1346.1946241648366</v>
      </c>
      <c r="E23" s="20">
        <f>Sheet2!I18</f>
        <v>1</v>
      </c>
      <c r="F23" s="20">
        <f>IF(Sheet2!L18 = "ND", 0,  Sheet2!L18)</f>
        <v>0</v>
      </c>
      <c r="G23" s="20">
        <f>Sheet2!K18</f>
        <v>23.060648079149942</v>
      </c>
      <c r="H23" s="20">
        <f>Sheet2!C18</f>
        <v>5.3047584399999996</v>
      </c>
      <c r="I23" s="20">
        <f>Sheet2!H18</f>
        <v>21253.399390250874</v>
      </c>
    </row>
    <row r="24" spans="2:18" x14ac:dyDescent="0.35">
      <c r="B24" t="str">
        <f>Sheet2!B19</f>
        <v>18_Hoosier_16.0x7.5-10_LCO_8Rim.tir</v>
      </c>
      <c r="C24" s="20">
        <f>Sheet2!E19</f>
        <v>1387.6967310567711</v>
      </c>
      <c r="D24" s="20">
        <f>Sheet2!G19</f>
        <v>1334.4172130966144</v>
      </c>
      <c r="E24" s="20">
        <f>Sheet2!I19</f>
        <v>1</v>
      </c>
      <c r="F24" s="20">
        <f>IF(Sheet2!L19 = "ND", 0,  Sheet2!L19)</f>
        <v>0</v>
      </c>
      <c r="G24" s="20">
        <f>Sheet2!K19</f>
        <v>21.612145087895232</v>
      </c>
      <c r="H24" s="20">
        <f>Sheet2!C19</f>
        <v>5.6971155200000005</v>
      </c>
      <c r="I24" s="20">
        <f>Sheet2!H19</f>
        <v>20065.804846484891</v>
      </c>
    </row>
    <row r="25" spans="2:18" x14ac:dyDescent="0.35">
      <c r="B25" t="str">
        <f>Sheet2!B20</f>
        <v>19_Hoosier_16.0x7.5-10_LCO_7Rim.tir</v>
      </c>
      <c r="C25" s="20">
        <f>Sheet2!E20</f>
        <v>1396.8619739502833</v>
      </c>
      <c r="D25" s="20">
        <f>Sheet2!G20</f>
        <v>1341.839498871735</v>
      </c>
      <c r="E25" s="20">
        <f>Sheet2!I20</f>
        <v>1</v>
      </c>
      <c r="F25" s="20">
        <f>IF(Sheet2!L20 = "ND", 0,  Sheet2!L20)</f>
        <v>0</v>
      </c>
      <c r="G25" s="20">
        <f>Sheet2!K20</f>
        <v>22.713968065012555</v>
      </c>
      <c r="H25" s="20">
        <f>Sheet2!C20</f>
        <v>5.7515465599999995</v>
      </c>
      <c r="I25" s="20">
        <f>Sheet2!H20</f>
        <v>20428.69287290483</v>
      </c>
    </row>
    <row r="26" spans="2:18" x14ac:dyDescent="0.35">
      <c r="B26" t="str">
        <f>Sheet2!B21</f>
        <v>20_Avon_7.0x16.0-10_FS_7Rim.tir</v>
      </c>
      <c r="C26" s="20">
        <f>Sheet2!E21</f>
        <v>1241.4763652577622</v>
      </c>
      <c r="D26" s="20">
        <f>Sheet2!G21</f>
        <v>1193.2814934266471</v>
      </c>
      <c r="E26" s="20">
        <f>Sheet2!I21</f>
        <v>1</v>
      </c>
      <c r="F26" s="20">
        <f>IF(Sheet2!L21 = "ND", 0,  Sheet2!L21)</f>
        <v>0</v>
      </c>
      <c r="G26" s="20">
        <f>Sheet2!K21</f>
        <v>13.53973768766312</v>
      </c>
      <c r="H26" s="20">
        <f>Sheet2!C21</f>
        <v>5.5179466799999997</v>
      </c>
      <c r="I26" s="20">
        <f>Sheet2!H21</f>
        <v>18859.597365099344</v>
      </c>
    </row>
    <row r="27" spans="2:18" x14ac:dyDescent="0.35">
      <c r="B27" t="str">
        <f>Sheet2!B22</f>
        <v>21_Avon_7.0x16.0-10_FS_8Rim.tir</v>
      </c>
      <c r="C27" s="20">
        <f>Sheet2!E22</f>
        <v>1249.8060505821679</v>
      </c>
      <c r="D27" s="20">
        <f>Sheet2!G22</f>
        <v>1202.8817765036304</v>
      </c>
      <c r="E27" s="20">
        <v>1</v>
      </c>
      <c r="F27" s="20">
        <f>IF(Sheet2!L22 = "ND", 0,  Sheet2!L22)</f>
        <v>0</v>
      </c>
      <c r="G27" s="20">
        <f>Sheet2!K22</f>
        <v>17.482874706220215</v>
      </c>
      <c r="H27" s="20">
        <f>Sheet2!C22</f>
        <v>5.6086650799999997</v>
      </c>
      <c r="I27" s="20">
        <f>Sheet2!H22</f>
        <v>20378.311960636642</v>
      </c>
    </row>
    <row r="28" spans="2:18" x14ac:dyDescent="0.35">
      <c r="B28" t="str">
        <f>Sheet2!B23</f>
        <v>22_Avon_8.2x20.0-13_FS_8Rim.tir</v>
      </c>
      <c r="C28" s="20">
        <f>Sheet2!E23</f>
        <v>1372.9097994678571</v>
      </c>
      <c r="D28" s="20">
        <f>Sheet2!G23</f>
        <v>1316.155000642593</v>
      </c>
      <c r="E28" s="20">
        <f>Sheet2!I23</f>
        <v>1</v>
      </c>
      <c r="F28" s="20">
        <f>IF(Sheet2!L23 = "ND", 0,  Sheet2!L23)</f>
        <v>1294.1694730235959</v>
      </c>
      <c r="G28" s="20">
        <f>Sheet2!K23</f>
        <v>17.771256090695569</v>
      </c>
      <c r="H28" s="20">
        <f>Sheet2!C23</f>
        <v>11.93854144</v>
      </c>
      <c r="I28" s="20">
        <f>Sheet2!H23</f>
        <v>18597.177761836752</v>
      </c>
    </row>
    <row r="29" spans="2:18" x14ac:dyDescent="0.35">
      <c r="B29" t="str">
        <f>Sheet2!B24</f>
        <v>23_Avon_8.2x20.0-13_FS_9Rim.tir</v>
      </c>
      <c r="C29" s="20">
        <f>Sheet2!E24</f>
        <v>1307.0378907317493</v>
      </c>
      <c r="D29" s="20">
        <f>Sheet2!G24</f>
        <v>1252.7629425828798</v>
      </c>
      <c r="E29" s="20">
        <v>1</v>
      </c>
      <c r="F29" s="20">
        <f>IF(Sheet2!L24 = "ND", 0,  Sheet2!L24)</f>
        <v>1294.8333098813791</v>
      </c>
      <c r="G29" s="20">
        <f>Sheet2!K24</f>
        <v>15.996700898233009</v>
      </c>
      <c r="H29" s="20">
        <f>Sheet2!C24</f>
        <v>11.981632679999999</v>
      </c>
      <c r="I29" s="20">
        <f>Sheet2!H24</f>
        <v>19024.110013201633</v>
      </c>
    </row>
    <row r="30" spans="2:18" x14ac:dyDescent="0.35">
      <c r="B30" t="str">
        <f>Sheet2!B25</f>
        <v>24_Avon_7.2x20.0-13_FS_7Rim.tir</v>
      </c>
      <c r="C30" s="20">
        <f>Sheet2!E25</f>
        <v>1246.2893099511575</v>
      </c>
      <c r="D30" s="20">
        <f>Sheet2!G25</f>
        <v>1195.4696833375137</v>
      </c>
      <c r="E30" s="20">
        <f>Sheet2!I25</f>
        <v>1</v>
      </c>
      <c r="F30" s="20">
        <f>IF(Sheet2!L25 = "ND", 0,  Sheet2!L25)</f>
        <v>1073.4962812291196</v>
      </c>
      <c r="G30" s="20">
        <f>Sheet2!K25</f>
        <v>11.730795376588491</v>
      </c>
      <c r="H30" s="20">
        <f>Sheet2!C25</f>
        <v>13.458074640000001</v>
      </c>
      <c r="I30" s="20">
        <f>Sheet2!H25</f>
        <v>16336.480118847954</v>
      </c>
    </row>
    <row r="31" spans="2:18" x14ac:dyDescent="0.35">
      <c r="B31" t="str">
        <f>Sheet2!B26</f>
        <v>25_Avon_7.2x20.0-13_FS_8Rim.tir</v>
      </c>
      <c r="C31" s="20">
        <f>Sheet2!E26</f>
        <v>1204.6875242675562</v>
      </c>
      <c r="D31" s="20">
        <f>Sheet2!G26</f>
        <v>1155.7966927868656</v>
      </c>
      <c r="E31" s="20">
        <f>Sheet2!I26</f>
        <v>1</v>
      </c>
      <c r="F31" s="20">
        <f>IF(Sheet2!L26 = "ND", 0,  Sheet2!L26)</f>
        <v>1183.846350683194</v>
      </c>
      <c r="G31" s="20">
        <f>Sheet2!K26</f>
        <v>11.08382078131665</v>
      </c>
      <c r="H31" s="20">
        <f>Sheet2!C26</f>
        <v>12.02925984</v>
      </c>
      <c r="I31" s="20">
        <f>Sheet2!H26</f>
        <v>16745.947522921681</v>
      </c>
    </row>
    <row r="32" spans="2:18" x14ac:dyDescent="0.35">
      <c r="B32" t="str">
        <f>Sheet2!B27</f>
        <v>26_Avon_6.2x20.0-13_FS_6Rim.tir</v>
      </c>
      <c r="C32" s="20">
        <f>Sheet2!E27</f>
        <v>1133.7595009364713</v>
      </c>
      <c r="D32" s="20">
        <f>Sheet2!G27</f>
        <v>1086.7320342517114</v>
      </c>
      <c r="E32" s="20">
        <f>Sheet2!I27</f>
        <v>1</v>
      </c>
      <c r="F32" s="20">
        <f>IF(Sheet2!L27 = "ND", 0,  Sheet2!L27)</f>
        <v>1055.7157402315393</v>
      </c>
      <c r="G32" s="20">
        <f>Sheet2!K27</f>
        <v>13.866556401439492</v>
      </c>
      <c r="H32" s="20">
        <f>Sheet2!C27</f>
        <v>10.763738160000001</v>
      </c>
      <c r="I32" s="20">
        <f>Sheet2!H27</f>
        <v>15324.620447760168</v>
      </c>
    </row>
    <row r="33" spans="2:15" x14ac:dyDescent="0.35">
      <c r="B33">
        <f>Sheet2!B28</f>
        <v>0</v>
      </c>
      <c r="C33" s="20">
        <f>Sheet2!E28</f>
        <v>0</v>
      </c>
      <c r="D33" s="20">
        <f>Sheet2!G28</f>
        <v>0</v>
      </c>
      <c r="E33" s="20">
        <v>1</v>
      </c>
      <c r="F33" s="20">
        <f>IF(Sheet2!L28 = "ND", 0,  Sheet2!L28)</f>
        <v>0</v>
      </c>
      <c r="G33" s="20">
        <f>Sheet2!K28</f>
        <v>0</v>
      </c>
      <c r="H33" s="20">
        <f>Sheet2!C28</f>
        <v>13.140560239999999</v>
      </c>
      <c r="I33" s="20">
        <f>Sheet2!H28</f>
        <v>0</v>
      </c>
    </row>
    <row r="36" spans="2:15" x14ac:dyDescent="0.35">
      <c r="B36" t="s">
        <v>22</v>
      </c>
    </row>
    <row r="37" spans="2:15" ht="39" x14ac:dyDescent="0.35">
      <c r="B37" t="str">
        <f>Sheet1!$B$1</f>
        <v>'tyre'</v>
      </c>
      <c r="C37" s="17" t="s">
        <v>17</v>
      </c>
      <c r="D37" s="17" t="s">
        <v>19</v>
      </c>
      <c r="E37" s="17" t="s">
        <v>16</v>
      </c>
      <c r="F37" s="17" t="s">
        <v>18</v>
      </c>
      <c r="G37" s="18" t="s">
        <v>57</v>
      </c>
      <c r="H37" s="17" t="s">
        <v>3</v>
      </c>
      <c r="I37" s="17" t="s">
        <v>4</v>
      </c>
      <c r="J37" s="17" t="s">
        <v>6</v>
      </c>
      <c r="K37" s="17" t="s">
        <v>7</v>
      </c>
      <c r="L37" s="17" t="s">
        <v>8</v>
      </c>
      <c r="M37" s="17" t="s">
        <v>9</v>
      </c>
      <c r="N37" s="3" t="s">
        <v>10</v>
      </c>
    </row>
    <row r="38" spans="2:15" x14ac:dyDescent="0.35">
      <c r="B38" s="7" t="s">
        <v>11</v>
      </c>
      <c r="C38" s="9">
        <f>C5</f>
        <v>0.1</v>
      </c>
      <c r="D38" s="9">
        <f t="shared" ref="D38:M38" si="0">D5</f>
        <v>0.2</v>
      </c>
      <c r="E38" s="24">
        <f t="shared" si="0"/>
        <v>0.125</v>
      </c>
      <c r="F38" s="9">
        <f t="shared" si="0"/>
        <v>0.05</v>
      </c>
      <c r="G38" s="9">
        <f t="shared" si="0"/>
        <v>0.15</v>
      </c>
      <c r="H38" s="9">
        <f t="shared" si="0"/>
        <v>0.25</v>
      </c>
      <c r="I38" s="9">
        <f t="shared" si="0"/>
        <v>0.125</v>
      </c>
      <c r="J38" s="9">
        <f t="shared" si="0"/>
        <v>0</v>
      </c>
      <c r="K38" s="9">
        <f t="shared" si="0"/>
        <v>0</v>
      </c>
      <c r="L38" s="9">
        <f t="shared" si="0"/>
        <v>0</v>
      </c>
      <c r="M38" s="9">
        <f t="shared" si="0"/>
        <v>0</v>
      </c>
      <c r="N38" s="6">
        <f>SUM(C38:M38)</f>
        <v>1</v>
      </c>
    </row>
    <row r="39" spans="2:15" x14ac:dyDescent="0.35">
      <c r="B39" s="7" t="s">
        <v>12</v>
      </c>
      <c r="C39" s="8">
        <f>C38</f>
        <v>0.1</v>
      </c>
      <c r="D39" s="8">
        <f>D38</f>
        <v>0.2</v>
      </c>
      <c r="E39" s="8">
        <v>0</v>
      </c>
      <c r="F39" s="8">
        <f t="shared" ref="F39:M39" si="1">F38</f>
        <v>0.05</v>
      </c>
      <c r="G39" s="8">
        <f t="shared" si="1"/>
        <v>0.15</v>
      </c>
      <c r="H39" s="8">
        <f t="shared" si="1"/>
        <v>0.25</v>
      </c>
      <c r="I39" s="8">
        <f t="shared" si="1"/>
        <v>0.125</v>
      </c>
      <c r="J39" s="8">
        <f t="shared" si="1"/>
        <v>0</v>
      </c>
      <c r="K39" s="8">
        <f t="shared" si="1"/>
        <v>0</v>
      </c>
      <c r="L39" s="8">
        <f t="shared" si="1"/>
        <v>0</v>
      </c>
      <c r="M39" s="8">
        <f t="shared" si="1"/>
        <v>0</v>
      </c>
      <c r="N39" s="2"/>
      <c r="O39" t="s">
        <v>23</v>
      </c>
    </row>
    <row r="40" spans="2:15" x14ac:dyDescent="0.35">
      <c r="B40" t="str">
        <f>B7</f>
        <v>01_Hoosier_16x7.5-10_R20_7Rim.tir</v>
      </c>
      <c r="C40" s="15">
        <f>(C7/C$6)*C$39</f>
        <v>8.6246165631258337E-2</v>
      </c>
      <c r="D40" s="15">
        <f>(D7/D$6)*D$39</f>
        <v>0.17250057842468508</v>
      </c>
      <c r="E40" s="22">
        <f>(E7/$E$6) *$E$39</f>
        <v>0</v>
      </c>
      <c r="F40" s="22">
        <f>(F7/$F$6) *$F$39</f>
        <v>0</v>
      </c>
      <c r="G40" s="22">
        <f>(G7/$G$6) *$G$39</f>
        <v>0.11863331960713691</v>
      </c>
      <c r="H40" s="22">
        <f>($H$6/H7)*$H$39</f>
        <v>0.23441422594142258</v>
      </c>
      <c r="I40" s="22">
        <f>(I8/$I$6) *$I$39</f>
        <v>6.8799192978036994E-2</v>
      </c>
      <c r="N40" s="20">
        <f t="shared" ref="N40:N66" si="2">SUM(C40:M40)</f>
        <v>0.68059348258253993</v>
      </c>
      <c r="O40">
        <f>RANK(N40, $N$40:$N$66)</f>
        <v>6</v>
      </c>
    </row>
    <row r="41" spans="2:15" x14ac:dyDescent="0.35">
      <c r="B41" t="str">
        <f t="shared" ref="B41:B66" si="3">B8</f>
        <v>02_Hoosier_16x7.5-10_R20_8Rim.tir</v>
      </c>
      <c r="C41" s="15">
        <f t="shared" ref="C41:D66" si="4">(C8/C$6)*C$39</f>
        <v>8.5969171441702366E-2</v>
      </c>
      <c r="D41" s="15">
        <f t="shared" si="4"/>
        <v>0.17191869550730146</v>
      </c>
      <c r="E41" s="22">
        <f t="shared" ref="E41:E66" si="5">(E8/$E$6) *$E$39</f>
        <v>0</v>
      </c>
      <c r="F41" s="22">
        <f t="shared" ref="F41:F66" si="6">(F8/$F$6) *$F$39</f>
        <v>0</v>
      </c>
      <c r="G41" s="22">
        <f t="shared" ref="G41:G66" si="7">(G8/$G$6) *$G$39</f>
        <v>9.3910298518267071E-2</v>
      </c>
      <c r="H41" s="22">
        <f t="shared" ref="H41:H66" si="8">($H$6/H8)*$H$39</f>
        <v>0.22830073349633251</v>
      </c>
      <c r="I41" s="22">
        <f t="shared" ref="I41:I66" si="9">(I9/$I$6) *$I$39</f>
        <v>5.8639005202006121E-2</v>
      </c>
      <c r="N41" s="20">
        <f t="shared" si="2"/>
        <v>0.6387379041656096</v>
      </c>
      <c r="O41">
        <f t="shared" ref="O41:O66" si="10">RANK(N41, $N$40:$N$66)</f>
        <v>13</v>
      </c>
    </row>
    <row r="42" spans="2:15" x14ac:dyDescent="0.35">
      <c r="B42" t="str">
        <f t="shared" si="3"/>
        <v>03_Hoosier_16x6.0-10_R20_6Rim.tir</v>
      </c>
      <c r="C42" s="15">
        <f t="shared" si="4"/>
        <v>8.3840351101840072E-2</v>
      </c>
      <c r="D42" s="15">
        <f t="shared" si="4"/>
        <v>0.16758714702718208</v>
      </c>
      <c r="E42" s="22">
        <f t="shared" si="5"/>
        <v>0</v>
      </c>
      <c r="F42" s="22">
        <f t="shared" si="6"/>
        <v>0</v>
      </c>
      <c r="G42" s="22">
        <f t="shared" si="7"/>
        <v>7.3033156285824768E-2</v>
      </c>
      <c r="H42" s="22">
        <f t="shared" si="8"/>
        <v>0.25</v>
      </c>
      <c r="I42" s="22">
        <f t="shared" si="9"/>
        <v>5.8811638601090385E-2</v>
      </c>
      <c r="N42" s="20">
        <f t="shared" si="2"/>
        <v>0.63327229301593735</v>
      </c>
      <c r="O42">
        <f t="shared" si="10"/>
        <v>14</v>
      </c>
    </row>
    <row r="43" spans="2:15" x14ac:dyDescent="0.35">
      <c r="B43" t="str">
        <f t="shared" si="3"/>
        <v>04_Hoosier_16x6.0-10_R20_7Rim.tir</v>
      </c>
      <c r="C43" s="15">
        <f t="shared" si="4"/>
        <v>8.4691923539255046E-2</v>
      </c>
      <c r="D43" s="15">
        <f t="shared" si="4"/>
        <v>0.16959874273587733</v>
      </c>
      <c r="E43" s="22">
        <f t="shared" si="5"/>
        <v>0</v>
      </c>
      <c r="F43" s="22">
        <f t="shared" si="6"/>
        <v>0</v>
      </c>
      <c r="G43" s="22">
        <f t="shared" si="7"/>
        <v>7.8490514311137904E-2</v>
      </c>
      <c r="H43" s="22">
        <f t="shared" si="8"/>
        <v>0.23709267879813797</v>
      </c>
      <c r="I43" s="22">
        <f t="shared" si="9"/>
        <v>7.4048825417091138E-2</v>
      </c>
      <c r="N43" s="20">
        <f t="shared" si="2"/>
        <v>0.64392268480149939</v>
      </c>
      <c r="O43">
        <f t="shared" si="10"/>
        <v>12</v>
      </c>
    </row>
    <row r="44" spans="2:15" x14ac:dyDescent="0.35">
      <c r="B44" t="str">
        <f t="shared" si="3"/>
        <v>05_Hoosier_18x6.0-10_R20_6Rim.tir</v>
      </c>
      <c r="C44" s="15">
        <f t="shared" si="4"/>
        <v>9.0701163176186442E-2</v>
      </c>
      <c r="D44" s="15">
        <f t="shared" si="4"/>
        <v>0.1817949809811511</v>
      </c>
      <c r="E44" s="22">
        <f t="shared" si="5"/>
        <v>0</v>
      </c>
      <c r="F44" s="22">
        <f t="shared" si="6"/>
        <v>4.897781028356607E-2</v>
      </c>
      <c r="G44" s="22">
        <f t="shared" si="7"/>
        <v>0.15</v>
      </c>
      <c r="H44" s="22">
        <f t="shared" si="8"/>
        <v>0.23074546952224048</v>
      </c>
      <c r="I44" s="22">
        <f t="shared" si="9"/>
        <v>7.0627589587666947E-2</v>
      </c>
      <c r="N44" s="20">
        <f t="shared" si="2"/>
        <v>0.77284701355081098</v>
      </c>
      <c r="O44">
        <f t="shared" si="10"/>
        <v>2</v>
      </c>
    </row>
    <row r="45" spans="2:15" x14ac:dyDescent="0.35">
      <c r="B45" t="str">
        <f t="shared" si="3"/>
        <v>06_Hoosier_18x6.0-10_R20_7Rim.tir</v>
      </c>
      <c r="C45" s="15">
        <f t="shared" si="4"/>
        <v>9.0506438475005155E-2</v>
      </c>
      <c r="D45" s="15">
        <f t="shared" si="4"/>
        <v>0.18107485991521508</v>
      </c>
      <c r="E45" s="22">
        <f t="shared" si="5"/>
        <v>0</v>
      </c>
      <c r="F45" s="22">
        <f t="shared" si="6"/>
        <v>4.6281112184102906E-2</v>
      </c>
      <c r="G45" s="22">
        <f t="shared" si="7"/>
        <v>0.12015419993581215</v>
      </c>
      <c r="H45" s="22">
        <f t="shared" si="8"/>
        <v>0.2213551955748716</v>
      </c>
      <c r="I45" s="22">
        <f t="shared" si="9"/>
        <v>9.5225562916991122E-2</v>
      </c>
      <c r="N45" s="20">
        <f t="shared" si="2"/>
        <v>0.75459736900199803</v>
      </c>
      <c r="O45">
        <f t="shared" si="10"/>
        <v>3</v>
      </c>
    </row>
    <row r="46" spans="2:15" x14ac:dyDescent="0.35">
      <c r="B46" t="str">
        <f t="shared" si="3"/>
        <v>07_Goodyear_18.0x6.5-10_D0571_6Rim.tir</v>
      </c>
      <c r="C46" s="15">
        <f t="shared" si="4"/>
        <v>9.2796102078538778E-2</v>
      </c>
      <c r="D46" s="15">
        <f t="shared" si="4"/>
        <v>0.18583511219342153</v>
      </c>
      <c r="E46" s="22">
        <f t="shared" si="5"/>
        <v>0</v>
      </c>
      <c r="F46" s="22">
        <f t="shared" si="6"/>
        <v>0.05</v>
      </c>
      <c r="G46" s="22">
        <f t="shared" si="7"/>
        <v>0.13246852814414334</v>
      </c>
      <c r="H46" s="22">
        <f t="shared" si="8"/>
        <v>0.22267488076311606</v>
      </c>
      <c r="I46" s="22">
        <f t="shared" si="9"/>
        <v>9.1846323722895418E-2</v>
      </c>
      <c r="N46" s="20">
        <f t="shared" si="2"/>
        <v>0.77562094690211514</v>
      </c>
      <c r="O46">
        <f t="shared" si="10"/>
        <v>1</v>
      </c>
    </row>
    <row r="47" spans="2:15" x14ac:dyDescent="0.35">
      <c r="B47" t="str">
        <f t="shared" si="3"/>
        <v>08_Goodyear_18.0x6.5-10_D0571_7Rim.tir</v>
      </c>
      <c r="C47" s="15">
        <f t="shared" si="4"/>
        <v>8.9480527151488951E-2</v>
      </c>
      <c r="D47" s="15">
        <f t="shared" si="4"/>
        <v>0.17885678716266035</v>
      </c>
      <c r="E47" s="22">
        <f t="shared" si="5"/>
        <v>0</v>
      </c>
      <c r="F47" s="22">
        <f t="shared" si="6"/>
        <v>4.9274212393607582E-2</v>
      </c>
      <c r="G47" s="22">
        <f t="shared" si="7"/>
        <v>6.8831344250593396E-2</v>
      </c>
      <c r="H47" s="22">
        <f t="shared" si="8"/>
        <v>0.21173469387755101</v>
      </c>
      <c r="I47" s="22">
        <f t="shared" si="9"/>
        <v>0.10611938383984065</v>
      </c>
      <c r="N47" s="20">
        <f t="shared" si="2"/>
        <v>0.704296948675742</v>
      </c>
      <c r="O47">
        <f t="shared" si="10"/>
        <v>4</v>
      </c>
    </row>
    <row r="48" spans="2:15" x14ac:dyDescent="0.35">
      <c r="B48" t="str">
        <f t="shared" si="3"/>
        <v>09_MRF_18x6-10_ZTD1_6Rim.tir</v>
      </c>
      <c r="C48" s="15">
        <f t="shared" si="4"/>
        <v>6.9072095902446826E-2</v>
      </c>
      <c r="D48" s="15">
        <f t="shared" si="4"/>
        <v>0.13807129697955034</v>
      </c>
      <c r="E48" s="22">
        <f t="shared" si="5"/>
        <v>0</v>
      </c>
      <c r="F48" s="22">
        <f t="shared" si="6"/>
        <v>3.88988391103533E-2</v>
      </c>
      <c r="G48" s="22">
        <f t="shared" si="7"/>
        <v>6.6596374716860932E-2</v>
      </c>
      <c r="H48" s="22">
        <f t="shared" si="8"/>
        <v>0.21564665127020788</v>
      </c>
      <c r="I48" s="22">
        <f t="shared" si="9"/>
        <v>0.125</v>
      </c>
      <c r="N48" s="20">
        <f t="shared" si="2"/>
        <v>0.65328525797941928</v>
      </c>
      <c r="O48">
        <f t="shared" si="10"/>
        <v>8</v>
      </c>
    </row>
    <row r="49" spans="2:15" x14ac:dyDescent="0.35">
      <c r="B49" t="str">
        <f t="shared" si="3"/>
        <v>10_MRF_18x6-10_ZTD1_7Rim.tir</v>
      </c>
      <c r="C49" s="15">
        <f t="shared" si="4"/>
        <v>6.5866841726526001E-2</v>
      </c>
      <c r="D49" s="15">
        <f t="shared" si="4"/>
        <v>0.13147564356119976</v>
      </c>
      <c r="E49" s="22">
        <f t="shared" si="5"/>
        <v>0</v>
      </c>
      <c r="F49" s="22">
        <f t="shared" si="6"/>
        <v>4.0609966591546656E-2</v>
      </c>
      <c r="G49" s="22">
        <f t="shared" si="7"/>
        <v>6.1268657569937074E-2</v>
      </c>
      <c r="H49" s="22">
        <f t="shared" si="8"/>
        <v>0.20673431734317343</v>
      </c>
      <c r="I49" s="22">
        <f t="shared" si="9"/>
        <v>8.8179549351013117E-2</v>
      </c>
      <c r="N49" s="20">
        <f t="shared" si="2"/>
        <v>0.59413497614339605</v>
      </c>
      <c r="O49">
        <f t="shared" si="10"/>
        <v>17</v>
      </c>
    </row>
    <row r="50" spans="2:15" x14ac:dyDescent="0.35">
      <c r="B50" t="str">
        <f t="shared" si="3"/>
        <v>11_Hoosier_20.5x7-13_R20_7Rim.tir</v>
      </c>
      <c r="C50" s="15">
        <f t="shared" si="4"/>
        <v>9.1515448327912516E-2</v>
      </c>
      <c r="D50" s="15">
        <f t="shared" si="4"/>
        <v>0.18320836549060729</v>
      </c>
      <c r="E50" s="22">
        <f t="shared" si="5"/>
        <v>0</v>
      </c>
      <c r="F50" s="22">
        <f t="shared" si="6"/>
        <v>4.8121703337401081E-2</v>
      </c>
      <c r="G50" s="22">
        <f t="shared" si="7"/>
        <v>1.4821652326462879E-2</v>
      </c>
      <c r="H50" s="22">
        <f t="shared" si="8"/>
        <v>9.3002988047808766E-2</v>
      </c>
      <c r="I50" s="22">
        <f t="shared" si="9"/>
        <v>0.11324023855292642</v>
      </c>
      <c r="N50" s="20">
        <f t="shared" si="2"/>
        <v>0.54391039608311886</v>
      </c>
      <c r="O50">
        <f t="shared" si="10"/>
        <v>22</v>
      </c>
    </row>
    <row r="51" spans="2:15" x14ac:dyDescent="0.35">
      <c r="B51" t="str">
        <f t="shared" si="3"/>
        <v>12_Hoosier_20.5x7-13_R20_8Rim.tir</v>
      </c>
      <c r="C51" s="15">
        <f t="shared" si="4"/>
        <v>8.7991118001788104E-2</v>
      </c>
      <c r="D51" s="15">
        <f t="shared" si="4"/>
        <v>0.17603574747997219</v>
      </c>
      <c r="E51" s="22">
        <f t="shared" si="5"/>
        <v>0</v>
      </c>
      <c r="F51" s="22">
        <f t="shared" si="6"/>
        <v>4.7596564104292777E-2</v>
      </c>
      <c r="G51" s="22">
        <f t="shared" si="7"/>
        <v>4.3979464941189053E-2</v>
      </c>
      <c r="H51" s="22">
        <f t="shared" si="8"/>
        <v>0.10675495426829269</v>
      </c>
      <c r="I51" s="22">
        <f t="shared" si="9"/>
        <v>8.9568656593611545E-2</v>
      </c>
      <c r="N51" s="20">
        <f t="shared" si="2"/>
        <v>0.55192650538914634</v>
      </c>
      <c r="O51">
        <f t="shared" si="10"/>
        <v>21</v>
      </c>
    </row>
    <row r="52" spans="2:15" x14ac:dyDescent="0.35">
      <c r="B52" t="str">
        <f t="shared" si="3"/>
        <v>13_Goodyear_20.0x7-13_D2704_7Rim.tir</v>
      </c>
      <c r="C52" s="15">
        <f t="shared" si="4"/>
        <v>0.1</v>
      </c>
      <c r="D52" s="15">
        <f t="shared" si="4"/>
        <v>0.2</v>
      </c>
      <c r="E52" s="22">
        <f t="shared" si="5"/>
        <v>0</v>
      </c>
      <c r="F52" s="22">
        <f t="shared" si="6"/>
        <v>4.5460135021578252E-2</v>
      </c>
      <c r="G52" s="22">
        <f t="shared" si="7"/>
        <v>0.11279100920471208</v>
      </c>
      <c r="H52" s="22">
        <f t="shared" si="8"/>
        <v>0.10446578407607682</v>
      </c>
      <c r="I52" s="22">
        <f t="shared" si="9"/>
        <v>8.3961188160308953E-2</v>
      </c>
      <c r="N52" s="20">
        <f t="shared" si="2"/>
        <v>0.64667811646267614</v>
      </c>
      <c r="O52">
        <f t="shared" si="10"/>
        <v>11</v>
      </c>
    </row>
    <row r="53" spans="2:15" x14ac:dyDescent="0.35">
      <c r="B53" t="str">
        <f t="shared" si="3"/>
        <v>14_Goodyear_20.0x7-13_D2704_8Rim.tir</v>
      </c>
      <c r="C53" s="15">
        <f t="shared" si="4"/>
        <v>8.8167573104681263E-2</v>
      </c>
      <c r="D53" s="15">
        <f t="shared" si="4"/>
        <v>0.17632040323214657</v>
      </c>
      <c r="E53" s="22">
        <f t="shared" si="5"/>
        <v>0</v>
      </c>
      <c r="F53" s="22">
        <f t="shared" si="6"/>
        <v>4.6978416386187528E-2</v>
      </c>
      <c r="G53" s="22">
        <f t="shared" si="7"/>
        <v>6.8200358953412324E-2</v>
      </c>
      <c r="H53" s="22">
        <f t="shared" si="8"/>
        <v>0.12216528565198428</v>
      </c>
      <c r="I53" s="22">
        <f t="shared" si="9"/>
        <v>9.4240547993533097E-2</v>
      </c>
      <c r="N53" s="20">
        <f t="shared" si="2"/>
        <v>0.59607258532194507</v>
      </c>
      <c r="O53">
        <f t="shared" si="10"/>
        <v>16</v>
      </c>
    </row>
    <row r="54" spans="2:15" x14ac:dyDescent="0.35">
      <c r="B54" t="str">
        <f t="shared" si="3"/>
        <v>15_Continental_205x470R-13_FS43329_7Rim.tir</v>
      </c>
      <c r="C54" s="15">
        <f t="shared" si="4"/>
        <v>9.892763676770519E-2</v>
      </c>
      <c r="D54" s="15">
        <f t="shared" si="4"/>
        <v>0.19842609630547528</v>
      </c>
      <c r="E54" s="22">
        <f t="shared" si="5"/>
        <v>0</v>
      </c>
      <c r="F54" s="22">
        <f t="shared" si="6"/>
        <v>4.7990318957107037E-2</v>
      </c>
      <c r="G54" s="22">
        <f t="shared" si="7"/>
        <v>7.0071569813963175E-2</v>
      </c>
      <c r="H54" s="22">
        <f t="shared" si="8"/>
        <v>0.10651140684410647</v>
      </c>
      <c r="I54" s="22">
        <f t="shared" si="9"/>
        <v>6.1135496003774555E-2</v>
      </c>
      <c r="N54" s="20">
        <f t="shared" si="2"/>
        <v>0.58306252469213171</v>
      </c>
      <c r="O54">
        <f t="shared" si="10"/>
        <v>19</v>
      </c>
    </row>
    <row r="55" spans="2:15" x14ac:dyDescent="0.35">
      <c r="B55" t="str">
        <f t="shared" si="3"/>
        <v>16_Hoosier_16.0x6.0-10_LCO_6Rim.tir</v>
      </c>
      <c r="C55" s="15">
        <f t="shared" si="4"/>
        <v>8.5475157106281896E-2</v>
      </c>
      <c r="D55" s="15">
        <f t="shared" si="4"/>
        <v>0.1715253060997963</v>
      </c>
      <c r="E55" s="22">
        <f t="shared" si="5"/>
        <v>0</v>
      </c>
      <c r="F55" s="22">
        <f t="shared" si="6"/>
        <v>0</v>
      </c>
      <c r="G55" s="22">
        <f t="shared" si="7"/>
        <v>0.11647960993768637</v>
      </c>
      <c r="H55" s="22">
        <f t="shared" si="8"/>
        <v>0.2475695978789218</v>
      </c>
      <c r="I55" s="22">
        <f t="shared" si="9"/>
        <v>6.5102002494733496E-2</v>
      </c>
      <c r="N55" s="20">
        <f t="shared" si="2"/>
        <v>0.68615167351741979</v>
      </c>
      <c r="O55">
        <f t="shared" si="10"/>
        <v>5</v>
      </c>
    </row>
    <row r="56" spans="2:15" x14ac:dyDescent="0.35">
      <c r="B56" t="str">
        <f t="shared" si="3"/>
        <v>17_Hoosier_16.0x6.0-10_LCO_7Rim.tir</v>
      </c>
      <c r="C56" s="15">
        <f t="shared" si="4"/>
        <v>8.5085790915446324E-2</v>
      </c>
      <c r="D56" s="15">
        <f t="shared" si="4"/>
        <v>0.17061155508531245</v>
      </c>
      <c r="E56" s="22">
        <f t="shared" si="5"/>
        <v>0</v>
      </c>
      <c r="F56" s="22">
        <f t="shared" si="6"/>
        <v>0</v>
      </c>
      <c r="G56" s="22">
        <f t="shared" si="7"/>
        <v>0.1176317052198141</v>
      </c>
      <c r="H56" s="22">
        <f t="shared" si="8"/>
        <v>0.23952543822146216</v>
      </c>
      <c r="I56" s="22">
        <f t="shared" si="9"/>
        <v>6.1464241704972493E-2</v>
      </c>
      <c r="N56" s="20">
        <f t="shared" si="2"/>
        <v>0.67431873114700747</v>
      </c>
      <c r="O56">
        <f t="shared" si="10"/>
        <v>7</v>
      </c>
    </row>
    <row r="57" spans="2:15" x14ac:dyDescent="0.35">
      <c r="B57" t="str">
        <f t="shared" si="3"/>
        <v>18_Hoosier_16.0x7.5-10_LCO_8Rim.tir</v>
      </c>
      <c r="C57" s="15">
        <f t="shared" si="4"/>
        <v>8.4395730566978217E-2</v>
      </c>
      <c r="D57" s="15">
        <f t="shared" si="4"/>
        <v>0.16911893107600551</v>
      </c>
      <c r="E57" s="22">
        <f t="shared" si="5"/>
        <v>0</v>
      </c>
      <c r="F57" s="22">
        <f t="shared" si="6"/>
        <v>0</v>
      </c>
      <c r="G57" s="22">
        <f t="shared" si="7"/>
        <v>0.11024293295753977</v>
      </c>
      <c r="H57" s="22">
        <f t="shared" si="8"/>
        <v>0.22302945859872608</v>
      </c>
      <c r="I57" s="22">
        <f t="shared" si="9"/>
        <v>6.257581622382978E-2</v>
      </c>
      <c r="N57" s="20">
        <f t="shared" si="2"/>
        <v>0.64936286942307941</v>
      </c>
      <c r="O57">
        <f t="shared" si="10"/>
        <v>10</v>
      </c>
    </row>
    <row r="58" spans="2:15" x14ac:dyDescent="0.35">
      <c r="B58" t="str">
        <f t="shared" si="3"/>
        <v>19_Hoosier_16.0x7.5-10_LCO_7Rim.tir</v>
      </c>
      <c r="C58" s="15">
        <f t="shared" si="4"/>
        <v>8.4953134322792154E-2</v>
      </c>
      <c r="D58" s="15">
        <f t="shared" si="4"/>
        <v>0.17005960317174096</v>
      </c>
      <c r="E58" s="22">
        <f t="shared" si="5"/>
        <v>0</v>
      </c>
      <c r="F58" s="22">
        <f t="shared" si="6"/>
        <v>0</v>
      </c>
      <c r="G58" s="22">
        <f t="shared" si="7"/>
        <v>0.11586330039924525</v>
      </c>
      <c r="H58" s="22">
        <f t="shared" si="8"/>
        <v>0.22091876971608834</v>
      </c>
      <c r="I58" s="22">
        <f t="shared" si="9"/>
        <v>5.776946699997406E-2</v>
      </c>
      <c r="N58" s="20">
        <f t="shared" si="2"/>
        <v>0.64956427460984079</v>
      </c>
      <c r="O58">
        <f t="shared" si="10"/>
        <v>9</v>
      </c>
    </row>
    <row r="59" spans="2:15" x14ac:dyDescent="0.35">
      <c r="B59" t="str">
        <f t="shared" si="3"/>
        <v>20_Avon_7.0x16.0-10_FS_7Rim.tir</v>
      </c>
      <c r="C59" s="15">
        <f t="shared" si="4"/>
        <v>7.5503027774502365E-2</v>
      </c>
      <c r="D59" s="15">
        <f t="shared" si="4"/>
        <v>0.15123193005940555</v>
      </c>
      <c r="E59" s="22">
        <f t="shared" si="5"/>
        <v>0</v>
      </c>
      <c r="F59" s="22">
        <f t="shared" si="6"/>
        <v>0</v>
      </c>
      <c r="G59" s="22">
        <f t="shared" si="7"/>
        <v>6.9065814063951722E-2</v>
      </c>
      <c r="H59" s="22">
        <f t="shared" si="8"/>
        <v>0.23027127003699138</v>
      </c>
      <c r="I59" s="22">
        <f t="shared" si="9"/>
        <v>6.2421492756983575E-2</v>
      </c>
      <c r="N59" s="20">
        <f t="shared" si="2"/>
        <v>0.58849353469183463</v>
      </c>
      <c r="O59">
        <f t="shared" si="10"/>
        <v>18</v>
      </c>
    </row>
    <row r="60" spans="2:15" x14ac:dyDescent="0.35">
      <c r="B60" t="str">
        <f t="shared" si="3"/>
        <v>21_Avon_7.0x16.0-10_FS_8Rim.tir</v>
      </c>
      <c r="C60" s="15">
        <f t="shared" si="4"/>
        <v>7.600961531817331E-2</v>
      </c>
      <c r="D60" s="15">
        <f t="shared" si="4"/>
        <v>0.15244863319847762</v>
      </c>
      <c r="E60" s="22">
        <f t="shared" si="5"/>
        <v>0</v>
      </c>
      <c r="F60" s="22">
        <f t="shared" si="6"/>
        <v>0</v>
      </c>
      <c r="G60" s="22">
        <f t="shared" si="7"/>
        <v>8.917964303424937E-2</v>
      </c>
      <c r="H60" s="22">
        <f t="shared" si="8"/>
        <v>0.22654670440760211</v>
      </c>
      <c r="I60" s="22">
        <f t="shared" si="9"/>
        <v>5.6965640687177022E-2</v>
      </c>
      <c r="N60" s="20">
        <f t="shared" si="2"/>
        <v>0.60115023664567935</v>
      </c>
      <c r="O60">
        <f t="shared" si="10"/>
        <v>15</v>
      </c>
    </row>
    <row r="61" spans="2:15" x14ac:dyDescent="0.35">
      <c r="B61" t="str">
        <f t="shared" si="3"/>
        <v>22_Avon_8.2x20.0-13_FS_8Rim.tir</v>
      </c>
      <c r="C61" s="15">
        <f t="shared" si="4"/>
        <v>8.3496431846760019E-2</v>
      </c>
      <c r="D61" s="15">
        <f t="shared" si="4"/>
        <v>0.16680444815492571</v>
      </c>
      <c r="E61" s="22">
        <f t="shared" si="5"/>
        <v>0</v>
      </c>
      <c r="F61" s="22">
        <f t="shared" si="6"/>
        <v>4.7874171326884041E-2</v>
      </c>
      <c r="G61" s="22">
        <f t="shared" si="7"/>
        <v>9.0650668215027264E-2</v>
      </c>
      <c r="H61" s="22">
        <f t="shared" si="8"/>
        <v>0.10643047112462006</v>
      </c>
      <c r="I61" s="22">
        <f t="shared" si="9"/>
        <v>5.8273391225483286E-2</v>
      </c>
      <c r="N61" s="20">
        <f t="shared" si="2"/>
        <v>0.55352958189370038</v>
      </c>
      <c r="O61">
        <f t="shared" si="10"/>
        <v>20</v>
      </c>
    </row>
    <row r="62" spans="2:15" x14ac:dyDescent="0.35">
      <c r="B62" t="str">
        <f t="shared" si="3"/>
        <v>23_Avon_8.2x20.0-13_FS_9Rim.tir</v>
      </c>
      <c r="C62" s="15">
        <f t="shared" si="4"/>
        <v>7.9490291501245508E-2</v>
      </c>
      <c r="D62" s="15">
        <f t="shared" si="4"/>
        <v>0.15877038130345847</v>
      </c>
      <c r="E62" s="22">
        <f t="shared" si="5"/>
        <v>0</v>
      </c>
      <c r="F62" s="22">
        <f t="shared" si="6"/>
        <v>4.7898728110307744E-2</v>
      </c>
      <c r="G62" s="22">
        <f t="shared" si="7"/>
        <v>8.1598713015000587E-2</v>
      </c>
      <c r="H62" s="22">
        <f t="shared" si="8"/>
        <v>0.10604770017035775</v>
      </c>
      <c r="I62" s="22">
        <f t="shared" si="9"/>
        <v>5.0040821702162994E-2</v>
      </c>
      <c r="N62" s="20">
        <f t="shared" si="2"/>
        <v>0.5238466358025331</v>
      </c>
      <c r="O62">
        <f t="shared" si="10"/>
        <v>23</v>
      </c>
    </row>
    <row r="63" spans="2:15" x14ac:dyDescent="0.35">
      <c r="B63" t="str">
        <f t="shared" si="3"/>
        <v>24_Avon_7.2x20.0-13_FS_7Rim.tir</v>
      </c>
      <c r="C63" s="15">
        <f t="shared" si="4"/>
        <v>7.5795737250922493E-2</v>
      </c>
      <c r="D63" s="15">
        <f t="shared" si="4"/>
        <v>0.15150925287500255</v>
      </c>
      <c r="E63" s="22">
        <f t="shared" si="5"/>
        <v>0</v>
      </c>
      <c r="F63" s="22">
        <f t="shared" si="6"/>
        <v>3.9710985274800055E-2</v>
      </c>
      <c r="G63" s="22">
        <f t="shared" si="7"/>
        <v>5.9838451156992878E-2</v>
      </c>
      <c r="H63" s="22">
        <f t="shared" si="8"/>
        <v>9.4413549039433761E-2</v>
      </c>
      <c r="I63" s="22">
        <f t="shared" si="9"/>
        <v>5.1295075079330864E-2</v>
      </c>
      <c r="N63" s="20">
        <f t="shared" si="2"/>
        <v>0.47256305067648258</v>
      </c>
      <c r="O63">
        <f t="shared" si="10"/>
        <v>25</v>
      </c>
    </row>
    <row r="64" spans="2:15" x14ac:dyDescent="0.35">
      <c r="B64" t="str">
        <f t="shared" si="3"/>
        <v>25_Avon_7.2x20.0-13_FS_8Rim.tir</v>
      </c>
      <c r="C64" s="15">
        <f t="shared" si="4"/>
        <v>7.3265636100518658E-2</v>
      </c>
      <c r="D64" s="15">
        <f t="shared" si="4"/>
        <v>0.14648124987214536</v>
      </c>
      <c r="E64" s="22">
        <f t="shared" si="5"/>
        <v>0</v>
      </c>
      <c r="F64" s="22">
        <f t="shared" si="6"/>
        <v>4.3793076717302801E-2</v>
      </c>
      <c r="G64" s="22">
        <f t="shared" si="7"/>
        <v>5.653825228077243E-2</v>
      </c>
      <c r="H64" s="22">
        <f t="shared" si="8"/>
        <v>0.10562782805429864</v>
      </c>
      <c r="I64" s="22">
        <f t="shared" si="9"/>
        <v>4.6941360311450395E-2</v>
      </c>
      <c r="N64" s="20">
        <f t="shared" si="2"/>
        <v>0.4726474033364883</v>
      </c>
      <c r="O64">
        <f t="shared" si="10"/>
        <v>24</v>
      </c>
    </row>
    <row r="65" spans="2:15" x14ac:dyDescent="0.35">
      <c r="B65" t="str">
        <f t="shared" si="3"/>
        <v>26_Avon_6.2x20.0-13_FS_6Rim.tir</v>
      </c>
      <c r="C65" s="15">
        <f t="shared" si="4"/>
        <v>6.8951997383404975E-2</v>
      </c>
      <c r="D65" s="15">
        <f t="shared" si="4"/>
        <v>0.13772825934417551</v>
      </c>
      <c r="E65" s="22">
        <f t="shared" si="5"/>
        <v>0</v>
      </c>
      <c r="F65" s="22">
        <f t="shared" si="6"/>
        <v>3.9053244010038103E-2</v>
      </c>
      <c r="G65" s="22">
        <f t="shared" si="7"/>
        <v>7.0732906960357361E-2</v>
      </c>
      <c r="H65" s="22">
        <f t="shared" si="8"/>
        <v>0.11804677623261693</v>
      </c>
      <c r="I65" s="22">
        <f t="shared" si="9"/>
        <v>0</v>
      </c>
      <c r="N65" s="20">
        <f t="shared" si="2"/>
        <v>0.43451318393059291</v>
      </c>
      <c r="O65">
        <f t="shared" si="10"/>
        <v>26</v>
      </c>
    </row>
    <row r="66" spans="2:15" x14ac:dyDescent="0.35">
      <c r="B66">
        <f t="shared" si="3"/>
        <v>0</v>
      </c>
      <c r="C66" s="15">
        <f t="shared" si="4"/>
        <v>0</v>
      </c>
      <c r="D66" s="15">
        <f t="shared" si="4"/>
        <v>0</v>
      </c>
      <c r="E66" s="22">
        <f t="shared" si="5"/>
        <v>0</v>
      </c>
      <c r="F66" s="22">
        <f t="shared" si="6"/>
        <v>0</v>
      </c>
      <c r="G66" s="22">
        <f t="shared" si="7"/>
        <v>0</v>
      </c>
      <c r="H66" s="22">
        <f t="shared" si="8"/>
        <v>9.6694856748360369E-2</v>
      </c>
      <c r="I66" s="22">
        <f t="shared" si="9"/>
        <v>0</v>
      </c>
      <c r="N66" s="20">
        <f t="shared" si="2"/>
        <v>9.6694856748360369E-2</v>
      </c>
      <c r="O66">
        <f t="shared" si="10"/>
        <v>27</v>
      </c>
    </row>
  </sheetData>
  <conditionalFormatting sqref="C7:C33">
    <cfRule type="colorScale" priority="14">
      <colorScale>
        <cfvo type="min"/>
        <cfvo type="max"/>
        <color theme="2"/>
        <color theme="9" tint="0.59996337778862885"/>
      </colorScale>
    </cfRule>
  </conditionalFormatting>
  <conditionalFormatting sqref="D7:D33">
    <cfRule type="colorScale" priority="7">
      <colorScale>
        <cfvo type="min"/>
        <cfvo type="max"/>
        <color theme="2"/>
        <color theme="9" tint="0.59996337778862885"/>
      </colorScale>
    </cfRule>
  </conditionalFormatting>
  <conditionalFormatting sqref="E7:E33">
    <cfRule type="colorScale" priority="6">
      <colorScale>
        <cfvo type="min"/>
        <cfvo type="max"/>
        <color theme="2"/>
        <color theme="9" tint="0.59996337778862885"/>
      </colorScale>
    </cfRule>
  </conditionalFormatting>
  <conditionalFormatting sqref="F7:F33">
    <cfRule type="colorScale" priority="5">
      <colorScale>
        <cfvo type="min"/>
        <cfvo type="max"/>
        <color theme="2"/>
        <color theme="9" tint="0.59996337778862885"/>
      </colorScale>
    </cfRule>
  </conditionalFormatting>
  <conditionalFormatting sqref="G7:G33">
    <cfRule type="colorScale" priority="4">
      <colorScale>
        <cfvo type="min"/>
        <cfvo type="max"/>
        <color theme="2"/>
        <color theme="9" tint="0.59996337778862885"/>
      </colorScale>
    </cfRule>
  </conditionalFormatting>
  <conditionalFormatting sqref="H7:H33">
    <cfRule type="colorScale" priority="3">
      <colorScale>
        <cfvo type="min"/>
        <cfvo type="max"/>
        <color theme="2"/>
        <color theme="9" tint="0.59996337778862885"/>
      </colorScale>
    </cfRule>
  </conditionalFormatting>
  <conditionalFormatting sqref="I7:I33">
    <cfRule type="colorScale" priority="2">
      <colorScale>
        <cfvo type="min"/>
        <cfvo type="max"/>
        <color theme="2"/>
        <color theme="9" tint="0.59996337778862885"/>
      </colorScale>
    </cfRule>
  </conditionalFormatting>
  <conditionalFormatting sqref="N40:N66">
    <cfRule type="colorScale" priority="1">
      <colorScale>
        <cfvo type="min"/>
        <cfvo type="max"/>
        <color theme="2"/>
        <color theme="9" tint="0.59996337778862885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38B9-1403-4B22-9A5D-BC5487C92A60}">
  <dimension ref="B1:D12"/>
  <sheetViews>
    <sheetView workbookViewId="0">
      <selection activeCell="C45" sqref="C45"/>
    </sheetView>
  </sheetViews>
  <sheetFormatPr defaultRowHeight="14.5" x14ac:dyDescent="0.35"/>
  <cols>
    <col min="3" max="3" width="52.26953125" customWidth="1"/>
    <col min="4" max="4" width="15.36328125" customWidth="1"/>
  </cols>
  <sheetData>
    <row r="1" spans="2:4" ht="15" thickBot="1" x14ac:dyDescent="0.4"/>
    <row r="2" spans="2:4" x14ac:dyDescent="0.35">
      <c r="B2" s="26" t="s">
        <v>23</v>
      </c>
      <c r="C2" s="27" t="s">
        <v>24</v>
      </c>
      <c r="D2" s="28" t="s">
        <v>63</v>
      </c>
    </row>
    <row r="3" spans="2:4" x14ac:dyDescent="0.35">
      <c r="B3" s="29">
        <v>1</v>
      </c>
      <c r="C3" s="25" t="str">
        <f>_xlfn.XLOOKUP(B3,Sheet3!$O$40:$O$66,Sheet3!$B$40:$B$66)</f>
        <v>07_Goodyear_18.0x6.5-10_D0571_6Rim.tir</v>
      </c>
      <c r="D3" s="32">
        <f>_xlfn.XLOOKUP(B3,Sheet3!$O$40:$O$66,Sheet3!$N$40:$N$66)</f>
        <v>0.77562094690211514</v>
      </c>
    </row>
    <row r="4" spans="2:4" x14ac:dyDescent="0.35">
      <c r="B4" s="29">
        <v>2</v>
      </c>
      <c r="C4" s="25" t="str">
        <f>_xlfn.XLOOKUP(B4,Sheet3!$O$40:$O$66,Sheet3!$B$40:$B$66)</f>
        <v>05_Hoosier_18x6.0-10_R20_6Rim.tir</v>
      </c>
      <c r="D4" s="32">
        <f>_xlfn.XLOOKUP(B4,Sheet3!$O$40:$O$66,Sheet3!$N$40:$N$66)</f>
        <v>0.77284701355081098</v>
      </c>
    </row>
    <row r="5" spans="2:4" x14ac:dyDescent="0.35">
      <c r="B5" s="29">
        <v>3</v>
      </c>
      <c r="C5" s="25" t="str">
        <f>_xlfn.XLOOKUP(B5,Sheet3!$O$40:$O$66,Sheet3!$B$40:$B$66)</f>
        <v>06_Hoosier_18x6.0-10_R20_7Rim.tir</v>
      </c>
      <c r="D5" s="32">
        <f>_xlfn.XLOOKUP(B5,Sheet3!$O$40:$O$66,Sheet3!$N$40:$N$66)</f>
        <v>0.75459736900199803</v>
      </c>
    </row>
    <row r="6" spans="2:4" x14ac:dyDescent="0.35">
      <c r="B6" s="29">
        <v>4</v>
      </c>
      <c r="C6" s="25" t="str">
        <f>_xlfn.XLOOKUP(B6,Sheet3!$O$40:$O$66,Sheet3!$B$40:$B$66)</f>
        <v>08_Goodyear_18.0x6.5-10_D0571_7Rim.tir</v>
      </c>
      <c r="D6" s="32">
        <f>_xlfn.XLOOKUP(B6,Sheet3!$O$40:$O$66,Sheet3!$N$40:$N$66)</f>
        <v>0.704296948675742</v>
      </c>
    </row>
    <row r="7" spans="2:4" x14ac:dyDescent="0.35">
      <c r="B7" s="29">
        <v>5</v>
      </c>
      <c r="C7" s="25" t="str">
        <f>_xlfn.XLOOKUP(B7,Sheet3!$O$40:$O$66,Sheet3!$B$40:$B$66)</f>
        <v>16_Hoosier_16.0x6.0-10_LCO_6Rim.tir</v>
      </c>
      <c r="D7" s="32">
        <f>_xlfn.XLOOKUP(B7,Sheet3!$O$40:$O$66,Sheet3!$N$40:$N$66)</f>
        <v>0.68615167351741979</v>
      </c>
    </row>
    <row r="8" spans="2:4" x14ac:dyDescent="0.35">
      <c r="B8" s="29">
        <v>6</v>
      </c>
      <c r="C8" s="25" t="str">
        <f>_xlfn.XLOOKUP(B8,Sheet3!$O$40:$O$66,Sheet3!$B$40:$B$66)</f>
        <v>01_Hoosier_16x7.5-10_R20_7Rim.tir</v>
      </c>
      <c r="D8" s="32">
        <f>_xlfn.XLOOKUP(B8,Sheet3!$O$40:$O$66,Sheet3!$N$40:$N$66)</f>
        <v>0.68059348258253993</v>
      </c>
    </row>
    <row r="9" spans="2:4" x14ac:dyDescent="0.35">
      <c r="B9" s="29">
        <v>7</v>
      </c>
      <c r="C9" s="25" t="str">
        <f>_xlfn.XLOOKUP(B9,Sheet3!$O$40:$O$66,Sheet3!$B$40:$B$66)</f>
        <v>17_Hoosier_16.0x6.0-10_LCO_7Rim.tir</v>
      </c>
      <c r="D9" s="32">
        <f>_xlfn.XLOOKUP(B9,Sheet3!$O$40:$O$66,Sheet3!$N$40:$N$66)</f>
        <v>0.67431873114700747</v>
      </c>
    </row>
    <row r="10" spans="2:4" x14ac:dyDescent="0.35">
      <c r="B10" s="29">
        <v>8</v>
      </c>
      <c r="C10" s="25" t="str">
        <f>_xlfn.XLOOKUP(B10,Sheet3!$O$40:$O$66,Sheet3!$B$40:$B$66)</f>
        <v>09_MRF_18x6-10_ZTD1_6Rim.tir</v>
      </c>
      <c r="D10" s="32">
        <f>_xlfn.XLOOKUP(B10,Sheet3!$O$40:$O$66,Sheet3!$N$40:$N$66)</f>
        <v>0.65328525797941928</v>
      </c>
    </row>
    <row r="11" spans="2:4" x14ac:dyDescent="0.35">
      <c r="B11" s="29">
        <v>9</v>
      </c>
      <c r="C11" s="25" t="str">
        <f>_xlfn.XLOOKUP(B11,Sheet3!$O$40:$O$66,Sheet3!$B$40:$B$66)</f>
        <v>19_Hoosier_16.0x7.5-10_LCO_7Rim.tir</v>
      </c>
      <c r="D11" s="32">
        <f>_xlfn.XLOOKUP(B11,Sheet3!$O$40:$O$66,Sheet3!$N$40:$N$66)</f>
        <v>0.64956427460984079</v>
      </c>
    </row>
    <row r="12" spans="2:4" ht="15" thickBot="1" x14ac:dyDescent="0.4">
      <c r="B12" s="30">
        <v>10</v>
      </c>
      <c r="C12" s="31" t="str">
        <f>_xlfn.XLOOKUP(B12,Sheet3!$O$40:$O$66,Sheet3!$B$40:$B$66)</f>
        <v>18_Hoosier_16.0x7.5-10_LCO_8Rim.tir</v>
      </c>
      <c r="D12" s="33">
        <f>_xlfn.XLOOKUP(B12,Sheet3!$O$40:$O$66,Sheet3!$N$40:$N$66)</f>
        <v>0.64936286942307941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Cox</dc:creator>
  <cp:lastModifiedBy>Matthew Cox</cp:lastModifiedBy>
  <dcterms:created xsi:type="dcterms:W3CDTF">2024-03-11T08:15:01Z</dcterms:created>
  <dcterms:modified xsi:type="dcterms:W3CDTF">2024-03-14T13:09:10Z</dcterms:modified>
</cp:coreProperties>
</file>