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95643D7A-563A-4AA6-A65E-FFAD31A2B08A}" xr6:coauthVersionLast="47" xr6:coauthVersionMax="47" xr10:uidLastSave="{00000000-0000-0000-0000-000000000000}"/>
  <bookViews>
    <workbookView xWindow="-120" yWindow="-120" windowWidth="38640" windowHeight="21240" activeTab="2"/>
  </bookViews>
  <sheets>
    <sheet name="Sheet1" sheetId="1" r:id="rId1"/>
    <sheet name="Sheet2" sheetId="2" r:id="rId2"/>
    <sheet name="Sheet3" sheetId="3" r:id="rId3"/>
  </sheets>
  <calcPr calcId="181029" fullCalcOnLoad="true"/>
  <fileRecoveryPr repair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<sst xmlns="http://schemas.openxmlformats.org/spreadsheetml/2006/main" xmlns:r="http://schemas.openxmlformats.org/officeDocument/2006/relationships" xmlns:xdr="http://schemas.openxmlformats.org/drawingml/2006/spreadsheetDrawing" count="141" uniqueCount="70">
  <si>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</si>
  <si>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</si>
  <si>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</si>
  <si>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</si>
  <si>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</si>
  <si>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</si>
  <si>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</si>
  <si>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</si>
  <si>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</si>
  <si>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</si>
  <si>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</si>
  <si>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</si>
  <si>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</si>
  <si>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16_Hoosier_16.0x6.0-10_LCO_6Rim.tir</t>
  </si>
  <si>
    <t>ND</t>
  </si>
  <si>
    <t>01_Hoosier_16x7.5-10_R20_7Rim.tir</t>
  </si>
  <si>
    <t>02_Hoosier_16x7.5-10_R20_8Rim.tir</t>
  </si>
  <si>
    <t>03_Hoosier_16x6.0-10_R20_6Rim.tir</t>
  </si>
  <si>
    <t>04_Hoosier_16x6.0-10_R20_7Rim.tir</t>
  </si>
  <si>
    <t>'ID'</t>
  </si>
  <si>
    <t>'tyre'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</si>
  <si>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</si>
  <si>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</si>
  <si>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</si>
  <si>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</si>
  <si>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</si>
  <si>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13_Goodyear_20.0x7-13_D2704_7Rim.tir</t>
  </si>
  <si>
    <t>14_Goodyear_20.0x7-13_D2704_8Rim.tir</t>
  </si>
  <si>
    <t>15_Continental_205x470R-13_FS43329_7Rim.tir</t>
  </si>
  <si>
    <t>17_Hoosier_16.0x6.0-10_LCO_7Rim.tir</t>
  </si>
  <si>
    <t>18_Hoosier_16.0x7.5-10_LCO_8Rim.tir</t>
  </si>
  <si>
    <t>19_Hoosier_16.0x7.5-10_LCO_7Rim.tir</t>
  </si>
  <si>
    <t>20_Avon_7.0x16.0-10_FS_7Rim.tir</t>
  </si>
  <si>
    <t>21_Avon_7.0x16.0-11_FS_8Rim.tir</t>
  </si>
  <si>
    <t>22_Avon_8.2x20.0-13_FS_8Rim.tir</t>
  </si>
  <si>
    <t>23_Avon_8.2x20.0-14_FS_9Rim.tir</t>
  </si>
  <si>
    <t>24_Avon_7.2x20.0-13_FS_7Rim.tir</t>
  </si>
  <si>
    <t>25_Avon_7.2x20.0-13_FS_8Rim.tir</t>
  </si>
  <si>
    <t>26_Avon_6.2x20.0-13_FS_6Rim.tir</t>
  </si>
  <si>
    <t>27_Avon_6.2x20.0-14_FS_7Rim.tir</t>
  </si>
  <si>
    <t>12_Hoosier_20.5x7-13_R20_8Rim.tir</t>
  </si>
  <si>
    <t>05_Hoosier_18x6.0-10_R20_6Rim.tir</t>
  </si>
  <si>
    <t>06_Hoosier_18x6.0-10_R20_7Rim.tir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</si>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</sst>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21">
    <xf numFmtId="0" fontId="0" fillId="0" borderId="0" xfId="0"/>
    <xf numFmtId="9" fontId="2" fillId="0" borderId="0" xfId="0" applyNumberFormat="true" applyFont="true" applyAlignment="true">
      <alignment horizontal="center" wrapText="true"/>
    </xf>
    <xf numFmtId="9" fontId="2" fillId="2" borderId="0" xfId="0" applyNumberFormat="true" applyFont="true" applyFill="true" applyAlignment="true">
      <alignment horizontal="center" wrapText="true"/>
    </xf>
    <xf numFmtId="0" fontId="2" fillId="0" borderId="1" xfId="0" applyFont="true" applyBorder="true" applyAlignment="true">
      <alignment horizontal="center" wrapText="true"/>
    </xf>
    <xf numFmtId="0" fontId="2" fillId="2" borderId="1" xfId="0" applyFont="true" applyFill="true" applyBorder="true" applyAlignment="true">
      <alignment horizontal="center" wrapText="true"/>
    </xf>
    <xf numFmtId="9" fontId="2" fillId="0" borderId="1" xfId="0" applyNumberFormat="true" applyFont="true" applyBorder="true" applyAlignment="true">
      <alignment horizontal="center" wrapText="true"/>
    </xf>
    <xf numFmtId="10" fontId="2" fillId="0" borderId="1" xfId="0" applyNumberFormat="true" applyFont="true" applyBorder="true" applyAlignment="true">
      <alignment horizontal="center" wrapText="true"/>
    </xf>
    <xf numFmtId="9" fontId="2" fillId="2" borderId="1" xfId="0" applyNumberFormat="true" applyFont="true" applyFill="true" applyBorder="true" applyAlignment="true">
      <alignment horizontal="center" wrapText="true"/>
    </xf>
    <xf numFmtId="0" fontId="1" fillId="0" borderId="0" xfId="0" applyFont="true"/>
    <xf numFmtId="1" fontId="0" fillId="0" borderId="0" xfId="0" applyNumberFormat="true"/>
    <xf numFmtId="2" fontId="3" fillId="0" borderId="0" xfId="0" applyNumberFormat="true" applyFont="true" applyAlignment="true">
      <alignment horizontal="center" wrapText="true"/>
    </xf>
    <xf numFmtId="9" fontId="0" fillId="0" borderId="1" xfId="0" applyNumberFormat="true" applyBorder="true" applyAlignment="true">
      <alignment horizontal="center"/>
    </xf>
    <xf numFmtId="0" fontId="2" fillId="0" borderId="2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 wrapText="true"/>
    </xf>
    <xf numFmtId="0" fontId="2" fillId="2" borderId="4" xfId="0" applyFont="true" applyFill="true" applyBorder="true" applyAlignment="true">
      <alignment horizontal="center" wrapText="true"/>
    </xf>
    <xf numFmtId="1" fontId="3" fillId="0" borderId="0" xfId="0" applyNumberFormat="true" applyFont="true" applyAlignment="true">
      <alignment horizontal="center" wrapText="true"/>
    </xf>
    <xf numFmtId="0" fontId="0" fillId="0" borderId="5" xfId="0" applyBorder="true"/>
    <xf numFmtId="0" fontId="0" fillId="0" borderId="6" xfId="0" applyBorder="true"/>
    <xf numFmtId="164" fontId="0" fillId="0" borderId="0" xfId="0" applyNumberFormat="true"/>
    <xf numFmtId="1" fontId="4" fillId="0" borderId="0" xfId="0" applyNumberFormat="true" applyFont="true"/>
    <xf numFmtId="22" fontId="0" fillId="0" borderId="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DJ28"/>
  <sheetViews>
    <sheetView zoomScaleNormal="100" workbookViewId="0">
      <selection activeCell="P1" sqref="P1:P1048576"/>
    </sheetView>
  </sheetViews>
  <sheetFormatPr xmlns:x14ac="http://schemas.microsoft.com/office/spreadsheetml/2009/9/ac" defaultRowHeight="15" x14ac:dyDescent="0.25"/>
  <cols>
    <col min="1" max="1" width="3.625" bestFit="true" customWidth="true"/>
    <col min="2" max="2" width="40.875" customWidth="true"/>
    <col min="3" max="3" width="14.5" customWidth="true"/>
    <col min="4" max="4" width="15" customWidth="true"/>
    <col min="5" max="5" width="22.875" customWidth="true"/>
    <col min="6" max="6" width="17" customWidth="true"/>
    <col min="7" max="7" width="15.375" customWidth="true"/>
    <col min="8" max="8" width="13.125" customWidth="true"/>
    <col min="9" max="9" width="13.375" customWidth="true"/>
    <col min="10" max="10" width="8.75" customWidth="true"/>
    <col min="11" max="11" width="14.625" customWidth="true"/>
    <col min="12" max="12" width="15" customWidth="true"/>
    <col min="13" max="13" width="14.75" bestFit="true" customWidth="true"/>
    <col min="14" max="14" width="17" bestFit="true" customWidth="true"/>
    <col min="15" max="15" width="23.125" customWidth="true"/>
    <col min="16" max="16" width="12.25" customWidth="true"/>
    <col min="17" max="17" width="12.25" customWidth="true"/>
    <col min="18" max="18" width="12.25" customWidth="true"/>
    <col min="19" max="19" width="12.25" customWidth="true"/>
    <col min="20" max="20" width="12.25" customWidth="true"/>
    <col min="21" max="21" width="12.25" customWidth="true"/>
    <col min="22" max="22" width="12.25" customWidth="true"/>
    <col min="23" max="23" width="11.25" customWidth="true"/>
    <col min="24" max="24" width="12.25" customWidth="true"/>
    <col min="25" max="25" width="11.625" customWidth="true"/>
    <col min="26" max="26" width="11.625" customWidth="true"/>
    <col min="27" max="27" width="11.625" customWidth="true"/>
    <col min="28" max="28" width="11.625" customWidth="true"/>
    <col min="29" max="29" width="11.625" customWidth="true"/>
    <col min="30" max="30" width="11.625" customWidth="true"/>
    <col min="31" max="31" width="11.625" customWidth="true"/>
    <col min="32" max="32" width="11.625" customWidth="true"/>
    <col min="33" max="33" width="11.625" customWidth="true"/>
    <col min="34" max="34" width="10.625" customWidth="true"/>
    <col min="35" max="35" width="11.625" customWidth="true"/>
    <col min="36" max="36" width="11.625" customWidth="true"/>
    <col min="37" max="37" width="10.625" customWidth="true"/>
    <col min="38" max="38" width="9.625" customWidth="true"/>
    <col min="39" max="39" width="11.625" customWidth="true"/>
    <col min="40" max="40" width="11.625" customWidth="true"/>
    <col min="41" max="41" width="11.625" customWidth="true"/>
    <col min="42" max="42" width="11.625" customWidth="true"/>
    <col min="43" max="43" width="11.625" customWidth="true"/>
    <col min="44" max="44" width="11.625" customWidth="true"/>
    <col min="45" max="45" width="11.625" customWidth="true"/>
    <col min="46" max="46" width="11.625" customWidth="true"/>
    <col min="47" max="47" width="11.625" customWidth="true"/>
    <col min="48" max="48" width="11.625" customWidth="true"/>
    <col min="49" max="49" width="11.625" customWidth="true"/>
    <col min="50" max="50" width="11.625" customWidth="true"/>
    <col min="51" max="51" width="11.625" customWidth="true"/>
    <col min="52" max="52" width="11.625" customWidth="true"/>
    <col min="53" max="53" width="11.625" customWidth="true"/>
    <col min="54" max="54" width="11.625" customWidth="true"/>
    <col min="55" max="55" width="11.625" customWidth="true"/>
    <col min="56" max="56" width="10.625" customWidth="true"/>
    <col min="57" max="57" width="11.625" customWidth="true"/>
    <col min="58" max="58" width="11.625" customWidth="true"/>
    <col min="59" max="59" width="11.625" customWidth="true"/>
    <col min="60" max="60" width="11.625" customWidth="true"/>
    <col min="61" max="61" width="11.625" customWidth="true"/>
    <col min="62" max="62" width="11.625" customWidth="true"/>
    <col min="63" max="63" width="11.625" customWidth="true"/>
    <col min="64" max="64" width="11.625" customWidth="true"/>
    <col min="65" max="65" width="11.625" customWidth="true"/>
    <col min="66" max="66" width="11.625" customWidth="true"/>
    <col min="67" max="67" width="11.625" customWidth="true"/>
    <col min="68" max="68" width="11.625" customWidth="true"/>
    <col min="69" max="69" width="11.625" customWidth="true"/>
    <col min="70" max="70" width="11.625" customWidth="true"/>
    <col min="71" max="71" width="11.625" customWidth="true"/>
    <col min="72" max="72" width="11.625" customWidth="true"/>
    <col min="73" max="73" width="11.625" customWidth="true"/>
    <col min="74" max="74" width="11.625" customWidth="true"/>
    <col min="75" max="75" width="11.625" customWidth="true"/>
    <col min="76" max="76" width="11.625" customWidth="true"/>
    <col min="77" max="77" width="11.625" customWidth="true"/>
    <col min="78" max="78" width="10.625" customWidth="true"/>
    <col min="79" max="79" width="11.625" customWidth="true"/>
    <col min="80" max="80" width="11.625" customWidth="true"/>
    <col min="81" max="81" width="11.625" customWidth="true"/>
    <col min="82" max="82" width="11.625" customWidth="true"/>
    <col min="83" max="83" width="11.625" customWidth="true"/>
    <col min="84" max="84" width="11.625" customWidth="true"/>
    <col min="85" max="85" width="11.625" customWidth="true"/>
    <col min="86" max="86" width="11.625" customWidth="true"/>
    <col min="87" max="87" width="11.625" customWidth="true"/>
    <col min="88" max="88" width="11.625" customWidth="true"/>
    <col min="89" max="89" width="11.625" customWidth="true"/>
    <col min="90" max="90" width="11.625" customWidth="true"/>
    <col min="91" max="91" width="10.625" customWidth="true"/>
    <col min="92" max="92" width="11.625" customWidth="true"/>
    <col min="93" max="93" width="11.625" customWidth="true"/>
    <col min="94" max="94" width="11.625" customWidth="true"/>
    <col min="95" max="95" width="11.625" customWidth="true"/>
    <col min="96" max="96" width="11.625" customWidth="true"/>
    <col min="97" max="97" width="11.625" customWidth="true"/>
    <col min="98" max="98" width="11.625" customWidth="true"/>
    <col min="99" max="99" width="12.25" customWidth="true"/>
    <col min="100" max="100" width="12.25" customWidth="true"/>
    <col min="101" max="101" width="12.25" customWidth="true"/>
    <col min="102" max="102" width="12.25" customWidth="true"/>
    <col min="103" max="103" width="12.25" customWidth="true"/>
    <col min="104" max="104" width="11.25" customWidth="true"/>
    <col min="105" max="105" width="12.25" customWidth="true"/>
    <col min="106" max="106" width="10.25" customWidth="true"/>
    <col min="107" max="107" width="10.625" customWidth="true"/>
    <col min="108" max="108" width="2.125" customWidth="true"/>
    <col min="109" max="109" width="2.125" customWidth="true"/>
    <col min="110" max="110" width="2.125" customWidth="true"/>
    <col min="111" max="111" width="11.625" customWidth="true"/>
    <col min="112" max="112" width="9.140625"/>
    <col min="113" max="113" width="11.625" customWidth="true"/>
    <col min="114" max="114" width="9.140625"/>
  </cols>
  <sheetData>
    <row xmlns:x14ac="http://schemas.microsoft.com/office/spreadsheetml/2009/9/ac" r="1" x14ac:dyDescent="0.25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xmlns:x14ac="http://schemas.microsoft.com/office/spreadsheetml/2009/9/ac" r="2" x14ac:dyDescent="0.25">
      <c r="A2">
        <v>1</v>
      </c>
      <c r="B2" t="s">
        <v>15</v>
      </c>
      <c r="C2">
        <v>-9.545454545454545</v>
      </c>
      <c r="D2">
        <v>1418.1229466068155</v>
      </c>
      <c r="E2">
        <v>-9.545454545454545</v>
      </c>
      <c r="F2">
        <v>1188.2597018705408</v>
      </c>
      <c r="G2">
        <v>21130.319713418798</v>
      </c>
      <c r="H2">
        <v>18000.714467923401</v>
      </c>
      <c r="I2">
        <v>1</v>
      </c>
      <c r="J2">
        <v>1</v>
      </c>
      <c r="K2">
        <v>1</v>
      </c>
      <c r="L2" t="s">
        <v>14</v>
      </c>
      <c r="M2" t="s">
        <v>14</v>
      </c>
      <c r="N2" t="s">
        <v>14</v>
      </c>
      <c r="O2" t="s">
        <v>14</v>
      </c>
    </row>
    <row xmlns:x14ac="http://schemas.microsoft.com/office/spreadsheetml/2009/9/ac" r="3" x14ac:dyDescent="0.25">
      <c r="A3">
        <v>2</v>
      </c>
      <c r="B3" t="s">
        <v>16</v>
      </c>
      <c r="C3">
        <v>-11.363636363636363</v>
      </c>
      <c r="D3">
        <v>1413.5684042290648</v>
      </c>
      <c r="E3">
        <v>-12.272727272727272</v>
      </c>
      <c r="F3">
        <v>1183.7429532980539</v>
      </c>
      <c r="G3">
        <v>22460.395534030638</v>
      </c>
      <c r="H3">
        <v>19074.282860784355</v>
      </c>
      <c r="I3">
        <v>1</v>
      </c>
      <c r="J3">
        <v>1</v>
      </c>
      <c r="K3">
        <v>1</v>
      </c>
      <c r="L3" t="s">
        <v>14</v>
      </c>
      <c r="M3" t="s">
        <v>14</v>
      </c>
      <c r="N3" t="s">
        <v>14</v>
      </c>
      <c r="O3" t="s">
        <v>14</v>
      </c>
    </row>
    <row xmlns:x14ac="http://schemas.microsoft.com/office/spreadsheetml/2009/9/ac" r="4" x14ac:dyDescent="0.25">
      <c r="A4">
        <v>3</v>
      </c>
      <c r="B4" t="s">
        <v>17</v>
      </c>
      <c r="C4">
        <v>-11.363636363636363</v>
      </c>
      <c r="D4">
        <v>1378.5647730407597</v>
      </c>
      <c r="E4">
        <v>-11.363636363636363</v>
      </c>
      <c r="F4">
        <v>1152.3653094664892</v>
      </c>
      <c r="G4">
        <v>19143.469473247831</v>
      </c>
      <c r="H4">
        <v>16469.351270755647</v>
      </c>
      <c r="I4">
        <v>1</v>
      </c>
      <c r="J4">
        <v>1</v>
      </c>
      <c r="K4">
        <v>1</v>
      </c>
      <c r="L4" t="s">
        <v>14</v>
      </c>
      <c r="M4" t="s">
        <v>14</v>
      </c>
      <c r="N4" t="s">
        <v>14</v>
      </c>
      <c r="O4" t="s">
        <v>14</v>
      </c>
    </row>
    <row xmlns:x14ac="http://schemas.microsoft.com/office/spreadsheetml/2009/9/ac" r="5" x14ac:dyDescent="0.25">
      <c r="A5">
        <v>4</v>
      </c>
      <c r="B5" t="s">
        <v>18</v>
      </c>
      <c r="C5">
        <v>-12.878787878787877</v>
      </c>
      <c r="D5">
        <v>1392.5669539534656</v>
      </c>
      <c r="E5">
        <v>-13.484848484848484</v>
      </c>
      <c r="F5">
        <v>1172.4996100964668</v>
      </c>
      <c r="G5">
        <v>19199.827902147637</v>
      </c>
      <c r="H5">
        <v>16269.839082428338</v>
      </c>
      <c r="I5">
        <v>1</v>
      </c>
      <c r="J5">
        <v>1</v>
      </c>
      <c r="K5">
        <v>1</v>
      </c>
      <c r="L5" t="s">
        <v>14</v>
      </c>
      <c r="M5" t="s">
        <v>14</v>
      </c>
      <c r="N5" t="s">
        <v>14</v>
      </c>
      <c r="O5" t="s">
        <v>14</v>
      </c>
    </row>
    <row xmlns:x14ac="http://schemas.microsoft.com/office/spreadsheetml/2009/9/ac" r="6" x14ac:dyDescent="0.25">
      <c r="A6">
        <v>5</v>
      </c>
      <c r="B6" t="s">
        <v>41</v>
      </c>
      <c r="C6">
        <v>-8.6363636363636367</v>
      </c>
      <c r="D6">
        <v>1491.375295848065</v>
      </c>
      <c r="E6">
        <v>-8.3333333333333321</v>
      </c>
      <c r="F6">
        <v>1260.4481571727079</v>
      </c>
      <c r="G6">
        <v>24174.206639737571</v>
      </c>
      <c r="H6">
        <v>21342.699118684042</v>
      </c>
      <c r="I6">
        <v>1</v>
      </c>
      <c r="J6">
        <v>1</v>
      </c>
      <c r="K6">
        <v>1</v>
      </c>
      <c r="L6">
        <v>1324.0038452412396</v>
      </c>
      <c r="M6">
        <v>10.454545454545455</v>
      </c>
      <c r="N6">
        <v>1109.5464528574637</v>
      </c>
      <c r="O6">
        <v>11.363636363636363</v>
      </c>
    </row>
    <row xmlns:x14ac="http://schemas.microsoft.com/office/spreadsheetml/2009/9/ac" r="7" x14ac:dyDescent="0.25">
      <c r="A7" s="0">
        <v>6</v>
      </c>
      <c r="B7" s="0" t="s">
        <v>42</v>
      </c>
      <c r="C7" s="0">
        <v>-9.545454545454545</v>
      </c>
      <c r="D7" s="0">
        <v>1488.1734889619829</v>
      </c>
      <c r="E7" s="0">
        <v>-9.545454545454545</v>
      </c>
      <c r="F7" s="0">
        <v>1428.7543587969342</v>
      </c>
      <c r="G7" s="0">
        <v>23057.299498565211</v>
      </c>
      <c r="H7" s="0">
        <v>1</v>
      </c>
      <c r="I7" s="0">
        <v>1</v>
      </c>
      <c r="J7" s="0">
        <v>1</v>
      </c>
      <c r="K7" s="0">
        <v>1251.1047378194853</v>
      </c>
      <c r="L7" s="0"/>
      <c r="M7" s="0">
        <v>1199.7725693945349</v>
      </c>
      <c r="N7" s="0"/>
      <c r="O7" s="0">
        <v>-613.05747106264187</v>
      </c>
      <c r="P7" s="0">
        <v>-586.86562986268325</v>
      </c>
      <c r="Q7" s="0">
        <v>-555.36988010621099</v>
      </c>
      <c r="R7" s="0">
        <v>-517.82000547540838</v>
      </c>
      <c r="S7" s="0">
        <v>-473.36078157677622</v>
      </c>
      <c r="T7" s="0">
        <v>-421.01713982212186</v>
      </c>
      <c r="U7" s="0">
        <v>-359.67734635648799</v>
      </c>
      <c r="V7" s="0">
        <v>-288.07400173447297</v>
      </c>
      <c r="W7" s="0">
        <v>-204.76268200950426</v>
      </c>
      <c r="X7" s="0">
        <v>-108.0980763831508</v>
      </c>
      <c r="Y7" s="0">
        <v>3.792460308245782</v>
      </c>
      <c r="Z7" s="0">
        <v>133.03791774346317</v>
      </c>
      <c r="AA7" s="0">
        <v>282.05501820760145</v>
      </c>
      <c r="AB7" s="0">
        <v>453.58155556052361</v>
      </c>
      <c r="AC7" s="0">
        <v>650.71090643684636</v>
      </c>
      <c r="AD7" s="0">
        <v>876.92643730238399</v>
      </c>
      <c r="AE7" s="0">
        <v>1136.1338414274937</v>
      </c>
      <c r="AF7" s="0">
        <v>1432.6885041341261</v>
      </c>
      <c r="AG7" s="0">
        <v>1771.413751946847</v>
      </c>
      <c r="AH7" s="0">
        <v>2157.6042296027836</v>
      </c>
      <c r="AI7" s="0">
        <v>2597.0066166254178</v>
      </c>
      <c r="AJ7" s="0">
        <v>3095.7674215164402</v>
      </c>
      <c r="AK7" s="0">
        <v>3660.3347204813149</v>
      </c>
      <c r="AL7" s="0">
        <v>4297.2975998351294</v>
      </c>
      <c r="AM7" s="0">
        <v>5013.1440691547041</v>
      </c>
      <c r="AN7" s="0">
        <v>5813.9159766118473</v>
      </c>
      <c r="AO7" s="0">
        <v>6704.7390181288074</v>
      </c>
      <c r="AP7" s="0">
        <v>7689.2088218431491</v>
      </c>
      <c r="AQ7" s="0">
        <v>8768.6223608158525</v>
      </c>
      <c r="AR7" s="0">
        <v>9941.0600231576555</v>
      </c>
      <c r="AS7" s="0">
        <v>11200.349886716876</v>
      </c>
      <c r="AT7" s="0">
        <v>12534.983434842145</v>
      </c>
      <c r="AU7" s="0">
        <v>13927.09996489036</v>
      </c>
      <c r="AV7" s="0">
        <v>15351.709786815538</v>
      </c>
      <c r="AW7" s="0">
        <v>16776.372430645155</v>
      </c>
      <c r="AX7" s="0">
        <v>18161.567467442852</v>
      </c>
      <c r="AY7" s="0">
        <v>19461.970225823039</v>
      </c>
      <c r="AZ7" s="0">
        <v>20628.753410666093</v>
      </c>
      <c r="BA7" s="0">
        <v>21612.872448233506</v>
      </c>
      <c r="BB7" s="0">
        <v>22369.075714987877</v>
      </c>
      <c r="BC7" s="0">
        <v>22860.158570280597</v>
      </c>
      <c r="BD7" s="0">
        <v>23057.299498565211</v>
      </c>
      <c r="BE7" s="0">
        <v>22923.748407237079</v>
      </c>
      <c r="BF7" s="0">
        <v>22437.494706857433</v>
      </c>
      <c r="BG7" s="0">
        <v>21623.984440493772</v>
      </c>
      <c r="BH7" s="0">
        <v>20538.522812032177</v>
      </c>
      <c r="BI7" s="0">
        <v>19248.691528025865</v>
      </c>
      <c r="BJ7" s="0">
        <v>17825.642016051799</v>
      </c>
      <c r="BK7" s="0">
        <v>16336.567356744574</v>
      </c>
      <c r="BL7" s="0">
        <v>14839.402990256525</v>
      </c>
      <c r="BM7" s="0">
        <v>13380.049289633778</v>
      </c>
      <c r="BN7" s="0">
        <v>11991.796078617735</v>
      </c>
      <c r="BO7" s="0">
        <v>10696.311425008143</v>
      </c>
      <c r="BP7" s="0">
        <v>9505.5080136035558</v>
      </c>
      <c r="BQ7" s="0">
        <v>8423.7193127405917</v>
      </c>
      <c r="BR7" s="0">
        <v>7449.7999836696163</v>
      </c>
      <c r="BS7" s="0">
        <v>6578.9386967403379</v>
      </c>
      <c r="BT7" s="0">
        <v>5804.1030634318749</v>
      </c>
      <c r="BU7" s="0">
        <v>5117.1197772985715</v>
      </c>
      <c r="BV7" s="0">
        <v>4509.4365041203127</v>
      </c>
      <c r="BW7" s="0">
        <v>3972.6280264108909</v>
      </c>
      <c r="BX7" s="0">
        <v>3498.7089541061769</v>
      </c>
      <c r="BY7" s="0">
        <v>3080.30724414837</v>
      </c>
      <c r="BZ7" s="0">
        <v>2710.7420397867977</v>
      </c>
      <c r="CA7" s="0">
        <v>2384.0387932531298</v>
      </c>
      <c r="CB7" s="0">
        <v>2094.905560894078</v>
      </c>
      <c r="CC7" s="0">
        <v>1838.6871381081394</v>
      </c>
      <c r="CD7" s="0">
        <v>1611.3082506389146</v>
      </c>
      <c r="CE7" s="0">
        <v>1409.2130649902579</v>
      </c>
      <c r="CF7" s="0">
        <v>1229.3055047596529</v>
      </c>
      <c r="CG7" s="0">
        <v>1068.8929668449532</v>
      </c>
      <c r="CH7" s="0">
        <v>925.63477772662782</v>
      </c>
      <c r="CI7" s="0">
        <v>797.49592585473749</v>
      </c>
      <c r="CJ7" s="0">
        <v>682.70611061710179</v>
      </c>
      <c r="CK7" s="0">
        <v>579.72385983203128</v>
      </c>
      <c r="CL7" s="0">
        <v>487.20531475168951</v>
      </c>
      <c r="CM7" s="0">
        <v>403.97721497913955</v>
      </c>
      <c r="CN7" s="0">
        <v>329.01360224340488</v>
      </c>
      <c r="CO7" s="0">
        <v>261.41577959383721</v>
      </c>
      <c r="CP7" s="0">
        <v>200.39509693933607</v>
      </c>
      <c r="CQ7" s="0">
        <v>145.25817588716407</v>
      </c>
      <c r="CR7" s="0">
        <v>95.394230946490381</v>
      </c>
      <c r="CS7" s="0">
        <v>50.264187077637473</v>
      </c>
      <c r="CT7" s="0">
        <v>9.3913335039392152</v>
      </c>
      <c r="CU7" s="0">
        <v>-27.646710186902439</v>
      </c>
      <c r="CV7" s="0">
        <v>-61.224907605849857</v>
      </c>
      <c r="CW7" s="0">
        <v>-91.676762743225325</v>
      </c>
      <c r="CX7" s="0">
        <v>-119.29946047376022</v>
      </c>
      <c r="CY7" s="0">
        <v>-144.3583092509582</v>
      </c>
      <c r="CZ7" s="0">
        <v>-167.09058703389817</v>
      </c>
      <c r="DA7" s="0">
        <v>-187.70887630870376</v>
      </c>
      <c r="DB7" s="0">
        <v>-197.51465001559578</v>
      </c>
      <c r="DC7" s="0">
        <v>23057.299498565211</v>
      </c>
      <c r="DD7" s="0">
        <v>1</v>
      </c>
      <c r="DE7" s="0">
        <v>1</v>
      </c>
      <c r="DF7" s="0">
        <v>1</v>
      </c>
      <c r="DG7" s="0">
        <v>1251.1047378194853</v>
      </c>
      <c r="DH7" s="0"/>
      <c r="DI7" s="0">
        <v>1199.7725693945349</v>
      </c>
      <c r="DJ7" s="0"/>
    </row>
    <row xmlns:x14ac="http://schemas.microsoft.com/office/spreadsheetml/2009/9/ac" r="8" x14ac:dyDescent="0.25">
      <c r="A8">
        <v>7</v>
      </c>
      <c r="B8" t="s">
        <v>21</v>
      </c>
      <c r="C8">
        <v>-7.7272727272727275</v>
      </c>
      <c r="D8">
        <v>1525.8218234985466</v>
      </c>
      <c r="E8">
        <v>-7.7272727272727275</v>
      </c>
      <c r="F8">
        <v>1284.9313438224224</v>
      </c>
      <c r="G8">
        <v>31087.629309098418</v>
      </c>
      <c r="H8">
        <v>27377.280929874636</v>
      </c>
      <c r="I8">
        <v>1</v>
      </c>
      <c r="J8">
        <v>1</v>
      </c>
      <c r="K8">
        <v>1</v>
      </c>
      <c r="L8">
        <v>1351.6364222651798</v>
      </c>
      <c r="M8">
        <v>5.9090909090909092</v>
      </c>
      <c r="N8">
        <v>1134.0347515011645</v>
      </c>
      <c r="O8">
        <v>5.9090909090909092</v>
      </c>
    </row>
    <row xmlns:x14ac="http://schemas.microsoft.com/office/spreadsheetml/2009/9/ac" r="9" x14ac:dyDescent="0.25">
      <c r="A9">
        <v>8</v>
      </c>
      <c r="B9" t="s">
        <v>22</v>
      </c>
      <c r="C9">
        <v>-8.0303030303030294</v>
      </c>
      <c r="D9">
        <v>1471.3046997420386</v>
      </c>
      <c r="E9">
        <v>-7.7272727272727275</v>
      </c>
      <c r="F9">
        <v>1229.7022862773508</v>
      </c>
      <c r="G9">
        <v>29984.432518291324</v>
      </c>
      <c r="H9">
        <v>25726.900636624752</v>
      </c>
      <c r="I9">
        <v>1</v>
      </c>
      <c r="J9">
        <v>1</v>
      </c>
      <c r="K9">
        <v>1</v>
      </c>
      <c r="L9">
        <v>1332.0164029926066</v>
      </c>
      <c r="M9">
        <v>6.2121212121212119</v>
      </c>
      <c r="N9">
        <v>1109.9139630919342</v>
      </c>
      <c r="O9">
        <v>6.2121212121212119</v>
      </c>
    </row>
    <row xmlns:x14ac="http://schemas.microsoft.com/office/spreadsheetml/2009/9/ac" r="10" x14ac:dyDescent="0.25">
      <c r="A10">
        <v>9</v>
      </c>
      <c r="B10" t="s">
        <v>23</v>
      </c>
      <c r="C10">
        <v>-4.3939393939393936</v>
      </c>
      <c r="D10">
        <v>1135.7342491987292</v>
      </c>
      <c r="E10">
        <v>-4.3939393939393936</v>
      </c>
      <c r="F10">
        <v>949.56697531242753</v>
      </c>
      <c r="G10">
        <v>34644.059496909038</v>
      </c>
      <c r="H10">
        <v>31033.796779221975</v>
      </c>
      <c r="I10">
        <v>1</v>
      </c>
      <c r="J10">
        <v>1</v>
      </c>
      <c r="K10">
        <v>1</v>
      </c>
      <c r="L10">
        <v>1051.5417545077357</v>
      </c>
      <c r="M10">
        <v>4.3939393939393936</v>
      </c>
      <c r="N10">
        <v>874.08375340012935</v>
      </c>
      <c r="O10">
        <v>4.3939393939393936</v>
      </c>
    </row>
    <row xmlns:x14ac="http://schemas.microsoft.com/office/spreadsheetml/2009/9/ac" r="11" x14ac:dyDescent="0.25">
      <c r="A11">
        <v>10</v>
      </c>
      <c r="B11" t="s">
        <v>24</v>
      </c>
      <c r="C11">
        <v>-4.3939393939393936</v>
      </c>
      <c r="D11">
        <v>1083.0311004464186</v>
      </c>
      <c r="E11">
        <v>-4.3939393939393936</v>
      </c>
      <c r="F11">
        <v>900.40490105206914</v>
      </c>
      <c r="G11">
        <v>40807.883351918004</v>
      </c>
      <c r="H11">
        <v>37984.85975822826</v>
      </c>
      <c r="I11">
        <v>1</v>
      </c>
      <c r="J11">
        <v>1</v>
      </c>
      <c r="K11">
        <v>1</v>
      </c>
      <c r="L11">
        <v>1097.798199042132</v>
      </c>
      <c r="M11">
        <v>8.6363636363636367</v>
      </c>
      <c r="N11">
        <v>921.06551557976093</v>
      </c>
      <c r="O11">
        <v>10.757575757575756</v>
      </c>
    </row>
    <row xmlns:x14ac="http://schemas.microsoft.com/office/spreadsheetml/2009/9/ac" r="12" x14ac:dyDescent="0.25">
      <c r="A12">
        <v>11</v>
      </c>
      <c r="B12" t="s">
        <v>25</v>
      </c>
      <c r="C12">
        <v>-7.1212121212121202</v>
      </c>
      <c r="D12">
        <v>1504.7643717599271</v>
      </c>
      <c r="E12">
        <v>-6.8181818181818175</v>
      </c>
      <c r="F12">
        <v>1265.9095502353816</v>
      </c>
      <c r="G12">
        <v>28787.366111526724</v>
      </c>
      <c r="H12">
        <v>24378.043216041802</v>
      </c>
      <c r="I12">
        <v>1</v>
      </c>
      <c r="J12">
        <v>1</v>
      </c>
      <c r="K12">
        <v>1</v>
      </c>
      <c r="L12">
        <v>1300.8609386454232</v>
      </c>
      <c r="M12">
        <v>8.0303030303030294</v>
      </c>
      <c r="N12">
        <v>1082.9598544775474</v>
      </c>
      <c r="O12">
        <v>8.3333333333333321</v>
      </c>
    </row>
    <row xmlns:x14ac="http://schemas.microsoft.com/office/spreadsheetml/2009/9/ac" r="13" x14ac:dyDescent="0.25">
      <c r="A13">
        <v>12</v>
      </c>
      <c r="B13" t="s">
        <v>40</v>
      </c>
      <c r="C13">
        <v>-5.9090909090909092</v>
      </c>
      <c r="D13">
        <v>1446.814738053685</v>
      </c>
      <c r="E13">
        <v>-5.6060606060606055</v>
      </c>
      <c r="F13">
        <v>1213.769009670656</v>
      </c>
      <c r="G13">
        <v>36968.755564889514</v>
      </c>
      <c r="H13">
        <v>31950.493206296178</v>
      </c>
      <c r="I13">
        <v>1</v>
      </c>
      <c r="J13">
        <v>1</v>
      </c>
      <c r="K13">
        <v>1</v>
      </c>
      <c r="L13">
        <v>1286.6649923608313</v>
      </c>
      <c r="M13">
        <v>7.7272727272727275</v>
      </c>
      <c r="N13">
        <v>1073.7162945574842</v>
      </c>
      <c r="O13">
        <v>8.0303030303030294</v>
      </c>
    </row>
    <row xmlns:x14ac="http://schemas.microsoft.com/office/spreadsheetml/2009/9/ac" r="14" x14ac:dyDescent="0.25">
      <c r="A14">
        <v>13</v>
      </c>
      <c r="B14" t="s">
        <v>26</v>
      </c>
      <c r="C14">
        <v>-9.8484848484848477</v>
      </c>
      <c r="D14">
        <v>1644.2736163714658</v>
      </c>
      <c r="E14">
        <v>-9.2424242424242422</v>
      </c>
      <c r="F14">
        <v>1377.4445267492883</v>
      </c>
      <c r="G14">
        <v>29240.85832208081</v>
      </c>
      <c r="H14">
        <v>24781.494379819032</v>
      </c>
      <c r="I14">
        <v>1</v>
      </c>
      <c r="J14">
        <v>1</v>
      </c>
      <c r="K14">
        <v>1</v>
      </c>
      <c r="L14">
        <v>1228.9114851251607</v>
      </c>
      <c r="M14">
        <v>8.3333333333333321</v>
      </c>
      <c r="N14">
        <v>1022.8294904763731</v>
      </c>
      <c r="O14">
        <v>8.6363636363636367</v>
      </c>
    </row>
    <row xmlns:x14ac="http://schemas.microsoft.com/office/spreadsheetml/2009/9/ac" r="15" x14ac:dyDescent="0.25">
      <c r="A15">
        <v>14</v>
      </c>
      <c r="B15" t="s">
        <v>27</v>
      </c>
      <c r="C15">
        <v>-12.272727272727272</v>
      </c>
      <c r="D15">
        <v>1449.7161427552983</v>
      </c>
      <c r="E15">
        <v>-12.272727272727272</v>
      </c>
      <c r="F15">
        <v>1214.1108222163739</v>
      </c>
      <c r="G15">
        <v>27410.226980274612</v>
      </c>
      <c r="H15">
        <v>23006.575486554299</v>
      </c>
      <c r="I15">
        <v>1</v>
      </c>
      <c r="J15">
        <v>1</v>
      </c>
      <c r="K15">
        <v>1</v>
      </c>
      <c r="L15">
        <v>1269.9547729582082</v>
      </c>
      <c r="M15">
        <v>7.1212121212121202</v>
      </c>
      <c r="N15">
        <v>1054.2415519760718</v>
      </c>
      <c r="O15">
        <v>6.8181818181818175</v>
      </c>
    </row>
    <row xmlns:x14ac="http://schemas.microsoft.com/office/spreadsheetml/2009/9/ac" r="16" x14ac:dyDescent="0.25">
      <c r="A16">
        <v>15</v>
      </c>
      <c r="B16" t="s">
        <v>28</v>
      </c>
      <c r="C16">
        <v>-9.545454545454545</v>
      </c>
      <c r="D16">
        <v>1626.6410306711739</v>
      </c>
      <c r="E16">
        <v>-10.15151515151515</v>
      </c>
      <c r="F16">
        <v>1377.4207223871265</v>
      </c>
      <c r="G16">
        <v>30766.058316327431</v>
      </c>
      <c r="H16">
        <v>26937.1212980782</v>
      </c>
      <c r="I16">
        <v>1</v>
      </c>
      <c r="J16">
        <v>1</v>
      </c>
      <c r="K16">
        <v>1</v>
      </c>
      <c r="L16">
        <v>1297.3092603709797</v>
      </c>
      <c r="M16">
        <v>5.9090909090909092</v>
      </c>
      <c r="N16">
        <v>1077.241495261535</v>
      </c>
      <c r="O16">
        <v>5.6060606060606055</v>
      </c>
    </row>
    <row xmlns:x14ac="http://schemas.microsoft.com/office/spreadsheetml/2009/9/ac" r="17" x14ac:dyDescent="0.25">
      <c r="A17">
        <v>16</v>
      </c>
      <c r="B17" t="s">
        <v>13</v>
      </c>
      <c r="C17">
        <v>-12.272727272727272</v>
      </c>
      <c r="D17">
        <v>1405.4454568506533</v>
      </c>
      <c r="E17">
        <v>-12.272727272727272</v>
      </c>
      <c r="F17">
        <v>1193.1613538016957</v>
      </c>
      <c r="G17">
        <v>19958.48151666945</v>
      </c>
      <c r="H17">
        <v>17194.660090153884</v>
      </c>
      <c r="I17">
        <v>1</v>
      </c>
      <c r="J17">
        <v>1</v>
      </c>
      <c r="K17">
        <v>1</v>
      </c>
      <c r="L17" t="s">
        <v>14</v>
      </c>
      <c r="M17" t="s">
        <v>14</v>
      </c>
      <c r="N17" t="s">
        <v>14</v>
      </c>
      <c r="O17" t="s">
        <v>14</v>
      </c>
    </row>
    <row xmlns:x14ac="http://schemas.microsoft.com/office/spreadsheetml/2009/9/ac" r="18" x14ac:dyDescent="0.25">
      <c r="A18">
        <v>17</v>
      </c>
      <c r="B18" t="s">
        <v>29</v>
      </c>
      <c r="C18">
        <v>-9.545454545454545</v>
      </c>
      <c r="D18">
        <v>1399.0432113036734</v>
      </c>
      <c r="E18">
        <v>-8.9393939393939377</v>
      </c>
      <c r="F18">
        <v>1183.9433973562898</v>
      </c>
      <c r="G18">
        <v>21253.399390250874</v>
      </c>
      <c r="H18">
        <v>18728.565405364476</v>
      </c>
      <c r="I18">
        <v>1</v>
      </c>
      <c r="J18">
        <v>1</v>
      </c>
      <c r="K18">
        <v>1</v>
      </c>
      <c r="L18" t="s">
        <v>14</v>
      </c>
      <c r="M18" t="s">
        <v>14</v>
      </c>
      <c r="N18" t="s">
        <v>14</v>
      </c>
      <c r="O18" t="s">
        <v>14</v>
      </c>
    </row>
    <row xmlns:x14ac="http://schemas.microsoft.com/office/spreadsheetml/2009/9/ac" r="19" x14ac:dyDescent="0.25">
      <c r="A19">
        <v>18</v>
      </c>
      <c r="B19" t="s">
        <v>30</v>
      </c>
      <c r="C19">
        <v>-14.696969696969697</v>
      </c>
      <c r="D19">
        <v>1387.6967310567711</v>
      </c>
      <c r="E19">
        <v>-14.999999999999998</v>
      </c>
      <c r="F19">
        <v>1171.5407043486111</v>
      </c>
      <c r="G19">
        <v>20065.804846484891</v>
      </c>
      <c r="H19">
        <v>17017.72014400734</v>
      </c>
      <c r="I19">
        <v>1</v>
      </c>
      <c r="J19">
        <v>1</v>
      </c>
      <c r="K19">
        <v>1</v>
      </c>
      <c r="L19" t="s">
        <v>14</v>
      </c>
      <c r="M19" t="s">
        <v>14</v>
      </c>
      <c r="N19" t="s">
        <v>14</v>
      </c>
      <c r="O19" t="s">
        <v>14</v>
      </c>
    </row>
    <row xmlns:x14ac="http://schemas.microsoft.com/office/spreadsheetml/2009/9/ac" r="20" x14ac:dyDescent="0.25">
      <c r="A20">
        <v>19</v>
      </c>
      <c r="B20" t="s">
        <v>31</v>
      </c>
      <c r="C20">
        <v>-13.181818181818182</v>
      </c>
      <c r="D20">
        <v>1396.8619739502833</v>
      </c>
      <c r="E20">
        <v>-12.878787878787877</v>
      </c>
      <c r="F20">
        <v>1174.4767883979646</v>
      </c>
      <c r="G20">
        <v>20428.69287290483</v>
      </c>
      <c r="H20">
        <v>17451.371582408028</v>
      </c>
      <c r="I20">
        <v>1</v>
      </c>
      <c r="J20">
        <v>1</v>
      </c>
      <c r="K20">
        <v>1</v>
      </c>
      <c r="L20" t="s">
        <v>14</v>
      </c>
      <c r="M20" t="s">
        <v>14</v>
      </c>
      <c r="N20" t="s">
        <v>14</v>
      </c>
      <c r="O20" t="s">
        <v>14</v>
      </c>
    </row>
    <row xmlns:x14ac="http://schemas.microsoft.com/office/spreadsheetml/2009/9/ac" r="21" x14ac:dyDescent="0.25">
      <c r="A21">
        <v>20</v>
      </c>
      <c r="B21" t="s">
        <v>32</v>
      </c>
      <c r="C21">
        <v>-9.545454545454545</v>
      </c>
      <c r="D21">
        <v>1241.4763652577622</v>
      </c>
      <c r="E21">
        <v>-9.545454545454545</v>
      </c>
      <c r="F21">
        <v>1046.2400600592503</v>
      </c>
      <c r="G21">
        <v>18859.597365099344</v>
      </c>
      <c r="H21">
        <v>15931.737263616784</v>
      </c>
      <c r="I21">
        <v>1</v>
      </c>
      <c r="J21">
        <v>1</v>
      </c>
      <c r="K21">
        <v>1</v>
      </c>
      <c r="L21" t="s">
        <v>14</v>
      </c>
      <c r="M21" t="s">
        <v>14</v>
      </c>
      <c r="N21" t="s">
        <v>14</v>
      </c>
      <c r="O21" t="s">
        <v>14</v>
      </c>
    </row>
    <row xmlns:x14ac="http://schemas.microsoft.com/office/spreadsheetml/2009/9/ac" r="22" x14ac:dyDescent="0.25">
      <c r="A22">
        <v>21</v>
      </c>
      <c r="B22" t="s">
        <v>33</v>
      </c>
      <c r="C22">
        <v>-10.15151515151515</v>
      </c>
      <c r="D22">
        <v>1249.8060505821679</v>
      </c>
      <c r="E22">
        <v>-10.757575757575756</v>
      </c>
      <c r="F22">
        <v>1058.6946126763214</v>
      </c>
      <c r="G22">
        <v>20378.311960636642</v>
      </c>
      <c r="H22">
        <v>17735.318905514177</v>
      </c>
      <c r="I22">
        <v>1</v>
      </c>
      <c r="J22">
        <v>1</v>
      </c>
      <c r="K22">
        <v>1</v>
      </c>
      <c r="L22" t="s">
        <v>14</v>
      </c>
      <c r="M22" t="s">
        <v>14</v>
      </c>
      <c r="N22" t="s">
        <v>14</v>
      </c>
      <c r="O22" t="s">
        <v>14</v>
      </c>
    </row>
    <row xmlns:x14ac="http://schemas.microsoft.com/office/spreadsheetml/2009/9/ac" r="23" x14ac:dyDescent="0.25">
      <c r="A23">
        <v>22</v>
      </c>
      <c r="B23" t="s">
        <v>34</v>
      </c>
      <c r="C23">
        <v>-14.999999999999998</v>
      </c>
      <c r="D23">
        <v>1372.9097994678571</v>
      </c>
      <c r="E23">
        <v>-14.999999999999998</v>
      </c>
      <c r="F23">
        <v>1144.9722093497539</v>
      </c>
      <c r="G23">
        <v>18597.177761836752</v>
      </c>
      <c r="H23">
        <v>15631.077008679051</v>
      </c>
      <c r="I23">
        <v>1</v>
      </c>
      <c r="J23">
        <v>1</v>
      </c>
      <c r="K23">
        <v>1</v>
      </c>
      <c r="L23">
        <v>1294.1694730235959</v>
      </c>
      <c r="M23">
        <v>14.999999999999998</v>
      </c>
      <c r="N23">
        <v>1081.6370919696283</v>
      </c>
      <c r="O23">
        <v>14.999999999999998</v>
      </c>
    </row>
    <row xmlns:x14ac="http://schemas.microsoft.com/office/spreadsheetml/2009/9/ac" r="24" x14ac:dyDescent="0.25">
      <c r="A24">
        <v>23</v>
      </c>
      <c r="B24" t="s">
        <v>35</v>
      </c>
      <c r="C24">
        <v>-13.181818181818182</v>
      </c>
      <c r="D24">
        <v>1307.0378907317493</v>
      </c>
      <c r="E24">
        <v>-12.878787878787877</v>
      </c>
      <c r="F24">
        <v>1089.2571146268967</v>
      </c>
      <c r="G24">
        <v>19024.110013201633</v>
      </c>
      <c r="H24">
        <v>16006.607866392233</v>
      </c>
      <c r="I24">
        <v>1</v>
      </c>
      <c r="J24">
        <v>1</v>
      </c>
      <c r="K24">
        <v>1</v>
      </c>
      <c r="L24">
        <v>1294.8333098813791</v>
      </c>
      <c r="M24">
        <v>7.7272727272727275</v>
      </c>
      <c r="N24">
        <v>1085.2972477264514</v>
      </c>
    </row>
    <row xmlns:x14ac="http://schemas.microsoft.com/office/spreadsheetml/2009/9/ac" r="25" x14ac:dyDescent="0.25">
      <c r="A25">
        <v>24</v>
      </c>
      <c r="B25" t="s">
        <v>36</v>
      </c>
      <c r="C25">
        <v>-14.999999999999998</v>
      </c>
      <c r="D25">
        <v>1246.2893099511575</v>
      </c>
      <c r="E25">
        <v>-14.999999999999998</v>
      </c>
      <c r="F25">
        <v>1041.7768425158906</v>
      </c>
      <c r="G25">
        <v>16336.480118847954</v>
      </c>
      <c r="H25">
        <v>13789.18275485455</v>
      </c>
      <c r="I25">
        <v>1</v>
      </c>
      <c r="J25">
        <v>1</v>
      </c>
      <c r="K25">
        <v>1</v>
      </c>
      <c r="L25">
        <v>1073.4962812291196</v>
      </c>
      <c r="M25">
        <v>14.999999999999998</v>
      </c>
      <c r="N25">
        <v>887.53564929668994</v>
      </c>
      <c r="O25">
        <v>14.999999999999998</v>
      </c>
    </row>
    <row xmlns:x14ac="http://schemas.microsoft.com/office/spreadsheetml/2009/9/ac" r="26" x14ac:dyDescent="0.25">
      <c r="A26">
        <v>25</v>
      </c>
      <c r="B26" t="s">
        <v>37</v>
      </c>
      <c r="C26">
        <v>-14.999999999999998</v>
      </c>
      <c r="D26">
        <v>1204.6875242675562</v>
      </c>
      <c r="E26">
        <v>-14.999999999999998</v>
      </c>
      <c r="F26">
        <v>1007.7979506935271</v>
      </c>
      <c r="G26">
        <v>16745.947522921681</v>
      </c>
      <c r="H26">
        <v>14188.563113242866</v>
      </c>
      <c r="I26">
        <v>1</v>
      </c>
      <c r="J26">
        <v>1</v>
      </c>
      <c r="K26">
        <v>1</v>
      </c>
      <c r="L26">
        <v>1183.846350683194</v>
      </c>
      <c r="M26">
        <v>14.999999999999998</v>
      </c>
      <c r="N26">
        <v>984.380080018135</v>
      </c>
      <c r="O26">
        <v>14.999999999999998</v>
      </c>
    </row>
    <row xmlns:x14ac="http://schemas.microsoft.com/office/spreadsheetml/2009/9/ac" r="27" x14ac:dyDescent="0.25">
      <c r="A27">
        <v>26</v>
      </c>
      <c r="B27" t="s">
        <v>38</v>
      </c>
      <c r="C27">
        <v>-14.999999999999998</v>
      </c>
      <c r="D27">
        <v>1133.7595009364713</v>
      </c>
      <c r="E27">
        <v>-14.999999999999998</v>
      </c>
      <c r="F27">
        <v>944.95491626759292</v>
      </c>
      <c r="G27">
        <v>15324.620447760168</v>
      </c>
      <c r="H27">
        <v>12975.221647208333</v>
      </c>
      <c r="I27">
        <v>1</v>
      </c>
      <c r="J27">
        <v>1</v>
      </c>
      <c r="K27">
        <v>1</v>
      </c>
      <c r="L27">
        <v>1055.7157402315393</v>
      </c>
      <c r="M27">
        <v>11.363636363636363</v>
      </c>
      <c r="N27">
        <v>874.64060337074307</v>
      </c>
      <c r="O27">
        <v>11.666666666666664</v>
      </c>
    </row>
    <row xmlns:x14ac="http://schemas.microsoft.com/office/spreadsheetml/2009/9/ac" r="28" x14ac:dyDescent="0.25">
      <c r="A28">
        <v>27</v>
      </c>
      <c r="B28" t="s">
        <v>39</v>
      </c>
      <c r="C28">
        <v>-14.999999999999998</v>
      </c>
      <c r="D28">
        <v>1613.4039506650042</v>
      </c>
      <c r="E28">
        <v>-14.999999999999998</v>
      </c>
      <c r="F28">
        <v>1339.3521894306941</v>
      </c>
      <c r="G28">
        <v>8358.4992902210615</v>
      </c>
      <c r="H28">
        <v>6976.2776039338723</v>
      </c>
      <c r="I28">
        <v>1</v>
      </c>
      <c r="J28">
        <v>1</v>
      </c>
      <c r="K28">
        <v>1</v>
      </c>
      <c r="L28">
        <v>1086.7990909064704</v>
      </c>
      <c r="M28">
        <v>14.999999999999998</v>
      </c>
      <c r="N28">
        <v>899.55604627852892</v>
      </c>
      <c r="O28">
        <v>14.999999999999998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Q27" sqref="Q27"/>
    </sheetView>
  </sheetViews>
  <sheetFormatPr xmlns:x14ac="http://schemas.microsoft.com/office/spreadsheetml/2009/9/ac" defaultRowHeight="15" x14ac:dyDescent="0.25"/>
  <cols>
    <col min="2" max="2" width="42.7109375" customWidth="true"/>
    <col min="3" max="3" width="21.42578125" customWidth="true"/>
    <col min="4" max="5" width="18.42578125" customWidth="true"/>
    <col min="6" max="6" width="13.7109375" bestFit="true" customWidth="true"/>
    <col min="7" max="10" width="13.7109375" customWidth="true"/>
    <col min="11" max="11" width="11.5703125" customWidth="true"/>
    <col min="21" max="21" width="37.85546875" customWidth="true"/>
  </cols>
  <sheetData>
    <row xmlns:x14ac="http://schemas.microsoft.com/office/spreadsheetml/2009/9/ac" r="1" x14ac:dyDescent="0.25">
      <c r="F1" s="16" t="s">
        <v>65</v>
      </c>
      <c r="G1" s="17">
        <v>1</v>
      </c>
    </row>
    <row xmlns:x14ac="http://schemas.microsoft.com/office/spreadsheetml/2009/9/ac" r="3" x14ac:dyDescent="0.25">
      <c r="B3" t="s">
        <v>66</v>
      </c>
    </row>
    <row xmlns:x14ac="http://schemas.microsoft.com/office/spreadsheetml/2009/9/ac" r="4" ht="39" x14ac:dyDescent="0.25">
      <c r="B4" t="str">
        <f>Sheet1!$B$1</f>
        <v>'tyre'</v>
      </c>
      <c r="C4" s="3" t="s">
        <v>58</v>
      </c>
      <c r="D4" s="3" t="s">
        <v>60</v>
      </c>
      <c r="E4" s="3" t="s">
        <v>61</v>
      </c>
      <c r="F4" s="3" t="s">
        <v>57</v>
      </c>
      <c r="G4" s="3" t="s">
        <v>59</v>
      </c>
      <c r="H4" s="3" t="s">
        <v>62</v>
      </c>
      <c r="I4" s="3" t="s">
        <v>63</v>
      </c>
      <c r="J4" s="3" t="s">
        <v>64</v>
      </c>
      <c r="K4" s="3" t="s">
        <v>43</v>
      </c>
      <c r="L4" s="3" t="s">
        <v>44</v>
      </c>
      <c r="M4" s="3" t="s">
        <v>46</v>
      </c>
      <c r="N4" s="3" t="s">
        <v>47</v>
      </c>
      <c r="O4" s="3" t="s">
        <v>48</v>
      </c>
      <c r="P4" s="3" t="s">
        <v>49</v>
      </c>
      <c r="Q4" s="4" t="s">
        <v>50</v>
      </c>
    </row>
    <row xmlns:x14ac="http://schemas.microsoft.com/office/spreadsheetml/2009/9/ac" r="5" x14ac:dyDescent="0.25">
      <c r="B5" s="8" t="s">
        <v>51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xmlns:x14ac="http://schemas.microsoft.com/office/spreadsheetml/2009/9/ac" r="6" x14ac:dyDescent="0.25">
      <c r="B6" s="8" t="s">
        <v>52</v>
      </c>
      <c r="C6" s="10">
        <f>MAX(C7:C33)</f>
        <v>1644.2736163714658</v>
      </c>
      <c r="D6" s="10">
        <f>MAX(D7:D33)</f>
        <v>1377.4445267492883</v>
      </c>
      <c r="E6" s="10">
        <v>1</v>
      </c>
      <c r="F6" s="10">
        <f>MIN(F7:F33)</f>
        <v>182.62619939434944</v>
      </c>
      <c r="G6" s="10">
        <f>MAX(G7:G33)</f>
        <v>1351.6364222651798</v>
      </c>
      <c r="H6" s="10">
        <f>MAX(H7:H33)</f>
        <v>1134.0347515011645</v>
      </c>
      <c r="I6" s="10">
        <f>MAX(I7:I33)</f>
        <v>1</v>
      </c>
      <c r="J6" s="10"/>
      <c r="K6" s="1"/>
      <c r="L6" s="15">
        <f>MAX(L7:L33)</f>
        <v>40807.883351918004</v>
      </c>
      <c r="M6" s="1"/>
      <c r="N6" s="1"/>
      <c r="O6" s="1"/>
      <c r="P6" s="1"/>
      <c r="Q6" s="2"/>
    </row>
    <row xmlns:x14ac="http://schemas.microsoft.com/office/spreadsheetml/2009/9/ac" r="7" x14ac:dyDescent="0.25">
      <c r="B7" t="str">
        <f>Sheet1!B2</f>
        <v>01_Hoosier_16x7.5-10_R20_7Rim.tir</v>
      </c>
      <c r="C7" s="9">
        <f>Sheet1!D2</f>
        <v>1418.1229466068155</v>
      </c>
      <c r="D7" s="9">
        <f>Sheet1!F2</f>
        <v>1188.2597018705408</v>
      </c>
      <c r="E7" s="9">
        <v>1</v>
      </c>
      <c r="F7" s="19">
        <f t="shared" ref="F7:F33" si="0">C7-D7</f>
        <v>229.86324473627474</v>
      </c>
      <c r="G7" s="9">
        <f>IF(Sheet1!L2="ND",$G$1,(Sheet1!L2))</f>
        <v>1</v>
      </c>
      <c r="H7" s="9">
        <f>IF(Sheet1!N2="ND",$G$1,(Sheet1!N2))</f>
        <v>1</v>
      </c>
      <c r="I7" s="9">
        <v>1</v>
      </c>
      <c r="J7" s="19">
        <f>G7-H7</f>
        <v>0</v>
      </c>
      <c r="L7" s="9">
        <f>Sheet1!G2</f>
        <v>21130.319713418798</v>
      </c>
      <c r="U7" s="8" t="s">
        <v>55</v>
      </c>
    </row>
    <row xmlns:x14ac="http://schemas.microsoft.com/office/spreadsheetml/2009/9/ac" r="8" x14ac:dyDescent="0.25">
      <c r="B8" t="str">
        <f>Sheet1!B3</f>
        <v>02_Hoosier_16x7.5-10_R20_8Rim.tir</v>
      </c>
      <c r="C8" s="9">
        <f>Sheet1!D3</f>
        <v>1413.5684042290648</v>
      </c>
      <c r="D8" s="9">
        <f>Sheet1!F3</f>
        <v>1183.7429532980539</v>
      </c>
      <c r="E8" s="9">
        <v>1</v>
      </c>
      <c r="F8" s="19">
        <f t="shared" si="0"/>
        <v>229.82545093101089</v>
      </c>
      <c r="G8" s="9">
        <f>IF(Sheet1!L3="ND",$G$1,(Sheet1!L3))</f>
        <v>1</v>
      </c>
      <c r="H8" s="9">
        <f>IF(Sheet1!N3="ND",$G$1,(Sheet1!N3))</f>
        <v>1</v>
      </c>
      <c r="I8" s="9">
        <v>1</v>
      </c>
      <c r="J8" s="19">
        <f t="shared" ref="J8:J33" si="1">G8-H8</f>
        <v>0</v>
      </c>
      <c r="L8" s="9">
        <f>Sheet1!G3</f>
        <v>22460.395534030638</v>
      </c>
      <c r="U8" s="12" t="s">
        <v>53</v>
      </c>
      <c r="X8" t="s">
        <v>56</v>
      </c>
    </row>
    <row xmlns:x14ac="http://schemas.microsoft.com/office/spreadsheetml/2009/9/ac" r="9" x14ac:dyDescent="0.25">
      <c r="B9" t="str">
        <f>Sheet1!B4</f>
        <v>03_Hoosier_16x6.0-10_R20_6Rim.tir</v>
      </c>
      <c r="C9" s="9">
        <f>Sheet1!D4</f>
        <v>1378.5647730407597</v>
      </c>
      <c r="D9" s="9">
        <f>Sheet1!F4</f>
        <v>1152.3653094664892</v>
      </c>
      <c r="E9" s="9">
        <v>1</v>
      </c>
      <c r="F9" s="19">
        <f t="shared" si="0"/>
        <v>226.19946357427057</v>
      </c>
      <c r="G9" s="9">
        <f>IF(Sheet1!L4="ND",$G$1,(Sheet1!L4))</f>
        <v>1</v>
      </c>
      <c r="H9" s="9">
        <f>IF(Sheet1!N4="ND",$G$1,(Sheet1!N4))</f>
        <v>1</v>
      </c>
      <c r="I9" s="9">
        <v>1</v>
      </c>
      <c r="J9" s="19">
        <f t="shared" si="1"/>
        <v>0</v>
      </c>
      <c r="L9" s="9">
        <f>Sheet1!G4</f>
        <v>19143.469473247831</v>
      </c>
      <c r="U9" s="13" t="s">
        <v>54</v>
      </c>
      <c r="X9">
        <v>6</v>
      </c>
      <c r="Y9">
        <v>7</v>
      </c>
      <c r="Z9">
        <v>8</v>
      </c>
      <c r="AA9">
        <v>9</v>
      </c>
    </row>
    <row xmlns:x14ac="http://schemas.microsoft.com/office/spreadsheetml/2009/9/ac" r="10" x14ac:dyDescent="0.25">
      <c r="B10" t="str">
        <f>Sheet1!B5</f>
        <v>04_Hoosier_16x6.0-10_R20_7Rim.tir</v>
      </c>
      <c r="C10" s="9">
        <f>Sheet1!D5</f>
        <v>1392.5669539534656</v>
      </c>
      <c r="D10" s="9">
        <f>Sheet1!F5</f>
        <v>1172.4996100964668</v>
      </c>
      <c r="E10" s="9">
        <v>1</v>
      </c>
      <c r="F10" s="19">
        <f t="shared" si="0"/>
        <v>220.06734385699883</v>
      </c>
      <c r="G10" s="9">
        <f>IF(Sheet1!L5="ND",$G$1,(Sheet1!L5))</f>
        <v>1</v>
      </c>
      <c r="H10" s="9">
        <f>IF(Sheet1!N5="ND",$G$1,(Sheet1!N5))</f>
        <v>1</v>
      </c>
      <c r="I10" s="9">
        <v>1</v>
      </c>
      <c r="J10" s="19">
        <f t="shared" si="1"/>
        <v>0</v>
      </c>
      <c r="L10" s="9">
        <f>Sheet1!G5</f>
        <v>19199.827902147637</v>
      </c>
      <c r="U10" s="13" t="s">
        <v>43</v>
      </c>
    </row>
    <row xmlns:x14ac="http://schemas.microsoft.com/office/spreadsheetml/2009/9/ac" r="11" x14ac:dyDescent="0.25">
      <c r="B11" t="str">
        <f>Sheet1!B6</f>
        <v>05_Hoosier_18x6.0-10_R20_6Rim.tir</v>
      </c>
      <c r="C11" s="9">
        <f>Sheet1!D6</f>
        <v>1491.375295848065</v>
      </c>
      <c r="D11" s="9">
        <f>Sheet1!F6</f>
        <v>1260.4481571727079</v>
      </c>
      <c r="E11" s="9">
        <v>1</v>
      </c>
      <c r="F11" s="19">
        <f t="shared" si="0"/>
        <v>230.92713867535713</v>
      </c>
      <c r="G11" s="9">
        <f>IF(Sheet1!L6="ND",$G$1,(Sheet1!L6))</f>
        <v>1324.0038452412396</v>
      </c>
      <c r="H11" s="9">
        <f>IF(Sheet1!N6="ND",$G$1,(Sheet1!N6))</f>
        <v>1109.5464528574637</v>
      </c>
      <c r="I11" s="9">
        <v>1</v>
      </c>
      <c r="J11" s="19">
        <f t="shared" si="1"/>
        <v>214.45739238377587</v>
      </c>
      <c r="L11" s="9">
        <f>Sheet1!G6</f>
        <v>24174.206639737571</v>
      </c>
      <c r="U11" s="13" t="s">
        <v>44</v>
      </c>
    </row>
    <row xmlns:x14ac="http://schemas.microsoft.com/office/spreadsheetml/2009/9/ac" r="12" x14ac:dyDescent="0.25">
      <c r="B12" t="str">
        <f>Sheet1!B7</f>
        <v>06_Hoosier_18x6.0-10_R20_7Rim.tir</v>
      </c>
      <c r="C12" s="9">
        <f>Sheet1!D7</f>
        <v>1488.1734889619829</v>
      </c>
      <c r="D12" s="9">
        <f>Sheet1!F7</f>
        <v>1248.4949159330297</v>
      </c>
      <c r="E12" s="9">
        <v>1</v>
      </c>
      <c r="F12" s="19">
        <f t="shared" si="0"/>
        <v>239.67857302895322</v>
      </c>
      <c r="G12" s="9">
        <f>IF(Sheet1!L7="ND",$G$1,(Sheet1!L7))</f>
        <v>1251.1047378194853</v>
      </c>
      <c r="H12" s="9">
        <f>IF(Sheet1!N7="ND",$G$1,(Sheet1!N7))</f>
        <v>1044.8106880542593</v>
      </c>
      <c r="I12" s="9">
        <v>1</v>
      </c>
      <c r="J12" s="19">
        <f t="shared" si="1"/>
        <v>206.29404976522596</v>
      </c>
      <c r="L12" s="9">
        <f>Sheet1!G7</f>
        <v>23057.299498565211</v>
      </c>
      <c r="U12" s="13" t="s">
        <v>45</v>
      </c>
    </row>
    <row xmlns:x14ac="http://schemas.microsoft.com/office/spreadsheetml/2009/9/ac" r="13" x14ac:dyDescent="0.25">
      <c r="B13" t="str">
        <f>Sheet1!B8</f>
        <v>07_Goodyear_18.0x6.5-10_D0571_6Rim.tir</v>
      </c>
      <c r="C13" s="9">
        <f>Sheet1!D8</f>
        <v>1525.8218234985466</v>
      </c>
      <c r="D13" s="9">
        <f>Sheet1!F8</f>
        <v>1284.9313438224224</v>
      </c>
      <c r="E13" s="9">
        <v>1</v>
      </c>
      <c r="F13" s="19">
        <f t="shared" si="0"/>
        <v>240.89047967612419</v>
      </c>
      <c r="G13" s="9">
        <f>IF(Sheet1!L8="ND",$G$1,(Sheet1!L8))</f>
        <v>1351.6364222651798</v>
      </c>
      <c r="H13" s="9">
        <f>IF(Sheet1!N8="ND",$G$1,(Sheet1!N8))</f>
        <v>1134.0347515011645</v>
      </c>
      <c r="I13" s="9">
        <v>1</v>
      </c>
      <c r="J13" s="19">
        <f t="shared" si="1"/>
        <v>217.60167076401535</v>
      </c>
      <c r="L13" s="9">
        <f>Sheet1!G8</f>
        <v>31087.629309098418</v>
      </c>
      <c r="U13" s="13" t="s">
        <v>46</v>
      </c>
    </row>
    <row xmlns:x14ac="http://schemas.microsoft.com/office/spreadsheetml/2009/9/ac" r="14" x14ac:dyDescent="0.25">
      <c r="B14" t="str">
        <f>Sheet1!B9</f>
        <v>08_Goodyear_18.0x6.5-10_D0571_7Rim.tir</v>
      </c>
      <c r="C14" s="9">
        <f>Sheet1!D9</f>
        <v>1471.3046997420386</v>
      </c>
      <c r="D14" s="9">
        <f>Sheet1!F9</f>
        <v>1229.7022862773508</v>
      </c>
      <c r="E14" s="9">
        <v>1</v>
      </c>
      <c r="F14" s="19">
        <f t="shared" si="0"/>
        <v>241.60241346468774</v>
      </c>
      <c r="G14" s="9">
        <f>IF(Sheet1!L9="ND",$G$1,(Sheet1!L9))</f>
        <v>1332.0164029926066</v>
      </c>
      <c r="H14" s="9">
        <f>IF(Sheet1!N9="ND",$G$1,(Sheet1!N9))</f>
        <v>1109.9139630919342</v>
      </c>
      <c r="I14" s="9">
        <v>1</v>
      </c>
      <c r="J14" s="19">
        <f t="shared" si="1"/>
        <v>222.10243990067238</v>
      </c>
      <c r="L14" s="9">
        <f>Sheet1!G9</f>
        <v>29984.432518291324</v>
      </c>
      <c r="U14" s="13" t="s">
        <v>47</v>
      </c>
    </row>
    <row xmlns:x14ac="http://schemas.microsoft.com/office/spreadsheetml/2009/9/ac" r="15" x14ac:dyDescent="0.25">
      <c r="B15" t="str">
        <f>Sheet1!B10</f>
        <v>09_MRF_18x6-10_ZTD1_6Rim.tir</v>
      </c>
      <c r="C15" s="9">
        <f>Sheet1!D10</f>
        <v>1135.7342491987292</v>
      </c>
      <c r="D15" s="9">
        <f>Sheet1!F10</f>
        <v>949.56697531242753</v>
      </c>
      <c r="E15" s="9">
        <v>1</v>
      </c>
      <c r="F15" s="19">
        <f t="shared" si="0"/>
        <v>186.1672738863017</v>
      </c>
      <c r="G15" s="9">
        <f>IF(Sheet1!L10="ND",$G$1,(Sheet1!L10))</f>
        <v>1051.5417545077357</v>
      </c>
      <c r="H15" s="9">
        <f>IF(Sheet1!N10="ND",$G$1,(Sheet1!N10))</f>
        <v>874.08375340012935</v>
      </c>
      <c r="I15" s="9">
        <v>1</v>
      </c>
      <c r="J15" s="19">
        <f t="shared" si="1"/>
        <v>177.45800110760638</v>
      </c>
      <c r="L15" s="9">
        <f>Sheet1!G10</f>
        <v>34644.059496909038</v>
      </c>
      <c r="U15" s="13" t="s">
        <v>48</v>
      </c>
    </row>
    <row xmlns:x14ac="http://schemas.microsoft.com/office/spreadsheetml/2009/9/ac" r="16" x14ac:dyDescent="0.25">
      <c r="B16" t="str">
        <f>Sheet1!B11</f>
        <v>10_MRF_18x6-10_ZTD1_7Rim.tir</v>
      </c>
      <c r="C16" s="9">
        <f>Sheet1!D11</f>
        <v>1083.0311004464186</v>
      </c>
      <c r="D16" s="9">
        <f>Sheet1!F11</f>
        <v>900.40490105206914</v>
      </c>
      <c r="E16" s="9">
        <v>1</v>
      </c>
      <c r="F16" s="19">
        <f t="shared" si="0"/>
        <v>182.62619939434944</v>
      </c>
      <c r="G16" s="9">
        <f>IF(Sheet1!L11="ND",$G$1,(Sheet1!L11))</f>
        <v>1097.798199042132</v>
      </c>
      <c r="H16" s="9">
        <f>IF(Sheet1!N11="ND",$G$1,(Sheet1!N11))</f>
        <v>921.06551557976093</v>
      </c>
      <c r="I16" s="9">
        <v>1</v>
      </c>
      <c r="J16" s="19">
        <f t="shared" si="1"/>
        <v>176.73268346237103</v>
      </c>
      <c r="L16" s="9">
        <f>Sheet1!G11</f>
        <v>40807.883351918004</v>
      </c>
      <c r="U16" s="13" t="s">
        <v>49</v>
      </c>
    </row>
    <row xmlns:x14ac="http://schemas.microsoft.com/office/spreadsheetml/2009/9/ac" r="17" x14ac:dyDescent="0.25">
      <c r="B17" t="str">
        <f>Sheet1!B12</f>
        <v>11_Hoosier_20.5x7-13_R20_7Rim.tir</v>
      </c>
      <c r="C17" s="9">
        <f>Sheet1!D12</f>
        <v>1504.7643717599271</v>
      </c>
      <c r="D17" s="9">
        <f>Sheet1!F12</f>
        <v>1265.9095502353816</v>
      </c>
      <c r="E17" s="9">
        <v>1</v>
      </c>
      <c r="F17" s="19">
        <f t="shared" si="0"/>
        <v>238.85482152454551</v>
      </c>
      <c r="G17" s="9">
        <f>IF(Sheet1!L12="ND",$G$1,(Sheet1!L12))</f>
        <v>1300.8609386454232</v>
      </c>
      <c r="H17" s="9">
        <f>IF(Sheet1!N12="ND",$G$1,(Sheet1!N12))</f>
        <v>1082.9598544775474</v>
      </c>
      <c r="I17" s="9">
        <v>1</v>
      </c>
      <c r="J17" s="19">
        <f t="shared" si="1"/>
        <v>217.90108416787575</v>
      </c>
      <c r="L17" s="9">
        <f>Sheet1!G12</f>
        <v>28787.366111526724</v>
      </c>
      <c r="U17" s="14" t="s">
        <v>50</v>
      </c>
    </row>
    <row xmlns:x14ac="http://schemas.microsoft.com/office/spreadsheetml/2009/9/ac" r="18" x14ac:dyDescent="0.25">
      <c r="B18" t="str">
        <f>Sheet1!B13</f>
        <v>12_Hoosier_20.5x7-13_R20_8Rim.tir</v>
      </c>
      <c r="C18" s="9">
        <f>Sheet1!D13</f>
        <v>1446.814738053685</v>
      </c>
      <c r="D18" s="9">
        <f>Sheet1!F13</f>
        <v>1213.769009670656</v>
      </c>
      <c r="E18" s="9">
        <v>1</v>
      </c>
      <c r="F18" s="19">
        <f t="shared" si="0"/>
        <v>233.04572838302897</v>
      </c>
      <c r="G18" s="9">
        <f>IF(Sheet1!L13="ND",$G$1,(Sheet1!L13))</f>
        <v>1286.6649923608313</v>
      </c>
      <c r="H18" s="9">
        <f>IF(Sheet1!N13="ND",$G$1,(Sheet1!N13))</f>
        <v>1073.7162945574842</v>
      </c>
      <c r="I18" s="9">
        <v>1</v>
      </c>
      <c r="J18" s="19">
        <f t="shared" si="1"/>
        <v>212.94869780334716</v>
      </c>
      <c r="L18" s="9">
        <f>Sheet1!G13</f>
        <v>36968.755564889514</v>
      </c>
    </row>
    <row xmlns:x14ac="http://schemas.microsoft.com/office/spreadsheetml/2009/9/ac" r="19" x14ac:dyDescent="0.25">
      <c r="B19" t="str">
        <f>Sheet1!B14</f>
        <v>13_Goodyear_20.0x7-13_D2704_7Rim.tir</v>
      </c>
      <c r="C19" s="9">
        <f>Sheet1!D14</f>
        <v>1644.2736163714658</v>
      </c>
      <c r="D19" s="9">
        <f>Sheet1!F14</f>
        <v>1377.4445267492883</v>
      </c>
      <c r="E19" s="9">
        <v>1</v>
      </c>
      <c r="F19" s="19">
        <f t="shared" si="0"/>
        <v>266.82908962217743</v>
      </c>
      <c r="G19" s="9">
        <f>IF(Sheet1!L14="ND",$G$1,(Sheet1!L14))</f>
        <v>1228.9114851251607</v>
      </c>
      <c r="H19" s="9">
        <f>IF(Sheet1!N14="ND",$G$1,(Sheet1!N14))</f>
        <v>1022.8294904763731</v>
      </c>
      <c r="I19" s="9">
        <v>1</v>
      </c>
      <c r="J19" s="19">
        <f t="shared" si="1"/>
        <v>206.0819946487876</v>
      </c>
      <c r="L19" s="9">
        <f>Sheet1!G14</f>
        <v>29240.85832208081</v>
      </c>
    </row>
    <row xmlns:x14ac="http://schemas.microsoft.com/office/spreadsheetml/2009/9/ac" r="20" x14ac:dyDescent="0.25">
      <c r="B20" t="str">
        <f>Sheet1!B15</f>
        <v>14_Goodyear_20.0x7-13_D2704_8Rim.tir</v>
      </c>
      <c r="C20" s="9">
        <f>Sheet1!D15</f>
        <v>1449.7161427552983</v>
      </c>
      <c r="D20" s="9">
        <f>Sheet1!F15</f>
        <v>1214.1108222163739</v>
      </c>
      <c r="E20" s="9">
        <v>1</v>
      </c>
      <c r="F20" s="19">
        <f t="shared" si="0"/>
        <v>235.60532053892439</v>
      </c>
      <c r="G20" s="9">
        <f>IF(Sheet1!L15="ND",$G$1,(Sheet1!L15))</f>
        <v>1269.9547729582082</v>
      </c>
      <c r="H20" s="9">
        <f>IF(Sheet1!N15="ND",$G$1,(Sheet1!N15))</f>
        <v>1054.2415519760718</v>
      </c>
      <c r="I20" s="9">
        <v>1</v>
      </c>
      <c r="J20" s="19">
        <f t="shared" si="1"/>
        <v>215.71322098213636</v>
      </c>
      <c r="L20" s="9">
        <f>Sheet1!G15</f>
        <v>27410.226980274612</v>
      </c>
    </row>
    <row xmlns:x14ac="http://schemas.microsoft.com/office/spreadsheetml/2009/9/ac" r="21" x14ac:dyDescent="0.25">
      <c r="B21" t="str">
        <f>Sheet1!B16</f>
        <v>15_Continental_205x470R-13_FS43329_7Rim.tir</v>
      </c>
      <c r="C21" s="9">
        <f>Sheet1!D16</f>
        <v>1626.6410306711739</v>
      </c>
      <c r="D21" s="9">
        <f>Sheet1!F16</f>
        <v>1377.4207223871265</v>
      </c>
      <c r="E21" s="9">
        <v>1</v>
      </c>
      <c r="F21" s="19">
        <f t="shared" si="0"/>
        <v>249.22030828404741</v>
      </c>
      <c r="G21" s="9">
        <f>IF(Sheet1!L16="ND",$G$1,(Sheet1!L16))</f>
        <v>1297.3092603709797</v>
      </c>
      <c r="H21" s="9">
        <f>IF(Sheet1!N16="ND",$G$1,(Sheet1!N16))</f>
        <v>1077.241495261535</v>
      </c>
      <c r="I21" s="9">
        <v>1</v>
      </c>
      <c r="J21" s="19">
        <f t="shared" si="1"/>
        <v>220.06776510944474</v>
      </c>
      <c r="L21" s="9">
        <f>Sheet1!G16</f>
        <v>30766.058316327431</v>
      </c>
    </row>
    <row xmlns:x14ac="http://schemas.microsoft.com/office/spreadsheetml/2009/9/ac" r="22" x14ac:dyDescent="0.25">
      <c r="B22" t="str">
        <f>Sheet1!B17</f>
        <v>16_Hoosier_16.0x6.0-10_LCO_6Rim.tir</v>
      </c>
      <c r="C22" s="9">
        <f>Sheet1!D17</f>
        <v>1405.4454568506533</v>
      </c>
      <c r="D22" s="9">
        <f>Sheet1!F17</f>
        <v>1193.1613538016957</v>
      </c>
      <c r="E22" s="9">
        <v>1</v>
      </c>
      <c r="F22" s="19">
        <f t="shared" si="0"/>
        <v>212.2841030489576</v>
      </c>
      <c r="G22" s="9">
        <f>IF(Sheet1!L17="ND",$G$1,(Sheet1!L17))</f>
        <v>1</v>
      </c>
      <c r="H22" s="9">
        <f>IF(Sheet1!N17="ND",$G$1,(Sheet1!N17))</f>
        <v>1</v>
      </c>
      <c r="I22" s="9">
        <v>1</v>
      </c>
      <c r="J22" s="19">
        <f t="shared" si="1"/>
        <v>0</v>
      </c>
      <c r="L22" s="9">
        <f>Sheet1!G17</f>
        <v>19958.48151666945</v>
      </c>
    </row>
    <row xmlns:x14ac="http://schemas.microsoft.com/office/spreadsheetml/2009/9/ac" r="23" x14ac:dyDescent="0.25">
      <c r="B23" t="str">
        <f>Sheet1!B18</f>
        <v>17_Hoosier_16.0x6.0-10_LCO_7Rim.tir</v>
      </c>
      <c r="C23" s="9">
        <f>Sheet1!D18</f>
        <v>1399.0432113036734</v>
      </c>
      <c r="D23" s="9">
        <f>Sheet1!F18</f>
        <v>1183.9433973562898</v>
      </c>
      <c r="E23" s="9">
        <v>1</v>
      </c>
      <c r="F23" s="19">
        <f t="shared" si="0"/>
        <v>215.09981394738361</v>
      </c>
      <c r="G23" s="9">
        <f>IF(Sheet1!L18="ND",$G$1,(Sheet1!L18))</f>
        <v>1</v>
      </c>
      <c r="H23" s="9">
        <f>IF(Sheet1!N18="ND",$G$1,(Sheet1!N18))</f>
        <v>1</v>
      </c>
      <c r="I23" s="9">
        <v>1</v>
      </c>
      <c r="J23" s="19">
        <f t="shared" si="1"/>
        <v>0</v>
      </c>
      <c r="L23" s="9">
        <f>Sheet1!G18</f>
        <v>21253.399390250874</v>
      </c>
    </row>
    <row xmlns:x14ac="http://schemas.microsoft.com/office/spreadsheetml/2009/9/ac" r="24" x14ac:dyDescent="0.25">
      <c r="B24" t="str">
        <f>Sheet1!B19</f>
        <v>18_Hoosier_16.0x7.5-10_LCO_8Rim.tir</v>
      </c>
      <c r="C24" s="9">
        <f>Sheet1!D19</f>
        <v>1387.6967310567711</v>
      </c>
      <c r="D24" s="9">
        <f>Sheet1!F19</f>
        <v>1171.5407043486111</v>
      </c>
      <c r="E24" s="9">
        <v>1</v>
      </c>
      <c r="F24" s="19">
        <f t="shared" si="0"/>
        <v>216.15602670815997</v>
      </c>
      <c r="G24" s="9">
        <f>IF(Sheet1!L19="ND",$G$1,(Sheet1!L19))</f>
        <v>1</v>
      </c>
      <c r="H24" s="9">
        <f>IF(Sheet1!N19="ND",$G$1,(Sheet1!N19))</f>
        <v>1</v>
      </c>
      <c r="I24" s="9">
        <v>1</v>
      </c>
      <c r="J24" s="19">
        <f t="shared" si="1"/>
        <v>0</v>
      </c>
      <c r="L24" s="9">
        <f>Sheet1!G19</f>
        <v>20065.804846484891</v>
      </c>
    </row>
    <row xmlns:x14ac="http://schemas.microsoft.com/office/spreadsheetml/2009/9/ac" r="25" x14ac:dyDescent="0.25">
      <c r="B25" t="str">
        <f>Sheet1!B20</f>
        <v>19_Hoosier_16.0x7.5-10_LCO_7Rim.tir</v>
      </c>
      <c r="C25" s="9">
        <f>Sheet1!D20</f>
        <v>1396.8619739502833</v>
      </c>
      <c r="D25" s="9">
        <f>Sheet1!F20</f>
        <v>1174.4767883979646</v>
      </c>
      <c r="E25" s="9">
        <v>1</v>
      </c>
      <c r="F25" s="19">
        <f t="shared" si="0"/>
        <v>222.38518555231872</v>
      </c>
      <c r="G25" s="9">
        <f>IF(Sheet1!L20="ND",$G$1,(Sheet1!L20))</f>
        <v>1</v>
      </c>
      <c r="H25" s="9">
        <f>IF(Sheet1!N20="ND",$G$1,(Sheet1!N20))</f>
        <v>1</v>
      </c>
      <c r="I25" s="9">
        <v>1</v>
      </c>
      <c r="J25" s="19">
        <f t="shared" si="1"/>
        <v>0</v>
      </c>
      <c r="L25" s="9">
        <f>Sheet1!G20</f>
        <v>20428.69287290483</v>
      </c>
    </row>
    <row xmlns:x14ac="http://schemas.microsoft.com/office/spreadsheetml/2009/9/ac" r="26" x14ac:dyDescent="0.25">
      <c r="B26" t="str">
        <f>Sheet1!B21</f>
        <v>20_Avon_7.0x16.0-10_FS_7Rim.tir</v>
      </c>
      <c r="C26" s="9">
        <f>Sheet1!D21</f>
        <v>1241.4763652577622</v>
      </c>
      <c r="D26" s="9">
        <f>Sheet1!F21</f>
        <v>1046.2400600592503</v>
      </c>
      <c r="E26" s="9">
        <v>1</v>
      </c>
      <c r="F26" s="19">
        <f t="shared" si="0"/>
        <v>195.2363051985119</v>
      </c>
      <c r="G26" s="9">
        <f>IF(Sheet1!L21="ND",$G$1,(Sheet1!L21))</f>
        <v>1</v>
      </c>
      <c r="H26" s="9">
        <f>IF(Sheet1!N21="ND",$G$1,(Sheet1!N21))</f>
        <v>1</v>
      </c>
      <c r="I26" s="9">
        <v>1</v>
      </c>
      <c r="J26" s="19">
        <f t="shared" si="1"/>
        <v>0</v>
      </c>
      <c r="L26" s="9">
        <f>Sheet1!G21</f>
        <v>18859.597365099344</v>
      </c>
    </row>
    <row xmlns:x14ac="http://schemas.microsoft.com/office/spreadsheetml/2009/9/ac" r="27" x14ac:dyDescent="0.25">
      <c r="B27" t="str">
        <f>Sheet1!B22</f>
        <v>21_Avon_7.0x16.0-11_FS_8Rim.tir</v>
      </c>
      <c r="C27" s="9">
        <f>Sheet1!D22</f>
        <v>1249.8060505821679</v>
      </c>
      <c r="D27" s="9">
        <f>Sheet1!F22</f>
        <v>1058.6946126763214</v>
      </c>
      <c r="E27" s="9">
        <v>1</v>
      </c>
      <c r="F27" s="19">
        <f t="shared" si="0"/>
        <v>191.11143790584651</v>
      </c>
      <c r="G27" s="9">
        <f>IF(Sheet1!L22="ND",$G$1,(Sheet1!L22))</f>
        <v>1</v>
      </c>
      <c r="H27" s="9">
        <f>IF(Sheet1!N22="ND",$G$1,(Sheet1!N22))</f>
        <v>1</v>
      </c>
      <c r="I27" s="9">
        <v>1</v>
      </c>
      <c r="J27" s="19">
        <f t="shared" si="1"/>
        <v>0</v>
      </c>
      <c r="L27" s="9">
        <f>Sheet1!G22</f>
        <v>20378.311960636642</v>
      </c>
    </row>
    <row xmlns:x14ac="http://schemas.microsoft.com/office/spreadsheetml/2009/9/ac" r="28" x14ac:dyDescent="0.25">
      <c r="B28" t="str">
        <f>Sheet1!B23</f>
        <v>22_Avon_8.2x20.0-13_FS_8Rim.tir</v>
      </c>
      <c r="C28" s="9">
        <f>Sheet1!D23</f>
        <v>1372.9097994678571</v>
      </c>
      <c r="D28" s="9">
        <f>Sheet1!F23</f>
        <v>1144.9722093497539</v>
      </c>
      <c r="E28" s="9">
        <v>1</v>
      </c>
      <c r="F28" s="19">
        <f t="shared" si="0"/>
        <v>227.93759011810312</v>
      </c>
      <c r="G28" s="9">
        <f>IF(Sheet1!L23="ND",$G$1,(Sheet1!L23))</f>
        <v>1294.1694730235959</v>
      </c>
      <c r="H28" s="9">
        <f>IF(Sheet1!N23="ND",$G$1,(Sheet1!N23))</f>
        <v>1081.6370919696283</v>
      </c>
      <c r="I28" s="9">
        <v>1</v>
      </c>
      <c r="J28" s="19">
        <f t="shared" si="1"/>
        <v>212.53238105396758</v>
      </c>
      <c r="L28" s="9">
        <f>Sheet1!G23</f>
        <v>18597.177761836752</v>
      </c>
    </row>
    <row xmlns:x14ac="http://schemas.microsoft.com/office/spreadsheetml/2009/9/ac" r="29" x14ac:dyDescent="0.25">
      <c r="B29" t="str">
        <f>Sheet1!B24</f>
        <v>23_Avon_8.2x20.0-14_FS_9Rim.tir</v>
      </c>
      <c r="C29" s="9">
        <f>Sheet1!D24</f>
        <v>1307.0378907317493</v>
      </c>
      <c r="D29" s="9">
        <f>Sheet1!F24</f>
        <v>1089.2571146268967</v>
      </c>
      <c r="E29" s="9">
        <v>1</v>
      </c>
      <c r="F29" s="19">
        <f t="shared" si="0"/>
        <v>217.78077610485252</v>
      </c>
      <c r="G29" s="9">
        <f>IF(Sheet1!L24="ND",$G$1,(Sheet1!L24))</f>
        <v>1294.8333098813791</v>
      </c>
      <c r="H29" s="9">
        <f>IF(Sheet1!N24="ND",$G$1,(Sheet1!N24))</f>
        <v>1085.2972477264514</v>
      </c>
      <c r="I29" s="9">
        <v>1</v>
      </c>
      <c r="J29" s="19">
        <f t="shared" si="1"/>
        <v>209.53606215492778</v>
      </c>
      <c r="L29" s="9">
        <f>Sheet1!G24</f>
        <v>19024.110013201633</v>
      </c>
    </row>
    <row xmlns:x14ac="http://schemas.microsoft.com/office/spreadsheetml/2009/9/ac" r="30" x14ac:dyDescent="0.25">
      <c r="B30" t="str">
        <f>Sheet1!B25</f>
        <v>24_Avon_7.2x20.0-13_FS_7Rim.tir</v>
      </c>
      <c r="C30" s="9">
        <f>Sheet1!D25</f>
        <v>1246.2893099511575</v>
      </c>
      <c r="D30" s="9">
        <f>Sheet1!F25</f>
        <v>1041.7768425158906</v>
      </c>
      <c r="E30" s="9">
        <v>1</v>
      </c>
      <c r="F30" s="19">
        <f t="shared" si="0"/>
        <v>204.5124674352669</v>
      </c>
      <c r="G30" s="9">
        <f>IF(Sheet1!L25="ND",$G$1,(Sheet1!L25))</f>
        <v>1073.4962812291196</v>
      </c>
      <c r="H30" s="9">
        <f>IF(Sheet1!N25="ND",$G$1,(Sheet1!N25))</f>
        <v>887.53564929668994</v>
      </c>
      <c r="I30" s="9">
        <v>1</v>
      </c>
      <c r="J30" s="19">
        <f t="shared" si="1"/>
        <v>185.96063193242969</v>
      </c>
      <c r="L30" s="9">
        <f>Sheet1!G25</f>
        <v>16336.480118847954</v>
      </c>
    </row>
    <row xmlns:x14ac="http://schemas.microsoft.com/office/spreadsheetml/2009/9/ac" r="31" x14ac:dyDescent="0.25">
      <c r="B31" t="str">
        <f>Sheet1!B26</f>
        <v>25_Avon_7.2x20.0-13_FS_8Rim.tir</v>
      </c>
      <c r="C31" s="9">
        <f>Sheet1!D26</f>
        <v>1204.6875242675562</v>
      </c>
      <c r="D31" s="9">
        <f>Sheet1!F26</f>
        <v>1007.7979506935271</v>
      </c>
      <c r="E31" s="9">
        <v>1</v>
      </c>
      <c r="F31" s="19">
        <f t="shared" si="0"/>
        <v>196.8895735740291</v>
      </c>
      <c r="G31" s="9">
        <f>IF(Sheet1!L26="ND",$G$1,(Sheet1!L26))</f>
        <v>1183.846350683194</v>
      </c>
      <c r="H31" s="9">
        <f>IF(Sheet1!N26="ND",$G$1,(Sheet1!N26))</f>
        <v>984.380080018135</v>
      </c>
      <c r="I31" s="9">
        <v>1</v>
      </c>
      <c r="J31" s="19">
        <f t="shared" si="1"/>
        <v>199.46627066505903</v>
      </c>
      <c r="L31" s="9">
        <f>Sheet1!G26</f>
        <v>16745.947522921681</v>
      </c>
    </row>
    <row xmlns:x14ac="http://schemas.microsoft.com/office/spreadsheetml/2009/9/ac" r="32" x14ac:dyDescent="0.25">
      <c r="B32" t="str">
        <f>Sheet1!B27</f>
        <v>26_Avon_6.2x20.0-13_FS_6Rim.tir</v>
      </c>
      <c r="C32" s="9">
        <f>Sheet1!D27</f>
        <v>1133.7595009364713</v>
      </c>
      <c r="D32" s="9">
        <f>Sheet1!F27</f>
        <v>944.95491626759292</v>
      </c>
      <c r="E32" s="9">
        <v>1</v>
      </c>
      <c r="F32" s="19">
        <f t="shared" si="0"/>
        <v>188.80458466887842</v>
      </c>
      <c r="G32" s="9">
        <f>IF(Sheet1!L27="ND",$G$1,(Sheet1!L27))</f>
        <v>1055.7157402315393</v>
      </c>
      <c r="H32" s="9">
        <f>IF(Sheet1!N27="ND",$G$1,(Sheet1!N27))</f>
        <v>874.64060337074307</v>
      </c>
      <c r="I32" s="9">
        <v>1</v>
      </c>
      <c r="J32" s="19">
        <f t="shared" si="1"/>
        <v>181.07513686079619</v>
      </c>
      <c r="L32" s="9">
        <f>Sheet1!G27</f>
        <v>15324.620447760168</v>
      </c>
    </row>
    <row xmlns:x14ac="http://schemas.microsoft.com/office/spreadsheetml/2009/9/ac" r="33" x14ac:dyDescent="0.25">
      <c r="B33" t="str">
        <f>Sheet1!B28</f>
        <v>27_Avon_6.2x20.0-14_FS_7Rim.tir</v>
      </c>
      <c r="C33" s="9">
        <f>Sheet1!D28</f>
        <v>1613.4039506650042</v>
      </c>
      <c r="D33" s="9">
        <f>Sheet1!F28</f>
        <v>1339.3521894306941</v>
      </c>
      <c r="E33" s="9">
        <v>1</v>
      </c>
      <c r="F33" s="19">
        <f t="shared" si="0"/>
        <v>274.05176123431011</v>
      </c>
      <c r="G33" s="9">
        <f>IF(Sheet1!L28="ND",$G$1,(Sheet1!L28))</f>
        <v>1086.7990909064704</v>
      </c>
      <c r="H33" s="9">
        <f>IF(Sheet1!N28="ND",$G$1,(Sheet1!N28))</f>
        <v>899.55604627852892</v>
      </c>
      <c r="I33" s="9">
        <v>1</v>
      </c>
      <c r="J33" s="19">
        <f t="shared" si="1"/>
        <v>187.24304462794146</v>
      </c>
      <c r="L33" s="9">
        <f>Sheet1!G28</f>
        <v>8358.4992902210615</v>
      </c>
    </row>
    <row xmlns:x14ac="http://schemas.microsoft.com/office/spreadsheetml/2009/9/ac" r="36" x14ac:dyDescent="0.25">
      <c r="B36" t="s">
        <v>67</v>
      </c>
    </row>
    <row xmlns:x14ac="http://schemas.microsoft.com/office/spreadsheetml/2009/9/ac" r="37" ht="39" x14ac:dyDescent="0.25">
      <c r="B37" t="str">
        <f>Sheet1!$B$1</f>
        <v>'tyre'</v>
      </c>
      <c r="C37" s="3" t="s">
        <v>58</v>
      </c>
      <c r="D37" s="3" t="s">
        <v>60</v>
      </c>
      <c r="E37" s="3" t="s">
        <v>61</v>
      </c>
      <c r="F37" s="3" t="s">
        <v>57</v>
      </c>
      <c r="G37" s="3" t="s">
        <v>59</v>
      </c>
      <c r="H37" s="3" t="s">
        <v>62</v>
      </c>
      <c r="I37" s="3" t="s">
        <v>63</v>
      </c>
      <c r="J37" s="3" t="s">
        <v>64</v>
      </c>
      <c r="K37" s="3" t="s">
        <v>43</v>
      </c>
      <c r="L37" s="3" t="s">
        <v>44</v>
      </c>
      <c r="M37" s="3" t="s">
        <v>46</v>
      </c>
      <c r="N37" s="3" t="s">
        <v>47</v>
      </c>
      <c r="O37" s="3" t="s">
        <v>48</v>
      </c>
      <c r="P37" s="3" t="s">
        <v>49</v>
      </c>
      <c r="Q37" s="4" t="s">
        <v>50</v>
      </c>
    </row>
    <row xmlns:x14ac="http://schemas.microsoft.com/office/spreadsheetml/2009/9/ac" r="38" x14ac:dyDescent="0.25">
      <c r="B38" s="8" t="s">
        <v>51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xmlns:x14ac="http://schemas.microsoft.com/office/spreadsheetml/2009/9/ac" r="39" x14ac:dyDescent="0.25">
      <c r="B39" s="8" t="s">
        <v>52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68</v>
      </c>
    </row>
    <row xmlns:x14ac="http://schemas.microsoft.com/office/spreadsheetml/2009/9/ac" r="40" x14ac:dyDescent="0.25">
      <c r="B40" t="str">
        <f>B7</f>
        <v>01_Hoosier_16x7.5-10_R20_7Rim.tir</v>
      </c>
      <c r="C40" s="18">
        <f>(C7/C$6)*C$39</f>
        <v>8.6246165631258337E-2</v>
      </c>
      <c r="D40" s="18">
        <f>(D7/D$6)*D$39</f>
        <v>8.6265521318291072E-2</v>
      </c>
      <c r="E40" s="18">
        <f>(E7/E$6)*E$39</f>
        <v>0.1</v>
      </c>
      <c r="F40" s="9"/>
      <c r="G40" s="18">
        <f>(G7/G$6)*G$39</f>
        <v>1.1097658921370147E-4</v>
      </c>
      <c r="H40" s="18">
        <f>(H7/H$6)*H$39</f>
        <v>1.7636143842616155E-4</v>
      </c>
      <c r="I40" s="18">
        <f>(I7/I$6)*I$39</f>
        <v>0</v>
      </c>
      <c r="J40" s="9">
        <f>G40-H40</f>
        <v>-6.5384849212460073E-5</v>
      </c>
      <c r="L40" s="9">
        <f>Sheet1!G35</f>
        <v>0</v>
      </c>
      <c r="Q40" s="18">
        <f>SUM(C40:P40)</f>
        <v>0.2727336401279768</v>
      </c>
      <c r="R40">
        <f>RANK(Q40, $Q$40:$Q$66)</f>
        <v>18</v>
      </c>
    </row>
    <row xmlns:x14ac="http://schemas.microsoft.com/office/spreadsheetml/2009/9/ac" r="41" x14ac:dyDescent="0.25">
      <c r="B41" t="str">
        <f t="shared" ref="B41:B66" si="4">B8</f>
        <v>02_Hoosier_16x7.5-10_R20_8Rim.tir</v>
      </c>
      <c r="C41" s="18">
        <f t="shared" ref="C41:D66" si="5">(C8/C$6)*C$39</f>
        <v>8.5969171441702366E-2</v>
      </c>
      <c r="D41" s="18">
        <f t="shared" si="5"/>
        <v>8.5937613479915451E-2</v>
      </c>
      <c r="E41" s="18">
        <f t="shared" ref="E41" si="6">(E8/E$6)*E$39</f>
        <v>0.1</v>
      </c>
      <c r="F41" s="9"/>
      <c r="G41" s="18">
        <f t="shared" ref="G41:H66" si="7">(G8/G$6)*G$39</f>
        <v>1.1097658921370147E-4</v>
      </c>
      <c r="H41" s="18">
        <f t="shared" si="7"/>
        <v>1.7636143842616155E-4</v>
      </c>
      <c r="I41" s="18">
        <f t="shared" ref="I41" si="8">(I8/I$6)*I$39</f>
        <v>0</v>
      </c>
      <c r="J41" s="9">
        <f t="shared" ref="J41:J66" si="9">G41-H41</f>
        <v>-6.5384849212460073E-5</v>
      </c>
      <c r="L41" s="9">
        <f>Sheet1!G36</f>
        <v>0</v>
      </c>
      <c r="Q41" s="18">
        <f t="shared" ref="Q41:Q66" si="10">SUM(C41:P41)</f>
        <v>0.27212873810004518</v>
      </c>
      <c r="R41">
        <f t="shared" ref="R41:R66" si="11">RANK(Q41, $Q$40:$Q$66)</f>
        <v>20</v>
      </c>
    </row>
    <row xmlns:x14ac="http://schemas.microsoft.com/office/spreadsheetml/2009/9/ac" r="42" x14ac:dyDescent="0.25">
      <c r="B42" t="str">
        <f t="shared" si="4"/>
        <v>03_Hoosier_16x6.0-10_R20_6Rim.tir</v>
      </c>
      <c r="C42" s="18">
        <f t="shared" si="5"/>
        <v>8.3840351101840072E-2</v>
      </c>
      <c r="D42" s="18">
        <f t="shared" si="5"/>
        <v>8.3659652863554756E-2</v>
      </c>
      <c r="E42" s="18">
        <f t="shared" ref="E42" si="12">(E9/E$6)*E$39</f>
        <v>0.1</v>
      </c>
      <c r="F42" s="9"/>
      <c r="G42" s="18">
        <f t="shared" si="7"/>
        <v>1.1097658921370147E-4</v>
      </c>
      <c r="H42" s="18">
        <f t="shared" si="7"/>
        <v>1.7636143842616155E-4</v>
      </c>
      <c r="I42" s="18">
        <f t="shared" ref="I42" si="13">(I9/I$6)*I$39</f>
        <v>0</v>
      </c>
      <c r="J42" s="9">
        <f t="shared" si="9"/>
        <v>-6.5384849212460073E-5</v>
      </c>
      <c r="L42" s="9">
        <f>Sheet1!G37</f>
        <v>0</v>
      </c>
      <c r="Q42" s="18">
        <f t="shared" si="10"/>
        <v>0.26772195714382224</v>
      </c>
      <c r="R42">
        <f t="shared" si="11"/>
        <v>25</v>
      </c>
    </row>
    <row xmlns:x14ac="http://schemas.microsoft.com/office/spreadsheetml/2009/9/ac" r="43" x14ac:dyDescent="0.25">
      <c r="B43" t="str">
        <f t="shared" si="4"/>
        <v>04_Hoosier_16x6.0-10_R20_7Rim.tir</v>
      </c>
      <c r="C43" s="18">
        <f t="shared" si="5"/>
        <v>8.4691923539255046E-2</v>
      </c>
      <c r="D43" s="18">
        <f t="shared" si="5"/>
        <v>8.512136694633482E-2</v>
      </c>
      <c r="E43" s="18">
        <f t="shared" ref="E43" si="14">(E10/E$6)*E$39</f>
        <v>0.1</v>
      </c>
      <c r="F43" s="9"/>
      <c r="G43" s="18">
        <f t="shared" si="7"/>
        <v>1.1097658921370147E-4</v>
      </c>
      <c r="H43" s="18">
        <f t="shared" si="7"/>
        <v>1.7636143842616155E-4</v>
      </c>
      <c r="I43" s="18">
        <f t="shared" ref="I43" si="15">(I10/I$6)*I$39</f>
        <v>0</v>
      </c>
      <c r="J43" s="9">
        <f t="shared" si="9"/>
        <v>-6.5384849212460073E-5</v>
      </c>
      <c r="L43" s="9">
        <f>Sheet1!G38</f>
        <v>0</v>
      </c>
      <c r="Q43" s="18">
        <f t="shared" si="10"/>
        <v>0.27003524366401727</v>
      </c>
      <c r="R43">
        <f t="shared" si="11"/>
        <v>23</v>
      </c>
    </row>
    <row xmlns:x14ac="http://schemas.microsoft.com/office/spreadsheetml/2009/9/ac" r="44" x14ac:dyDescent="0.25">
      <c r="B44" t="str">
        <f t="shared" si="4"/>
        <v>05_Hoosier_18x6.0-10_R20_6Rim.tir</v>
      </c>
      <c r="C44" s="18">
        <f t="shared" si="5"/>
        <v>9.0701163176186442E-2</v>
      </c>
      <c r="D44" s="18">
        <f t="shared" si="5"/>
        <v>9.1506273588186748E-2</v>
      </c>
      <c r="E44" s="18">
        <f t="shared" ref="E44" si="16">(E11/E$6)*E$39</f>
        <v>0.1</v>
      </c>
      <c r="F44" s="9"/>
      <c r="G44" s="18">
        <f t="shared" si="7"/>
        <v>0.14693343085069821</v>
      </c>
      <c r="H44" s="18">
        <f t="shared" si="7"/>
        <v>0.19568120842658754</v>
      </c>
      <c r="I44" s="18">
        <f t="shared" ref="I44" si="17">(I11/I$6)*I$39</f>
        <v>0</v>
      </c>
      <c r="J44" s="9">
        <f t="shared" si="9"/>
        <v>-4.8747777575889328E-2</v>
      </c>
      <c r="L44" s="9">
        <f>Sheet1!G39</f>
        <v>0</v>
      </c>
      <c r="Q44" s="18">
        <f t="shared" si="10"/>
        <v>0.57607429846576963</v>
      </c>
      <c r="R44">
        <f t="shared" si="11"/>
        <v>3</v>
      </c>
    </row>
    <row xmlns:x14ac="http://schemas.microsoft.com/office/spreadsheetml/2009/9/ac" r="45" x14ac:dyDescent="0.25">
      <c r="B45" t="str">
        <f t="shared" si="4"/>
        <v>06_Hoosier_18x6.0-10_R20_7Rim.tir</v>
      </c>
      <c r="C45" s="18">
        <f t="shared" si="5"/>
        <v>9.0506438475005155E-2</v>
      </c>
      <c r="D45" s="18">
        <f t="shared" si="5"/>
        <v>9.0638489731374214E-2</v>
      </c>
      <c r="E45" s="18">
        <f t="shared" ref="E45" si="18">(E12/E$6)*E$39</f>
        <v>0.1</v>
      </c>
      <c r="F45" s="9"/>
      <c r="G45" s="18">
        <f t="shared" si="7"/>
        <v>0.13884333655230871</v>
      </c>
      <c r="H45" s="18">
        <f t="shared" si="7"/>
        <v>0.18426431582827674</v>
      </c>
      <c r="I45" s="18">
        <f t="shared" ref="I45" si="19">(I12/I$6)*I$39</f>
        <v>0</v>
      </c>
      <c r="J45" s="9">
        <f t="shared" si="9"/>
        <v>-4.5420979275968026E-2</v>
      </c>
      <c r="L45" s="9">
        <f>Sheet1!G40</f>
        <v>0</v>
      </c>
      <c r="Q45" s="18">
        <f t="shared" si="10"/>
        <v>0.55883160131099685</v>
      </c>
      <c r="R45">
        <f t="shared" si="11"/>
        <v>8</v>
      </c>
    </row>
    <row xmlns:x14ac="http://schemas.microsoft.com/office/spreadsheetml/2009/9/ac" r="46" x14ac:dyDescent="0.25">
      <c r="B46" t="str">
        <f t="shared" si="4"/>
        <v>07_Goodyear_18.0x6.5-10_D0571_6Rim.tir</v>
      </c>
      <c r="C46" s="18">
        <f t="shared" si="5"/>
        <v>9.2796102078538778E-2</v>
      </c>
      <c r="D46" s="18">
        <f t="shared" si="5"/>
        <v>9.3283708989341796E-2</v>
      </c>
      <c r="E46" s="18">
        <f t="shared" ref="E46" si="20">(E13/E$6)*E$39</f>
        <v>0.1</v>
      </c>
      <c r="F46" s="9"/>
      <c r="G46" s="18">
        <f t="shared" si="7"/>
        <v>0.15</v>
      </c>
      <c r="H46" s="18">
        <f t="shared" si="7"/>
        <v>0.2</v>
      </c>
      <c r="I46" s="18">
        <f t="shared" ref="I46" si="21">(I13/I$6)*I$39</f>
        <v>0</v>
      </c>
      <c r="J46" s="9">
        <f t="shared" si="9"/>
        <v>-5.0000000000000017E-2</v>
      </c>
      <c r="L46" s="9">
        <f>Sheet1!G41</f>
        <v>0</v>
      </c>
      <c r="Q46" s="18">
        <f t="shared" si="10"/>
        <v>0.58607981106788065</v>
      </c>
      <c r="R46">
        <f t="shared" si="11"/>
        <v>2</v>
      </c>
    </row>
    <row xmlns:x14ac="http://schemas.microsoft.com/office/spreadsheetml/2009/9/ac" r="47" x14ac:dyDescent="0.25">
      <c r="B47" t="str">
        <f t="shared" si="4"/>
        <v>08_Goodyear_18.0x6.5-10_D0571_7Rim.tir</v>
      </c>
      <c r="C47" s="18">
        <f t="shared" si="5"/>
        <v>8.9480527151488951E-2</v>
      </c>
      <c r="D47" s="18">
        <f t="shared" si="5"/>
        <v>8.9274178552903108E-2</v>
      </c>
      <c r="E47" s="18">
        <f t="shared" ref="E47" si="22">(E14/E$6)*E$39</f>
        <v>0.1</v>
      </c>
      <c r="F47" s="9"/>
      <c r="G47" s="18">
        <f t="shared" si="7"/>
        <v>0.14782263718082272</v>
      </c>
      <c r="H47" s="18">
        <f t="shared" si="7"/>
        <v>0.19574602306017508</v>
      </c>
      <c r="I47" s="18">
        <f t="shared" ref="I47" si="23">(I14/I$6)*I$39</f>
        <v>0</v>
      </c>
      <c r="J47" s="9">
        <f t="shared" si="9"/>
        <v>-4.7923385879352354E-2</v>
      </c>
      <c r="L47" s="9">
        <f>Sheet1!G42</f>
        <v>0</v>
      </c>
      <c r="Q47" s="18">
        <f t="shared" si="10"/>
        <v>0.57439998006603754</v>
      </c>
      <c r="R47">
        <f t="shared" si="11"/>
        <v>4</v>
      </c>
    </row>
    <row xmlns:x14ac="http://schemas.microsoft.com/office/spreadsheetml/2009/9/ac" r="48" x14ac:dyDescent="0.25">
      <c r="B48" t="str">
        <f t="shared" si="4"/>
        <v>09_MRF_18x6-10_ZTD1_6Rim.tir</v>
      </c>
      <c r="C48" s="18">
        <f t="shared" si="5"/>
        <v>6.9072095902446826E-2</v>
      </c>
      <c r="D48" s="18">
        <f t="shared" si="5"/>
        <v>6.8936857845982802E-2</v>
      </c>
      <c r="E48" s="18">
        <f t="shared" ref="E48" si="24">(E15/E$6)*E$39</f>
        <v>0.1</v>
      </c>
      <c r="F48" s="9"/>
      <c r="G48" s="18">
        <f t="shared" si="7"/>
        <v>0.1166965173310599</v>
      </c>
      <c r="H48" s="18">
        <f t="shared" si="7"/>
        <v>0.15415466805458508</v>
      </c>
      <c r="I48" s="18">
        <f t="shared" ref="I48" si="25">(I15/I$6)*I$39</f>
        <v>0</v>
      </c>
      <c r="J48" s="9">
        <f t="shared" si="9"/>
        <v>-3.745815072352518E-2</v>
      </c>
      <c r="L48" s="9">
        <f>Sheet1!G43</f>
        <v>0</v>
      </c>
      <c r="Q48" s="18">
        <f t="shared" si="10"/>
        <v>0.47140198841054948</v>
      </c>
      <c r="R48">
        <f t="shared" si="11"/>
        <v>17</v>
      </c>
    </row>
    <row xmlns:x14ac="http://schemas.microsoft.com/office/spreadsheetml/2009/9/ac" r="49" x14ac:dyDescent="0.25">
      <c r="B49" t="str">
        <f t="shared" si="4"/>
        <v>10_MRF_18x6-10_ZTD1_7Rim.tir</v>
      </c>
      <c r="C49" s="18">
        <f t="shared" si="5"/>
        <v>6.5866841726526001E-2</v>
      </c>
      <c r="D49" s="18">
        <f t="shared" si="5"/>
        <v>6.5367779505210805E-2</v>
      </c>
      <c r="E49" s="18">
        <f t="shared" ref="E49" si="26">(E16/E$6)*E$39</f>
        <v>0.1</v>
      </c>
      <c r="F49" s="9"/>
      <c r="G49" s="18">
        <f t="shared" si="7"/>
        <v>0.12182989977463995</v>
      </c>
      <c r="H49" s="18">
        <f t="shared" si="7"/>
        <v>0.16244043921238072</v>
      </c>
      <c r="I49" s="18">
        <f t="shared" ref="I49" si="27">(I16/I$6)*I$39</f>
        <v>0</v>
      </c>
      <c r="J49" s="9">
        <f t="shared" si="9"/>
        <v>-4.0610539437740761E-2</v>
      </c>
      <c r="L49" s="9">
        <f>Sheet1!G44</f>
        <v>0</v>
      </c>
      <c r="Q49" s="18">
        <f t="shared" si="10"/>
        <v>0.47489442078101674</v>
      </c>
      <c r="R49">
        <f t="shared" si="11"/>
        <v>15</v>
      </c>
    </row>
    <row xmlns:x14ac="http://schemas.microsoft.com/office/spreadsheetml/2009/9/ac" r="50" x14ac:dyDescent="0.25">
      <c r="B50" t="str">
        <f t="shared" si="4"/>
        <v>11_Hoosier_20.5x7-13_R20_7Rim.tir</v>
      </c>
      <c r="C50" s="18">
        <f t="shared" si="5"/>
        <v>9.1515448327912516E-2</v>
      </c>
      <c r="D50" s="18">
        <f t="shared" si="5"/>
        <v>9.1902760920824556E-2</v>
      </c>
      <c r="E50" s="18">
        <f t="shared" ref="E50" si="28">(E17/E$6)*E$39</f>
        <v>0.1</v>
      </c>
      <c r="F50" s="9"/>
      <c r="G50" s="18">
        <f t="shared" si="7"/>
        <v>0.14436511001220323</v>
      </c>
      <c r="H50" s="18">
        <f t="shared" si="7"/>
        <v>0.19099235769344683</v>
      </c>
      <c r="I50" s="18">
        <f t="shared" ref="I50" si="29">(I17/I$6)*I$39</f>
        <v>0</v>
      </c>
      <c r="J50" s="9">
        <f t="shared" si="9"/>
        <v>-4.66272476812436E-2</v>
      </c>
      <c r="L50" s="9">
        <f>Sheet1!G45</f>
        <v>0</v>
      </c>
      <c r="Q50" s="18">
        <f t="shared" si="10"/>
        <v>0.57214842927314347</v>
      </c>
      <c r="R50">
        <f t="shared" si="11"/>
        <v>6</v>
      </c>
    </row>
    <row xmlns:x14ac="http://schemas.microsoft.com/office/spreadsheetml/2009/9/ac" r="51" x14ac:dyDescent="0.25">
      <c r="B51" t="str">
        <f t="shared" si="4"/>
        <v>12_Hoosier_20.5x7-13_R20_8Rim.tir</v>
      </c>
      <c r="C51" s="18">
        <f t="shared" si="5"/>
        <v>8.7991118001788104E-2</v>
      </c>
      <c r="D51" s="18">
        <f t="shared" si="5"/>
        <v>8.8117451272981595E-2</v>
      </c>
      <c r="E51" s="18">
        <f t="shared" ref="E51" si="30">(E18/E$6)*E$39</f>
        <v>0.1</v>
      </c>
      <c r="F51" s="9"/>
      <c r="G51" s="18">
        <f t="shared" si="7"/>
        <v>0.1427896923128783</v>
      </c>
      <c r="H51" s="18">
        <f t="shared" si="7"/>
        <v>0.18936215016976607</v>
      </c>
      <c r="I51" s="18">
        <f t="shared" ref="I51" si="31">(I18/I$6)*I$39</f>
        <v>0</v>
      </c>
      <c r="J51" s="9">
        <f t="shared" si="9"/>
        <v>-4.6572457856887767E-2</v>
      </c>
      <c r="L51" s="9">
        <f>Sheet1!G46</f>
        <v>0</v>
      </c>
      <c r="Q51" s="18">
        <f t="shared" si="10"/>
        <v>0.56168795390052628</v>
      </c>
      <c r="R51">
        <f t="shared" si="11"/>
        <v>7</v>
      </c>
    </row>
    <row xmlns:x14ac="http://schemas.microsoft.com/office/spreadsheetml/2009/9/ac" r="52" x14ac:dyDescent="0.25">
      <c r="B52" t="str">
        <f t="shared" si="4"/>
        <v>13_Goodyear_20.0x7-13_D2704_7Rim.tir</v>
      </c>
      <c r="C52" s="18">
        <f t="shared" si="5"/>
        <v>0.1</v>
      </c>
      <c r="D52" s="18">
        <f t="shared" si="5"/>
        <v>0.1</v>
      </c>
      <c r="E52" s="18">
        <f t="shared" ref="E52" si="32">(E19/E$6)*E$39</f>
        <v>0.1</v>
      </c>
      <c r="F52" s="9"/>
      <c r="G52" s="18">
        <f t="shared" si="7"/>
        <v>0.13638040506473476</v>
      </c>
      <c r="H52" s="18">
        <f t="shared" si="7"/>
        <v>0.18038768020511103</v>
      </c>
      <c r="I52" s="18">
        <f t="shared" ref="I52" si="33">(I19/I$6)*I$39</f>
        <v>0</v>
      </c>
      <c r="J52" s="9">
        <f t="shared" si="9"/>
        <v>-4.4007275140376279E-2</v>
      </c>
      <c r="L52" s="9">
        <f>Sheet1!G47</f>
        <v>0</v>
      </c>
      <c r="Q52" s="18">
        <f t="shared" si="10"/>
        <v>0.57276081012946956</v>
      </c>
      <c r="R52">
        <f t="shared" si="11"/>
        <v>5</v>
      </c>
    </row>
    <row xmlns:x14ac="http://schemas.microsoft.com/office/spreadsheetml/2009/9/ac" r="53" x14ac:dyDescent="0.25">
      <c r="B53" t="str">
        <f t="shared" si="4"/>
        <v>14_Goodyear_20.0x7-13_D2704_8Rim.tir</v>
      </c>
      <c r="C53" s="18">
        <f t="shared" si="5"/>
        <v>8.8167573104681263E-2</v>
      </c>
      <c r="D53" s="18">
        <f t="shared" si="5"/>
        <v>8.8142266250215165E-2</v>
      </c>
      <c r="E53" s="18">
        <f t="shared" ref="E53" si="34">(E20/E$6)*E$39</f>
        <v>0.1</v>
      </c>
      <c r="F53" s="9"/>
      <c r="G53" s="18">
        <f t="shared" si="7"/>
        <v>0.14093524915856256</v>
      </c>
      <c r="H53" s="18">
        <f t="shared" si="7"/>
        <v>0.18592755655512896</v>
      </c>
      <c r="I53" s="18">
        <f t="shared" ref="I53" si="35">(I20/I$6)*I$39</f>
        <v>0</v>
      </c>
      <c r="J53" s="9">
        <f t="shared" si="9"/>
        <v>-4.49923073965664E-2</v>
      </c>
      <c r="L53" s="9">
        <f>Sheet1!G48</f>
        <v>0</v>
      </c>
      <c r="Q53" s="18">
        <f t="shared" si="10"/>
        <v>0.55818033767202158</v>
      </c>
      <c r="R53">
        <f t="shared" si="11"/>
        <v>9</v>
      </c>
    </row>
    <row xmlns:x14ac="http://schemas.microsoft.com/office/spreadsheetml/2009/9/ac" r="54" x14ac:dyDescent="0.25">
      <c r="B54" t="str">
        <f t="shared" si="4"/>
        <v>15_Continental_205x470R-13_FS43329_7Rim.tir</v>
      </c>
      <c r="C54" s="18">
        <f t="shared" si="5"/>
        <v>9.892763676770519E-2</v>
      </c>
      <c r="D54" s="18">
        <f t="shared" si="5"/>
        <v>9.9998271846038114E-2</v>
      </c>
      <c r="E54" s="18">
        <f t="shared" ref="E54" si="36">(E21/E$6)*E$39</f>
        <v>0.1</v>
      </c>
      <c r="F54" s="9"/>
      <c r="G54" s="18">
        <f t="shared" si="7"/>
        <v>0.14397095687132108</v>
      </c>
      <c r="H54" s="18">
        <f t="shared" si="7"/>
        <v>0.18998385963667339</v>
      </c>
      <c r="I54" s="18">
        <f t="shared" ref="I54" si="37">(I21/I$6)*I$39</f>
        <v>0</v>
      </c>
      <c r="J54" s="9">
        <f t="shared" si="9"/>
        <v>-4.6012902765352304E-2</v>
      </c>
      <c r="L54" s="9">
        <f>Sheet1!G49</f>
        <v>0</v>
      </c>
      <c r="Q54" s="18">
        <f t="shared" si="10"/>
        <v>0.58686782235638557</v>
      </c>
      <c r="R54">
        <f t="shared" si="11"/>
        <v>1</v>
      </c>
    </row>
    <row xmlns:x14ac="http://schemas.microsoft.com/office/spreadsheetml/2009/9/ac" r="55" x14ac:dyDescent="0.25">
      <c r="B55" t="str">
        <f t="shared" si="4"/>
        <v>16_Hoosier_16.0x6.0-10_LCO_6Rim.tir</v>
      </c>
      <c r="C55" s="18">
        <f t="shared" si="5"/>
        <v>8.5475157106281896E-2</v>
      </c>
      <c r="D55" s="18">
        <f t="shared" si="5"/>
        <v>8.6621372449568385E-2</v>
      </c>
      <c r="E55" s="18">
        <f t="shared" ref="E55" si="38">(E22/E$6)*E$39</f>
        <v>0.1</v>
      </c>
      <c r="F55" s="9"/>
      <c r="G55" s="18">
        <f t="shared" si="7"/>
        <v>1.1097658921370147E-4</v>
      </c>
      <c r="H55" s="18">
        <f t="shared" si="7"/>
        <v>1.7636143842616155E-4</v>
      </c>
      <c r="I55" s="18">
        <f t="shared" ref="I55" si="39">(I22/I$6)*I$39</f>
        <v>0</v>
      </c>
      <c r="J55" s="9">
        <f t="shared" si="9"/>
        <v>-6.5384849212460073E-5</v>
      </c>
      <c r="L55" s="9">
        <f>Sheet1!G50</f>
        <v>0</v>
      </c>
      <c r="Q55" s="18">
        <f t="shared" si="10"/>
        <v>0.27231848273427767</v>
      </c>
      <c r="R55">
        <f t="shared" si="11"/>
        <v>19</v>
      </c>
    </row>
    <row xmlns:x14ac="http://schemas.microsoft.com/office/spreadsheetml/2009/9/ac" r="56" x14ac:dyDescent="0.25">
      <c r="B56" t="str">
        <f t="shared" si="4"/>
        <v>17_Hoosier_16.0x6.0-10_LCO_7Rim.tir</v>
      </c>
      <c r="C56" s="18">
        <f t="shared" si="5"/>
        <v>8.5085790915446324E-2</v>
      </c>
      <c r="D56" s="18">
        <f t="shared" si="5"/>
        <v>8.5952165358727517E-2</v>
      </c>
      <c r="E56" s="18">
        <f t="shared" ref="E56" si="40">(E23/E$6)*E$39</f>
        <v>0.1</v>
      </c>
      <c r="F56" s="9"/>
      <c r="G56" s="18">
        <f t="shared" si="7"/>
        <v>1.1097658921370147E-4</v>
      </c>
      <c r="H56" s="18">
        <f t="shared" si="7"/>
        <v>1.7636143842616155E-4</v>
      </c>
      <c r="I56" s="18">
        <f t="shared" ref="I56" si="41">(I23/I$6)*I$39</f>
        <v>0</v>
      </c>
      <c r="J56" s="9">
        <f t="shared" si="9"/>
        <v>-6.5384849212460073E-5</v>
      </c>
      <c r="L56" s="9">
        <f>Sheet1!G51</f>
        <v>0</v>
      </c>
      <c r="Q56" s="18">
        <f t="shared" si="10"/>
        <v>0.2712599094526012</v>
      </c>
      <c r="R56">
        <f t="shared" si="11"/>
        <v>21</v>
      </c>
    </row>
    <row xmlns:x14ac="http://schemas.microsoft.com/office/spreadsheetml/2009/9/ac" r="57" x14ac:dyDescent="0.25">
      <c r="B57" t="str">
        <f t="shared" si="4"/>
        <v>18_Hoosier_16.0x7.5-10_LCO_8Rim.tir</v>
      </c>
      <c r="C57" s="18">
        <f t="shared" si="5"/>
        <v>8.4395730566978217E-2</v>
      </c>
      <c r="D57" s="18">
        <f t="shared" si="5"/>
        <v>8.5051752110366183E-2</v>
      </c>
      <c r="E57" s="18">
        <f t="shared" ref="E57" si="42">(E24/E$6)*E$39</f>
        <v>0.1</v>
      </c>
      <c r="F57" s="9"/>
      <c r="G57" s="18">
        <f t="shared" si="7"/>
        <v>1.1097658921370147E-4</v>
      </c>
      <c r="H57" s="18">
        <f t="shared" si="7"/>
        <v>1.7636143842616155E-4</v>
      </c>
      <c r="I57" s="18">
        <f t="shared" ref="I57" si="43">(I24/I$6)*I$39</f>
        <v>0</v>
      </c>
      <c r="J57" s="9">
        <f t="shared" si="9"/>
        <v>-6.5384849212460073E-5</v>
      </c>
      <c r="L57" s="9">
        <f>Sheet1!G52</f>
        <v>0</v>
      </c>
      <c r="Q57" s="18">
        <f t="shared" si="10"/>
        <v>0.2696694358557718</v>
      </c>
      <c r="R57">
        <f t="shared" si="11"/>
        <v>24</v>
      </c>
    </row>
    <row xmlns:x14ac="http://schemas.microsoft.com/office/spreadsheetml/2009/9/ac" r="58" x14ac:dyDescent="0.25">
      <c r="B58" t="str">
        <f t="shared" si="4"/>
        <v>19_Hoosier_16.0x7.5-10_LCO_7Rim.tir</v>
      </c>
      <c r="C58" s="18">
        <f t="shared" si="5"/>
        <v>8.4953134322792154E-2</v>
      </c>
      <c r="D58" s="18">
        <f t="shared" si="5"/>
        <v>8.5264906541803243E-2</v>
      </c>
      <c r="E58" s="18">
        <f t="shared" ref="E58" si="44">(E25/E$6)*E$39</f>
        <v>0.1</v>
      </c>
      <c r="F58" s="9"/>
      <c r="G58" s="18">
        <f t="shared" si="7"/>
        <v>1.1097658921370147E-4</v>
      </c>
      <c r="H58" s="18">
        <f t="shared" si="7"/>
        <v>1.7636143842616155E-4</v>
      </c>
      <c r="I58" s="18">
        <f t="shared" ref="I58" si="45">(I25/I$6)*I$39</f>
        <v>0</v>
      </c>
      <c r="J58" s="9">
        <f t="shared" si="9"/>
        <v>-6.5384849212460073E-5</v>
      </c>
      <c r="L58" s="9">
        <f>Sheet1!G53</f>
        <v>0</v>
      </c>
      <c r="Q58" s="18">
        <f t="shared" si="10"/>
        <v>0.27043999404302282</v>
      </c>
      <c r="R58">
        <f t="shared" si="11"/>
        <v>22</v>
      </c>
    </row>
    <row xmlns:x14ac="http://schemas.microsoft.com/office/spreadsheetml/2009/9/ac" r="59" x14ac:dyDescent="0.25">
      <c r="B59" t="str">
        <f t="shared" si="4"/>
        <v>20_Avon_7.0x16.0-10_FS_7Rim.tir</v>
      </c>
      <c r="C59" s="18">
        <f t="shared" si="5"/>
        <v>7.5503027774502365E-2</v>
      </c>
      <c r="D59" s="18">
        <f t="shared" si="5"/>
        <v>7.5955150261356311E-2</v>
      </c>
      <c r="E59" s="18">
        <f t="shared" ref="E59" si="46">(E26/E$6)*E$39</f>
        <v>0.1</v>
      </c>
      <c r="F59" s="9"/>
      <c r="G59" s="18">
        <f t="shared" si="7"/>
        <v>1.1097658921370147E-4</v>
      </c>
      <c r="H59" s="18">
        <f t="shared" si="7"/>
        <v>1.7636143842616155E-4</v>
      </c>
      <c r="I59" s="18">
        <f t="shared" ref="I59" si="47">(I26/I$6)*I$39</f>
        <v>0</v>
      </c>
      <c r="J59" s="9">
        <f t="shared" si="9"/>
        <v>-6.5384849212460073E-5</v>
      </c>
      <c r="L59" s="9">
        <f>Sheet1!G54</f>
        <v>0</v>
      </c>
      <c r="Q59" s="18">
        <f t="shared" si="10"/>
        <v>0.25168013121428606</v>
      </c>
      <c r="R59">
        <f t="shared" si="11"/>
        <v>27</v>
      </c>
    </row>
    <row xmlns:x14ac="http://schemas.microsoft.com/office/spreadsheetml/2009/9/ac" r="60" x14ac:dyDescent="0.25">
      <c r="B60" t="str">
        <f t="shared" si="4"/>
        <v>21_Avon_7.0x16.0-11_FS_8Rim.tir</v>
      </c>
      <c r="C60" s="18">
        <f t="shared" si="5"/>
        <v>7.600961531817331E-2</v>
      </c>
      <c r="D60" s="18">
        <f t="shared" si="5"/>
        <v>7.6859328424266682E-2</v>
      </c>
      <c r="E60" s="18">
        <f t="shared" ref="E60" si="48">(E27/E$6)*E$39</f>
        <v>0.1</v>
      </c>
      <c r="F60" s="9"/>
      <c r="G60" s="18">
        <f t="shared" si="7"/>
        <v>1.1097658921370147E-4</v>
      </c>
      <c r="H60" s="18">
        <f t="shared" si="7"/>
        <v>1.7636143842616155E-4</v>
      </c>
      <c r="I60" s="18">
        <f t="shared" ref="I60" si="49">(I27/I$6)*I$39</f>
        <v>0</v>
      </c>
      <c r="J60" s="9">
        <f t="shared" si="9"/>
        <v>-6.5384849212460073E-5</v>
      </c>
      <c r="L60" s="9">
        <f>Sheet1!G55</f>
        <v>0</v>
      </c>
      <c r="Q60" s="18">
        <f t="shared" si="10"/>
        <v>0.25309089692086734</v>
      </c>
      <c r="R60">
        <f t="shared" si="11"/>
        <v>26</v>
      </c>
    </row>
    <row xmlns:x14ac="http://schemas.microsoft.com/office/spreadsheetml/2009/9/ac" r="61" x14ac:dyDescent="0.25">
      <c r="B61" t="str">
        <f t="shared" si="4"/>
        <v>22_Avon_8.2x20.0-13_FS_8Rim.tir</v>
      </c>
      <c r="C61" s="18">
        <f t="shared" si="5"/>
        <v>8.3496431846760019E-2</v>
      </c>
      <c r="D61" s="18">
        <f t="shared" si="5"/>
        <v>8.3122927066387256E-2</v>
      </c>
      <c r="E61" s="18">
        <f t="shared" ref="E61" si="50">(E28/E$6)*E$39</f>
        <v>0.1</v>
      </c>
      <c r="F61" s="9"/>
      <c r="G61" s="18">
        <f t="shared" si="7"/>
        <v>0.14362251398065209</v>
      </c>
      <c r="H61" s="18">
        <f t="shared" si="7"/>
        <v>0.19075907339485401</v>
      </c>
      <c r="I61" s="18">
        <f t="shared" ref="I61" si="51">(I28/I$6)*I$39</f>
        <v>0</v>
      </c>
      <c r="J61" s="9">
        <f t="shared" si="9"/>
        <v>-4.7136559414201917E-2</v>
      </c>
      <c r="L61" s="9">
        <f>Sheet1!G56</f>
        <v>0</v>
      </c>
      <c r="Q61" s="18">
        <f t="shared" si="10"/>
        <v>0.55386438687445139</v>
      </c>
      <c r="R61">
        <f t="shared" si="11"/>
        <v>10</v>
      </c>
    </row>
    <row xmlns:x14ac="http://schemas.microsoft.com/office/spreadsheetml/2009/9/ac" r="62" x14ac:dyDescent="0.25">
      <c r="B62" t="str">
        <f t="shared" si="4"/>
        <v>23_Avon_8.2x20.0-14_FS_9Rim.tir</v>
      </c>
      <c r="C62" s="18">
        <f t="shared" si="5"/>
        <v>7.9490291501245508E-2</v>
      </c>
      <c r="D62" s="18">
        <f t="shared" si="5"/>
        <v>7.9078111203323601E-2</v>
      </c>
      <c r="E62" s="18">
        <f t="shared" ref="E62" si="52">(E29/E$6)*E$39</f>
        <v>0.1</v>
      </c>
      <c r="F62" s="9"/>
      <c r="G62" s="18">
        <f t="shared" si="7"/>
        <v>0.14369618433092321</v>
      </c>
      <c r="H62" s="18">
        <f t="shared" si="7"/>
        <v>0.19140458372899113</v>
      </c>
      <c r="I62" s="18">
        <f t="shared" ref="I62" si="53">(I29/I$6)*I$39</f>
        <v>0</v>
      </c>
      <c r="J62" s="9">
        <f t="shared" si="9"/>
        <v>-4.7708399398067924E-2</v>
      </c>
      <c r="L62" s="9">
        <f>Sheet1!G57</f>
        <v>0</v>
      </c>
      <c r="Q62" s="18">
        <f t="shared" si="10"/>
        <v>0.54596077136641563</v>
      </c>
      <c r="R62">
        <f t="shared" si="11"/>
        <v>11</v>
      </c>
    </row>
    <row xmlns:x14ac="http://schemas.microsoft.com/office/spreadsheetml/2009/9/ac" r="63" x14ac:dyDescent="0.25">
      <c r="B63" t="str">
        <f t="shared" si="4"/>
        <v>24_Avon_7.2x20.0-13_FS_7Rim.tir</v>
      </c>
      <c r="C63" s="18">
        <f t="shared" si="5"/>
        <v>7.5795737250922493E-2</v>
      </c>
      <c r="D63" s="18">
        <f t="shared" si="5"/>
        <v>7.5631128679602116E-2</v>
      </c>
      <c r="E63" s="18">
        <f t="shared" ref="E63" si="54">(E30/E$6)*E$39</f>
        <v>0.1</v>
      </c>
      <c r="F63" s="9"/>
      <c r="G63" s="18">
        <f t="shared" si="7"/>
        <v>0.11913295582440016</v>
      </c>
      <c r="H63" s="18">
        <f t="shared" si="7"/>
        <v>0.15652706376446146</v>
      </c>
      <c r="I63" s="18">
        <f t="shared" ref="I63" si="55">(I30/I$6)*I$39</f>
        <v>0</v>
      </c>
      <c r="J63" s="9">
        <f t="shared" si="9"/>
        <v>-3.7394107940061302E-2</v>
      </c>
      <c r="L63" s="9">
        <f>Sheet1!G58</f>
        <v>0</v>
      </c>
      <c r="Q63" s="18">
        <f t="shared" si="10"/>
        <v>0.48969277757932489</v>
      </c>
      <c r="R63">
        <f t="shared" si="11"/>
        <v>14</v>
      </c>
    </row>
    <row xmlns:x14ac="http://schemas.microsoft.com/office/spreadsheetml/2009/9/ac" r="64" x14ac:dyDescent="0.25">
      <c r="B64" t="str">
        <f t="shared" si="4"/>
        <v>25_Avon_7.2x20.0-13_FS_8Rim.tir</v>
      </c>
      <c r="C64" s="18">
        <f t="shared" si="5"/>
        <v>7.3265636100518658E-2</v>
      </c>
      <c r="D64" s="18">
        <f t="shared" si="5"/>
        <v>7.316432212859332E-2</v>
      </c>
      <c r="E64" s="18">
        <f t="shared" ref="E64" si="56">(E31/E$6)*E$39</f>
        <v>0.1</v>
      </c>
      <c r="F64" s="9"/>
      <c r="G64" s="18">
        <f t="shared" si="7"/>
        <v>0.13137923015190839</v>
      </c>
      <c r="H64" s="18">
        <f t="shared" si="7"/>
        <v>0.17360668687005829</v>
      </c>
      <c r="I64" s="18">
        <f t="shared" ref="I64" si="57">(I31/I$6)*I$39</f>
        <v>0</v>
      </c>
      <c r="J64" s="9">
        <f t="shared" si="9"/>
        <v>-4.2227456718149897E-2</v>
      </c>
      <c r="L64" s="9">
        <f>Sheet1!G59</f>
        <v>0</v>
      </c>
      <c r="Q64" s="18">
        <f t="shared" si="10"/>
        <v>0.50918841853292884</v>
      </c>
      <c r="R64">
        <f t="shared" si="11"/>
        <v>13</v>
      </c>
    </row>
    <row xmlns:x14ac="http://schemas.microsoft.com/office/spreadsheetml/2009/9/ac" r="65" x14ac:dyDescent="0.25">
      <c r="B65" t="str">
        <f t="shared" si="4"/>
        <v>26_Avon_6.2x20.0-13_FS_6Rim.tir</v>
      </c>
      <c r="C65" s="18">
        <f t="shared" si="5"/>
        <v>6.8951997383404975E-2</v>
      </c>
      <c r="D65" s="18">
        <f t="shared" si="5"/>
        <v>6.8602030638405975E-2</v>
      </c>
      <c r="E65" s="18">
        <f t="shared" ref="E65" si="58">(E32/E$6)*E$39</f>
        <v>0.1</v>
      </c>
      <c r="F65" s="9"/>
      <c r="G65" s="18">
        <f t="shared" si="7"/>
        <v>0.1171597320301143</v>
      </c>
      <c r="H65" s="18">
        <f t="shared" si="7"/>
        <v>0.15425287491639006</v>
      </c>
      <c r="I65" s="18">
        <f t="shared" ref="I65" si="59">(I32/I$6)*I$39</f>
        <v>0</v>
      </c>
      <c r="J65" s="9">
        <f t="shared" si="9"/>
        <v>-3.7093142886275757E-2</v>
      </c>
      <c r="L65" s="9">
        <f>Sheet1!G60</f>
        <v>0</v>
      </c>
      <c r="Q65" s="18">
        <f t="shared" si="10"/>
        <v>0.47187349208203955</v>
      </c>
      <c r="R65">
        <f t="shared" si="11"/>
        <v>16</v>
      </c>
    </row>
    <row xmlns:x14ac="http://schemas.microsoft.com/office/spreadsheetml/2009/9/ac" r="66" x14ac:dyDescent="0.25">
      <c r="B66" t="str">
        <f t="shared" si="4"/>
        <v>27_Avon_6.2x20.0-14_FS_7Rim.tir</v>
      </c>
      <c r="C66" s="18">
        <f t="shared" si="5"/>
        <v>9.8122595570524107E-2</v>
      </c>
      <c r="D66" s="18">
        <f t="shared" si="5"/>
        <v>9.7234564689984981E-2</v>
      </c>
      <c r="E66" s="18">
        <f t="shared" ref="E66" si="60">(E33/E$6)*E$39</f>
        <v>0.1</v>
      </c>
      <c r="F66" s="9"/>
      <c r="G66" s="18">
        <f t="shared" si="7"/>
        <v>0.12060925626935157</v>
      </c>
      <c r="H66" s="18">
        <f t="shared" si="7"/>
        <v>0.15864699826663209</v>
      </c>
      <c r="I66" s="18">
        <f t="shared" ref="I66" si="61">(I33/I$6)*I$39</f>
        <v>0</v>
      </c>
      <c r="J66" s="9">
        <f t="shared" si="9"/>
        <v>-3.8037741997280522E-2</v>
      </c>
      <c r="L66" s="9">
        <f>Sheet1!G61</f>
        <v>0</v>
      </c>
      <c r="Q66" s="18">
        <f t="shared" si="10"/>
        <v>0.53657567279921226</v>
      </c>
      <c r="R66">
        <f t="shared" si="11"/>
        <v>12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tabSelected="true" workbookViewId="0">
      <selection activeCell="E47" sqref="E47"/>
    </sheetView>
  </sheetViews>
  <sheetFormatPr xmlns:x14ac="http://schemas.microsoft.com/office/spreadsheetml/2009/9/ac" defaultRowHeight="15" x14ac:dyDescent="0.25"/>
  <cols>
    <col min="2" max="2" width="52.28515625" customWidth="true"/>
  </cols>
  <sheetData>
    <row xmlns:x14ac="http://schemas.microsoft.com/office/spreadsheetml/2009/9/ac" r="1" x14ac:dyDescent="0.25">
      <c r="A1" t="s">
        <v>68</v>
      </c>
      <c r="B1" t="s">
        <v>69</v>
      </c>
    </row>
    <row xmlns:x14ac="http://schemas.microsoft.com/office/spreadsheetml/2009/9/ac" r="2" x14ac:dyDescent="0.25">
      <c r="A2">
        <v>1</v>
      </c>
      <c r="B2" t="e">
        <f ca="true">xlookup(A2,Sheet2!B40:B66, Sheet2!R40:R66)</f>
        <v>#NAME?</v>
      </c>
    </row>
    <row xmlns:x14ac="http://schemas.microsoft.com/office/spreadsheetml/2009/9/ac" r="3" x14ac:dyDescent="0.25">
      <c r="A3">
        <v>2</v>
      </c>
    </row>
    <row xmlns:x14ac="http://schemas.microsoft.com/office/spreadsheetml/2009/9/ac" r="4" x14ac:dyDescent="0.25">
      <c r="A4">
        <v>3</v>
      </c>
    </row>
    <row xmlns:x14ac="http://schemas.microsoft.com/office/spreadsheetml/2009/9/ac" r="5" x14ac:dyDescent="0.25">
      <c r="A5">
        <v>4</v>
      </c>
    </row>
    <row xmlns:x14ac="http://schemas.microsoft.com/office/spreadsheetml/2009/9/ac" r="6" x14ac:dyDescent="0.25">
      <c r="A6">
        <v>5</v>
      </c>
    </row>
    <row xmlns:x14ac="http://schemas.microsoft.com/office/spreadsheetml/2009/9/ac" r="7" x14ac:dyDescent="0.25">
      <c r="A7">
        <v>6</v>
      </c>
    </row>
    <row xmlns:x14ac="http://schemas.microsoft.com/office/spreadsheetml/2009/9/ac" r="8" x14ac:dyDescent="0.25">
      <c r="A8">
        <v>7</v>
      </c>
    </row>
    <row xmlns:x14ac="http://schemas.microsoft.com/office/spreadsheetml/2009/9/ac" r="9" x14ac:dyDescent="0.25">
      <c r="A9">
        <v>8</v>
      </c>
    </row>
    <row xmlns:x14ac="http://schemas.microsoft.com/office/spreadsheetml/2009/9/ac" r="10" x14ac:dyDescent="0.25">
      <c r="A10">
        <v>9</v>
      </c>
    </row>
    <row xmlns:x14ac="http://schemas.microsoft.com/office/spreadsheetml/2009/9/ac" r="11" x14ac:dyDescent="0.25">
      <c r="A11">
        <v>10</v>
      </c>
    </row>
    <row xmlns:x14ac="http://schemas.microsoft.com/office/spreadsheetml/2009/9/ac" r="1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2024-03-13T07:13:16Z</dcterms:modified>
</cp:coreProperties>
</file>