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model_outputs\"/>
    </mc:Choice>
  </mc:AlternateContent>
  <xr:revisionPtr revIDLastSave="0" documentId="13_ncr:1_{86BD6E60-6C76-4CDC-A4D7-3A6A6E0F75E7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  <sheet name="Sheet2" sheetId="4" r:id="rId2"/>
    <sheet name="Sheet3" sheetId="2" r:id="rId3"/>
    <sheet name="Sheet4" sheetId="3" r:id="rId4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<sst xmlns="http://schemas.openxmlformats.org/spreadsheetml/2006/main" xmlns:r="http://schemas.openxmlformats.org/officeDocument/2006/relationships" xmlns:xdr="http://schemas.openxmlformats.org/drawingml/2006/spreadsheetDrawing" count="218" uniqueCount="70">
  <si>
    <t>'SA_at_FY_max'</t>
  </si>
  <si>
    <t>'FY_design_max'</t>
  </si>
  <si>
    <t>'SA_at_FY_max_with_LLT'</t>
  </si>
  <si>
    <t>'FY_max_with_LLT'</t>
  </si>
  <si>
    <t>'CS_design_max'</t>
  </si>
  <si>
    <t>'CS_LLT_max'</t>
  </si>
  <si>
    <t>'load_sensitive'</t>
  </si>
  <si>
    <t>'MZ_max'</t>
  </si>
  <si>
    <t>'SA_at_max_MZ'</t>
  </si>
  <si>
    <t>'FX_design_max'</t>
  </si>
  <si>
    <t>'SR_at_FX_max'</t>
  </si>
  <si>
    <t>'FX_max_with_LLT'</t>
  </si>
  <si>
    <t>'SR_at_FX_max_with_LLT'</t>
  </si>
  <si>
    <t>'ID'</t>
  </si>
  <si>
    <t>'tyre'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</si>
  <si>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</si>
  <si>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</si>
  <si>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</si>
  <si>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</si>
  <si>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</si>
  <si>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</si>
  <si>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</si>
  <si>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</si>
  <si>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</si>
  <si>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</si>
  <si>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</si>
  <si>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</si>
  <si>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</si>
  <si>
    <t xml:space="preserve">Radius </t>
  </si>
  <si>
    <t>FY Load Sensitivity</t>
  </si>
  <si>
    <t>Peak FY (Static)</t>
  </si>
  <si>
    <t>Peak FX (Static)</t>
  </si>
  <si>
    <t>Peak FY (Static - LLT)</t>
  </si>
  <si>
    <t>Peak FY (Static + FZD - LLT)</t>
  </si>
  <si>
    <t>Peak FX (Static - LLT)</t>
  </si>
  <si>
    <t>Peak FX  (Static + FZD - LLT)</t>
  </si>
  <si>
    <t>FX Load Sensitivity</t>
  </si>
  <si>
    <t>FX if "ND"</t>
  </si>
  <si>
    <t>Selection Matrix Raw</t>
  </si>
  <si>
    <t>Selection Matrix Weighted</t>
  </si>
  <si>
    <t xml:space="preserve">Rank </t>
  </si>
  <si>
    <t>Tyre</t>
  </si>
  <si>
    <t>24_Avon_7.2x20.0-13_FS_7Rim.tir</t>
  </si>
  <si>
    <t>25_Avon_7.2x20.0-13_FS_8Rim.tir</t>
  </si>
  <si>
    <t>26_Avon_6.2x20.0-13_FS_6Rim.tir</t>
  </si>
  <si>
    <t>06_Hoosier_18x6.0-10_R20_7Rim.tir</t>
  </si>
  <si>
    <t>01_Hoosier_16x7.5-10_R20_7Rim.tir</t>
  </si>
  <si>
    <t>ND</t>
  </si>
  <si>
    <t>02_Hoosier_16x7.5-10_R20_8Rim.tir</t>
  </si>
  <si>
    <t>03_Hoosier_16x6.0-10_R20_6Rim.tir</t>
  </si>
  <si>
    <t>04_Hoosier_16x6.0-10_R20_7Rim.tir</t>
  </si>
  <si>
    <t>05_Hoosier_18x6.0-10_R20_6Rim.tir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</si>
  <si>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</si>
  <si>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</si>
  <si>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</si>
  <si>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</si>
  <si>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</si>
  <si>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12_Hoosier_20.5x7-13_R20_8Rim.tir</t>
  </si>
  <si>
    <t>13_Goodyear_20.0x7-13_D2704_7Rim.tir</t>
  </si>
  <si>
    <t>14_Goodyear_20.0x7-13_D2704_8Rim.tir</t>
  </si>
  <si>
    <t>15_Continental_205x470R-13_FS43329_7Rim.tir</t>
  </si>
  <si>
    <t>16_Hoosier_16.0x6.0-10_LCO_6Rim.tir</t>
  </si>
  <si>
    <t>17_Hoosier_16.0x6.0-10_LCO_7Rim.tir</t>
  </si>
  <si>
    <t>18_Hoosier_16.0x7.5-10_LCO_8Rim.tir</t>
  </si>
  <si>
    <t>19_Hoosier_16.0x7.5-10_LCO_7Rim.tir</t>
  </si>
  <si>
    <t>20_Avon_7.0x16.0-10_FS_7Rim.tir</t>
  </si>
  <si>
    <t>22_Avon_8.2x20.0-13_FS_8Rim.tir</t>
  </si>
  <si>
    <t>21_Avon_7.0x16.0-10_FS_8Rim.tir</t>
  </si>
  <si>
    <t>23_Avon_8.2x20.0-13_FS_9Rim.tir</t>
  </si>
  <si>
    <t>29_Hoosier_16.0x6.0-10_LCO_6Rim.tir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</si>
</sst>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1">
    <xf numFmtId="0" fontId="0" fillId="0" borderId="0"/>
  </cellStyleXfs>
  <cellXfs count="21">
    <xf numFmtId="0" fontId="0" fillId="0" borderId="0" xfId="0"/>
    <xf numFmtId="9" fontId="2" fillId="0" borderId="0" xfId="0" applyNumberFormat="true" applyFont="true" applyAlignment="true">
      <alignment horizontal="center" wrapText="true"/>
    </xf>
    <xf numFmtId="9" fontId="2" fillId="2" borderId="0" xfId="0" applyNumberFormat="true" applyFont="true" applyFill="true" applyAlignment="true">
      <alignment horizontal="center" wrapText="true"/>
    </xf>
    <xf numFmtId="0" fontId="2" fillId="0" borderId="1" xfId="0" applyFont="true" applyBorder="true" applyAlignment="true">
      <alignment horizontal="center" wrapText="true"/>
    </xf>
    <xf numFmtId="0" fontId="2" fillId="2" borderId="1" xfId="0" applyFont="true" applyFill="true" applyBorder="true" applyAlignment="true">
      <alignment horizontal="center" wrapText="true"/>
    </xf>
    <xf numFmtId="9" fontId="2" fillId="0" borderId="1" xfId="0" applyNumberFormat="true" applyFont="true" applyBorder="true" applyAlignment="true">
      <alignment horizontal="center" wrapText="true"/>
    </xf>
    <xf numFmtId="10" fontId="2" fillId="0" borderId="1" xfId="0" applyNumberFormat="true" applyFont="true" applyBorder="true" applyAlignment="true">
      <alignment horizontal="center" wrapText="true"/>
    </xf>
    <xf numFmtId="9" fontId="2" fillId="2" borderId="1" xfId="0" applyNumberFormat="true" applyFont="true" applyFill="true" applyBorder="true" applyAlignment="true">
      <alignment horizontal="center" wrapText="true"/>
    </xf>
    <xf numFmtId="0" fontId="1" fillId="0" borderId="0" xfId="0" applyFont="true"/>
    <xf numFmtId="1" fontId="0" fillId="0" borderId="0" xfId="0" applyNumberFormat="true"/>
    <xf numFmtId="2" fontId="3" fillId="0" borderId="0" xfId="0" applyNumberFormat="true" applyFont="true" applyAlignment="true">
      <alignment horizontal="center" wrapText="true"/>
    </xf>
    <xf numFmtId="9" fontId="0" fillId="0" borderId="1" xfId="0" applyNumberFormat="true" applyBorder="true" applyAlignment="true">
      <alignment horizontal="center"/>
    </xf>
    <xf numFmtId="0" fontId="2" fillId="0" borderId="2" xfId="0" applyFont="true" applyBorder="true" applyAlignment="true">
      <alignment horizontal="center" wrapText="true"/>
    </xf>
    <xf numFmtId="0" fontId="2" fillId="0" borderId="3" xfId="0" applyFont="true" applyBorder="true" applyAlignment="true">
      <alignment horizontal="center" wrapText="true"/>
    </xf>
    <xf numFmtId="0" fontId="2" fillId="2" borderId="4" xfId="0" applyFont="true" applyFill="true" applyBorder="true" applyAlignment="true">
      <alignment horizontal="center" wrapText="true"/>
    </xf>
    <xf numFmtId="1" fontId="3" fillId="0" borderId="0" xfId="0" applyNumberFormat="true" applyFont="true" applyAlignment="true">
      <alignment horizontal="center" wrapText="true"/>
    </xf>
    <xf numFmtId="0" fontId="0" fillId="0" borderId="5" xfId="0" applyBorder="true"/>
    <xf numFmtId="0" fontId="0" fillId="0" borderId="6" xfId="0" applyBorder="true"/>
    <xf numFmtId="164" fontId="0" fillId="0" borderId="0" xfId="0" applyNumberFormat="true"/>
    <xf numFmtId="1" fontId="4" fillId="0" borderId="0" xfId="0" applyNumberFormat="true" applyFont="true"/>
    <xf numFmtId="22" fontId="0" fillId="0" borderId="7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O30"/>
  <sheetViews>
    <sheetView tabSelected="true" zoomScaleNormal="100" workbookViewId="0">
      <selection activeCell="L30" sqref="L30"/>
    </sheetView>
  </sheetViews>
  <sheetFormatPr xmlns:x14ac="http://schemas.microsoft.com/office/spreadsheetml/2009/9/ac" defaultRowHeight="15" x14ac:dyDescent="0.25"/>
  <cols>
    <col min="1" max="1" width="3.625" bestFit="true" customWidth="true"/>
    <col min="2" max="2" width="40.875" customWidth="true"/>
    <col min="3" max="3" width="14.5" customWidth="true"/>
    <col min="4" max="4" width="15" customWidth="true"/>
    <col min="5" max="5" width="22.875" customWidth="true"/>
    <col min="6" max="6" width="17" customWidth="true"/>
    <col min="7" max="7" width="15.375" customWidth="true"/>
    <col min="8" max="8" width="13.125" customWidth="true"/>
    <col min="9" max="9" width="13.375" customWidth="true"/>
    <col min="10" max="10" width="11.625" customWidth="true"/>
    <col min="11" max="11" width="14.625" customWidth="true"/>
    <col min="12" max="12" width="15" customWidth="true"/>
    <col min="13" max="13" width="14.75" bestFit="true" customWidth="true"/>
    <col min="14" max="14" width="17" bestFit="true" customWidth="true"/>
    <col min="15" max="15" width="23.125" customWidth="true"/>
    <col min="16" max="22" width="12.28515625" customWidth="true"/>
    <col min="23" max="23" width="11.28515625" customWidth="true"/>
    <col min="24" max="24" width="12.28515625" customWidth="true"/>
    <col min="25" max="33" width="11.5703125" customWidth="true"/>
    <col min="34" max="34" width="10.5703125" customWidth="true"/>
    <col min="35" max="36" width="11.5703125" customWidth="true"/>
    <col min="37" max="37" width="10.5703125" customWidth="true"/>
    <col min="38" max="38" width="9.5703125" customWidth="true"/>
    <col min="39" max="55" width="11.5703125" customWidth="true"/>
    <col min="56" max="56" width="10.5703125" customWidth="true"/>
    <col min="57" max="77" width="11.5703125" customWidth="true"/>
    <col min="78" max="78" width="10.5703125" customWidth="true"/>
    <col min="79" max="90" width="11.5703125" customWidth="true"/>
    <col min="91" max="91" width="10.5703125" customWidth="true"/>
    <col min="92" max="98" width="11.5703125" customWidth="true"/>
    <col min="99" max="103" width="12.28515625" customWidth="true"/>
    <col min="104" max="104" width="11.28515625" customWidth="true"/>
    <col min="105" max="105" width="12.28515625" customWidth="true"/>
    <col min="106" max="106" width="10.28515625" customWidth="true"/>
    <col min="107" max="107" width="10.5703125" customWidth="true"/>
    <col min="108" max="110" width="2.140625" customWidth="true"/>
    <col min="111" max="111" width="11.5703125" customWidth="true"/>
    <col min="113" max="113" width="11.5703125" customWidth="true"/>
  </cols>
  <sheetData>
    <row xmlns:x14ac="http://schemas.microsoft.com/office/spreadsheetml/2009/9/ac" r="1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xmlns:x14ac="http://schemas.microsoft.com/office/spreadsheetml/2009/9/ac" r="2" x14ac:dyDescent="0.25">
      <c r="A2">
        <v>1</v>
      </c>
      <c r="B2" t="s">
        <v>46</v>
      </c>
      <c r="C2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xmlns:x14ac="http://schemas.microsoft.com/office/spreadsheetml/2009/9/ac" r="3" x14ac:dyDescent="0.25">
      <c r="A3">
        <v>2</v>
      </c>
      <c r="B3" t="s">
        <v>48</v>
      </c>
      <c r="C3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xmlns:x14ac="http://schemas.microsoft.com/office/spreadsheetml/2009/9/ac" r="4" x14ac:dyDescent="0.25">
      <c r="A4">
        <v>3</v>
      </c>
      <c r="B4" t="s">
        <v>49</v>
      </c>
      <c r="C4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xmlns:x14ac="http://schemas.microsoft.com/office/spreadsheetml/2009/9/ac" r="5" x14ac:dyDescent="0.25">
      <c r="A5">
        <v>4</v>
      </c>
      <c r="B5" t="s">
        <v>50</v>
      </c>
      <c r="C5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xmlns:x14ac="http://schemas.microsoft.com/office/spreadsheetml/2009/9/ac" r="6" x14ac:dyDescent="0.25">
      <c r="A6">
        <v>5</v>
      </c>
      <c r="B6" t="s">
        <v>51</v>
      </c>
      <c r="C6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xmlns:x14ac="http://schemas.microsoft.com/office/spreadsheetml/2009/9/ac" r="7" x14ac:dyDescent="0.25">
      <c r="A7">
        <v>6</v>
      </c>
      <c r="B7" t="s">
        <v>45</v>
      </c>
      <c r="C7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xmlns:x14ac="http://schemas.microsoft.com/office/spreadsheetml/2009/9/ac" r="8" x14ac:dyDescent="0.25">
      <c r="A8">
        <v>7</v>
      </c>
      <c r="B8" t="s">
        <v>52</v>
      </c>
      <c r="C8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xmlns:x14ac="http://schemas.microsoft.com/office/spreadsheetml/2009/9/ac" r="9" x14ac:dyDescent="0.25">
      <c r="A9">
        <v>8</v>
      </c>
      <c r="B9" t="s">
        <v>53</v>
      </c>
      <c r="C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xmlns:x14ac="http://schemas.microsoft.com/office/spreadsheetml/2009/9/ac" r="10" x14ac:dyDescent="0.25">
      <c r="A10">
        <v>9</v>
      </c>
      <c r="B10" t="s">
        <v>54</v>
      </c>
      <c r="C10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xmlns:x14ac="http://schemas.microsoft.com/office/spreadsheetml/2009/9/ac" r="11" x14ac:dyDescent="0.25">
      <c r="A11">
        <v>10</v>
      </c>
      <c r="B11" t="s">
        <v>55</v>
      </c>
      <c r="C11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xmlns:x14ac="http://schemas.microsoft.com/office/spreadsheetml/2009/9/ac" r="12" x14ac:dyDescent="0.25">
      <c r="A12">
        <v>11</v>
      </c>
      <c r="B12" t="s">
        <v>56</v>
      </c>
      <c r="C12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xmlns:x14ac="http://schemas.microsoft.com/office/spreadsheetml/2009/9/ac" r="13" x14ac:dyDescent="0.25">
      <c r="A13">
        <v>12</v>
      </c>
      <c r="B13" t="s">
        <v>57</v>
      </c>
      <c r="C13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xmlns:x14ac="http://schemas.microsoft.com/office/spreadsheetml/2009/9/ac" r="14" x14ac:dyDescent="0.25">
      <c r="A14">
        <v>13</v>
      </c>
      <c r="B14" t="s">
        <v>58</v>
      </c>
      <c r="C14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xmlns:x14ac="http://schemas.microsoft.com/office/spreadsheetml/2009/9/ac" r="15" x14ac:dyDescent="0.25">
      <c r="A15">
        <v>14</v>
      </c>
      <c r="B15" t="s">
        <v>59</v>
      </c>
      <c r="C15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xmlns:x14ac="http://schemas.microsoft.com/office/spreadsheetml/2009/9/ac" r="16" x14ac:dyDescent="0.25">
      <c r="A16">
        <v>15</v>
      </c>
      <c r="B16" t="s">
        <v>60</v>
      </c>
      <c r="C16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xmlns:x14ac="http://schemas.microsoft.com/office/spreadsheetml/2009/9/ac" r="17" x14ac:dyDescent="0.25">
      <c r="A17">
        <v>16</v>
      </c>
      <c r="B17" t="s">
        <v>61</v>
      </c>
      <c r="C17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xmlns:x14ac="http://schemas.microsoft.com/office/spreadsheetml/2009/9/ac" r="18" x14ac:dyDescent="0.25">
      <c r="A18">
        <v>17</v>
      </c>
      <c r="B18" t="s">
        <v>62</v>
      </c>
      <c r="C18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xmlns:x14ac="http://schemas.microsoft.com/office/spreadsheetml/2009/9/ac" r="19" x14ac:dyDescent="0.25">
      <c r="A19">
        <v>18</v>
      </c>
      <c r="B19" t="s">
        <v>63</v>
      </c>
      <c r="C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xmlns:x14ac="http://schemas.microsoft.com/office/spreadsheetml/2009/9/ac" r="20" x14ac:dyDescent="0.25">
      <c r="A20">
        <v>19</v>
      </c>
      <c r="B20" t="s">
        <v>64</v>
      </c>
      <c r="C20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xmlns:x14ac="http://schemas.microsoft.com/office/spreadsheetml/2009/9/ac" r="21" x14ac:dyDescent="0.25">
      <c r="A21">
        <v>20</v>
      </c>
      <c r="B21" t="s">
        <v>65</v>
      </c>
      <c r="C21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xmlns:x14ac="http://schemas.microsoft.com/office/spreadsheetml/2009/9/ac" r="22" x14ac:dyDescent="0.25">
      <c r="A22">
        <v>21</v>
      </c>
      <c r="B22" t="s">
        <v>67</v>
      </c>
      <c r="C22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47</v>
      </c>
      <c r="M22" t="s">
        <v>47</v>
      </c>
      <c r="N22" t="s">
        <v>47</v>
      </c>
      <c r="O22" t="s">
        <v>47</v>
      </c>
    </row>
    <row xmlns:x14ac="http://schemas.microsoft.com/office/spreadsheetml/2009/9/ac" r="23" x14ac:dyDescent="0.25">
      <c r="A23">
        <v>22</v>
      </c>
      <c r="B23" t="s">
        <v>66</v>
      </c>
      <c r="C23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xmlns:x14ac="http://schemas.microsoft.com/office/spreadsheetml/2009/9/ac" r="24" x14ac:dyDescent="0.25">
      <c r="A24">
        <v>23</v>
      </c>
      <c r="B24" t="s">
        <v>68</v>
      </c>
      <c r="C24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xmlns:x14ac="http://schemas.microsoft.com/office/spreadsheetml/2009/9/ac" r="25" x14ac:dyDescent="0.25">
      <c r="A25">
        <v>24</v>
      </c>
      <c r="B25" t="s">
        <v>42</v>
      </c>
      <c r="C25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xmlns:x14ac="http://schemas.microsoft.com/office/spreadsheetml/2009/9/ac" r="26" x14ac:dyDescent="0.25">
      <c r="A26">
        <v>25</v>
      </c>
      <c r="B26" t="s">
        <v>43</v>
      </c>
      <c r="C26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xmlns:x14ac="http://schemas.microsoft.com/office/spreadsheetml/2009/9/ac" r="27" x14ac:dyDescent="0.25">
      <c r="A27">
        <v>26</v>
      </c>
      <c r="B27" t="s">
        <v>44</v>
      </c>
      <c r="C27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  <row xmlns:x14ac="http://schemas.microsoft.com/office/spreadsheetml/2009/9/ac" r="30" x14ac:dyDescent="0.25">
      <c r="A30" s="0">
        <v>29</v>
      </c>
      <c r="B30" s="0" t="s">
        <v>69</v>
      </c>
      <c r="C30" s="0">
        <v>5.1323934799999993</v>
      </c>
      <c r="D30" s="0">
        <v>-12.272727272727272</v>
      </c>
      <c r="E30" s="0">
        <v>1903.8369668870264</v>
      </c>
      <c r="F30" s="0">
        <v>-12.272727272727272</v>
      </c>
      <c r="G30" s="0">
        <v>1858.8878181756145</v>
      </c>
      <c r="H30" s="0">
        <v>25513.93773219192</v>
      </c>
      <c r="I30" s="0">
        <v>1</v>
      </c>
      <c r="J30" s="0">
        <v>39.92443937042701</v>
      </c>
      <c r="K30" s="0">
        <v>39.92443937042701</v>
      </c>
      <c r="L30" s="0">
        <v>1784.7845514473252</v>
      </c>
      <c r="M30" s="0"/>
      <c r="N30" s="0">
        <v>1732.7538489002443</v>
      </c>
      <c r="O30" s="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8B6A-1213-468B-847F-2F72FED041C5}">
  <dimension ref="A1:O27"/>
  <sheetViews>
    <sheetView zoomScaleNormal="100" workbookViewId="0">
      <selection activeCell="G38" sqref="G38"/>
    </sheetView>
  </sheetViews>
  <sheetFormatPr xmlns:x14ac="http://schemas.microsoft.com/office/spreadsheetml/2009/9/ac" defaultRowHeight="15" x14ac:dyDescent="0.25"/>
  <cols>
    <col min="1" max="1" width="3.5703125" bestFit="true" customWidth="true"/>
    <col min="2" max="2" width="40.85546875" customWidth="true"/>
    <col min="3" max="3" width="14.42578125" customWidth="true"/>
    <col min="4" max="4" width="15" customWidth="true"/>
    <col min="5" max="5" width="22.85546875" customWidth="true"/>
    <col min="6" max="6" width="17" customWidth="true"/>
    <col min="7" max="7" width="15.42578125" customWidth="true"/>
    <col min="8" max="8" width="13.140625" customWidth="true"/>
    <col min="9" max="9" width="13.42578125" customWidth="true"/>
    <col min="10" max="10" width="11.5703125" customWidth="true"/>
    <col min="11" max="11" width="14.5703125" customWidth="true"/>
    <col min="12" max="12" width="15" customWidth="true"/>
    <col min="13" max="13" width="14.7109375" bestFit="true" customWidth="true"/>
    <col min="14" max="14" width="17" bestFit="true" customWidth="true"/>
    <col min="15" max="15" width="23.140625" customWidth="true"/>
    <col min="16" max="22" width="12.28515625" customWidth="true"/>
    <col min="23" max="23" width="11.28515625" customWidth="true"/>
    <col min="24" max="24" width="12.28515625" customWidth="true"/>
    <col min="25" max="33" width="11.5703125" customWidth="true"/>
    <col min="34" max="34" width="10.5703125" customWidth="true"/>
    <col min="35" max="36" width="11.5703125" customWidth="true"/>
    <col min="37" max="37" width="10.5703125" customWidth="true"/>
    <col min="38" max="38" width="9.5703125" customWidth="true"/>
    <col min="39" max="55" width="11.5703125" customWidth="true"/>
    <col min="56" max="56" width="10.5703125" customWidth="true"/>
    <col min="57" max="77" width="11.5703125" customWidth="true"/>
    <col min="78" max="78" width="10.5703125" customWidth="true"/>
    <col min="79" max="90" width="11.5703125" customWidth="true"/>
    <col min="91" max="91" width="10.5703125" customWidth="true"/>
    <col min="92" max="98" width="11.5703125" customWidth="true"/>
    <col min="99" max="103" width="12.28515625" customWidth="true"/>
    <col min="104" max="104" width="11.28515625" customWidth="true"/>
    <col min="105" max="105" width="12.28515625" customWidth="true"/>
    <col min="106" max="106" width="10.28515625" customWidth="true"/>
    <col min="107" max="107" width="10.5703125" customWidth="true"/>
    <col min="108" max="110" width="2.140625" customWidth="true"/>
    <col min="111" max="111" width="11.5703125" customWidth="true"/>
    <col min="113" max="113" width="11.5703125" customWidth="true"/>
  </cols>
  <sheetData>
    <row xmlns:x14ac="http://schemas.microsoft.com/office/spreadsheetml/2009/9/ac" r="1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xmlns:x14ac="http://schemas.microsoft.com/office/spreadsheetml/2009/9/ac" r="2" x14ac:dyDescent="0.25">
      <c r="A2">
        <v>1</v>
      </c>
      <c r="B2" t="s">
        <v>46</v>
      </c>
      <c r="C2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xmlns:x14ac="http://schemas.microsoft.com/office/spreadsheetml/2009/9/ac" r="3" x14ac:dyDescent="0.25">
      <c r="A3">
        <v>2</v>
      </c>
      <c r="B3" t="s">
        <v>48</v>
      </c>
      <c r="C3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xmlns:x14ac="http://schemas.microsoft.com/office/spreadsheetml/2009/9/ac" r="4" x14ac:dyDescent="0.25">
      <c r="A4">
        <v>3</v>
      </c>
      <c r="B4" t="s">
        <v>49</v>
      </c>
      <c r="C4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xmlns:x14ac="http://schemas.microsoft.com/office/spreadsheetml/2009/9/ac" r="5" x14ac:dyDescent="0.25">
      <c r="A5">
        <v>4</v>
      </c>
      <c r="B5" t="s">
        <v>50</v>
      </c>
      <c r="C5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xmlns:x14ac="http://schemas.microsoft.com/office/spreadsheetml/2009/9/ac" r="6" x14ac:dyDescent="0.25">
      <c r="A6">
        <v>5</v>
      </c>
      <c r="B6" t="s">
        <v>51</v>
      </c>
      <c r="C6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xmlns:x14ac="http://schemas.microsoft.com/office/spreadsheetml/2009/9/ac" r="7" x14ac:dyDescent="0.25">
      <c r="A7">
        <v>6</v>
      </c>
      <c r="B7" t="s">
        <v>45</v>
      </c>
      <c r="C7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xmlns:x14ac="http://schemas.microsoft.com/office/spreadsheetml/2009/9/ac" r="8" x14ac:dyDescent="0.25">
      <c r="A8">
        <v>7</v>
      </c>
      <c r="B8" t="s">
        <v>52</v>
      </c>
      <c r="C8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xmlns:x14ac="http://schemas.microsoft.com/office/spreadsheetml/2009/9/ac" r="9" x14ac:dyDescent="0.25">
      <c r="A9">
        <v>8</v>
      </c>
      <c r="B9" t="s">
        <v>53</v>
      </c>
      <c r="C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xmlns:x14ac="http://schemas.microsoft.com/office/spreadsheetml/2009/9/ac" r="10" x14ac:dyDescent="0.25">
      <c r="A10">
        <v>9</v>
      </c>
      <c r="B10" t="s">
        <v>54</v>
      </c>
      <c r="C10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xmlns:x14ac="http://schemas.microsoft.com/office/spreadsheetml/2009/9/ac" r="11" x14ac:dyDescent="0.25">
      <c r="A11">
        <v>10</v>
      </c>
      <c r="B11" t="s">
        <v>55</v>
      </c>
      <c r="C11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xmlns:x14ac="http://schemas.microsoft.com/office/spreadsheetml/2009/9/ac" r="12" x14ac:dyDescent="0.25">
      <c r="A12">
        <v>11</v>
      </c>
      <c r="B12" t="s">
        <v>56</v>
      </c>
      <c r="C12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xmlns:x14ac="http://schemas.microsoft.com/office/spreadsheetml/2009/9/ac" r="13" x14ac:dyDescent="0.25">
      <c r="A13">
        <v>12</v>
      </c>
      <c r="B13" t="s">
        <v>57</v>
      </c>
      <c r="C13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xmlns:x14ac="http://schemas.microsoft.com/office/spreadsheetml/2009/9/ac" r="14" x14ac:dyDescent="0.25">
      <c r="A14">
        <v>13</v>
      </c>
      <c r="B14" t="s">
        <v>58</v>
      </c>
      <c r="C14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xmlns:x14ac="http://schemas.microsoft.com/office/spreadsheetml/2009/9/ac" r="15" x14ac:dyDescent="0.25">
      <c r="A15">
        <v>14</v>
      </c>
      <c r="B15" t="s">
        <v>59</v>
      </c>
      <c r="C15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xmlns:x14ac="http://schemas.microsoft.com/office/spreadsheetml/2009/9/ac" r="16" x14ac:dyDescent="0.25">
      <c r="A16">
        <v>15</v>
      </c>
      <c r="B16" t="s">
        <v>60</v>
      </c>
      <c r="C16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xmlns:x14ac="http://schemas.microsoft.com/office/spreadsheetml/2009/9/ac" r="17" x14ac:dyDescent="0.25">
      <c r="A17">
        <v>16</v>
      </c>
      <c r="B17" t="s">
        <v>61</v>
      </c>
      <c r="C17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xmlns:x14ac="http://schemas.microsoft.com/office/spreadsheetml/2009/9/ac" r="18" x14ac:dyDescent="0.25">
      <c r="A18">
        <v>17</v>
      </c>
      <c r="B18" t="s">
        <v>62</v>
      </c>
      <c r="C18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xmlns:x14ac="http://schemas.microsoft.com/office/spreadsheetml/2009/9/ac" r="19" x14ac:dyDescent="0.25">
      <c r="A19">
        <v>18</v>
      </c>
      <c r="B19" t="s">
        <v>63</v>
      </c>
      <c r="C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xmlns:x14ac="http://schemas.microsoft.com/office/spreadsheetml/2009/9/ac" r="20" x14ac:dyDescent="0.25">
      <c r="A20">
        <v>19</v>
      </c>
      <c r="B20" t="s">
        <v>64</v>
      </c>
      <c r="C20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xmlns:x14ac="http://schemas.microsoft.com/office/spreadsheetml/2009/9/ac" r="21" x14ac:dyDescent="0.25">
      <c r="A21">
        <v>20</v>
      </c>
      <c r="B21" t="s">
        <v>65</v>
      </c>
      <c r="C21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xmlns:x14ac="http://schemas.microsoft.com/office/spreadsheetml/2009/9/ac" r="22" x14ac:dyDescent="0.25">
      <c r="A22">
        <v>21</v>
      </c>
      <c r="B22" t="s">
        <v>67</v>
      </c>
      <c r="C22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47</v>
      </c>
      <c r="M22" t="s">
        <v>47</v>
      </c>
      <c r="N22" t="s">
        <v>47</v>
      </c>
      <c r="O22" t="s">
        <v>47</v>
      </c>
    </row>
    <row xmlns:x14ac="http://schemas.microsoft.com/office/spreadsheetml/2009/9/ac" r="23" x14ac:dyDescent="0.25">
      <c r="A23">
        <v>22</v>
      </c>
      <c r="B23" t="s">
        <v>66</v>
      </c>
      <c r="C23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xmlns:x14ac="http://schemas.microsoft.com/office/spreadsheetml/2009/9/ac" r="24" x14ac:dyDescent="0.25">
      <c r="A24">
        <v>23</v>
      </c>
      <c r="B24" t="s">
        <v>68</v>
      </c>
      <c r="C24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xmlns:x14ac="http://schemas.microsoft.com/office/spreadsheetml/2009/9/ac" r="25" x14ac:dyDescent="0.25">
      <c r="A25">
        <v>24</v>
      </c>
      <c r="B25" t="s">
        <v>42</v>
      </c>
      <c r="C25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xmlns:x14ac="http://schemas.microsoft.com/office/spreadsheetml/2009/9/ac" r="26" x14ac:dyDescent="0.25">
      <c r="A26">
        <v>25</v>
      </c>
      <c r="B26" t="s">
        <v>43</v>
      </c>
      <c r="C26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xmlns:x14ac="http://schemas.microsoft.com/office/spreadsheetml/2009/9/ac" r="27" x14ac:dyDescent="0.25">
      <c r="A27">
        <v>26</v>
      </c>
      <c r="B27" t="s">
        <v>44</v>
      </c>
      <c r="C27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1:AA66"/>
  <sheetViews>
    <sheetView workbookViewId="0">
      <selection activeCell="C7" sqref="C7"/>
    </sheetView>
  </sheetViews>
  <sheetFormatPr xmlns:x14ac="http://schemas.microsoft.com/office/spreadsheetml/2009/9/ac" defaultRowHeight="15" x14ac:dyDescent="0.25"/>
  <cols>
    <col min="2" max="2" width="42.7109375" customWidth="true"/>
    <col min="3" max="3" width="21.42578125" customWidth="true"/>
    <col min="4" max="5" width="18.42578125" customWidth="true"/>
    <col min="6" max="6" width="13.7109375" bestFit="true" customWidth="true"/>
    <col min="7" max="10" width="13.7109375" customWidth="true"/>
    <col min="11" max="11" width="11.5703125" customWidth="true"/>
    <col min="21" max="21" width="37.85546875" customWidth="true"/>
  </cols>
  <sheetData>
    <row xmlns:x14ac="http://schemas.microsoft.com/office/spreadsheetml/2009/9/ac" r="1" x14ac:dyDescent="0.25">
      <c r="F1" s="16" t="s">
        <v>37</v>
      </c>
      <c r="G1" s="17">
        <v>1</v>
      </c>
    </row>
    <row xmlns:x14ac="http://schemas.microsoft.com/office/spreadsheetml/2009/9/ac" r="3" x14ac:dyDescent="0.25">
      <c r="B3" t="s">
        <v>38</v>
      </c>
    </row>
    <row xmlns:x14ac="http://schemas.microsoft.com/office/spreadsheetml/2009/9/ac" r="4" ht="39" x14ac:dyDescent="0.25">
      <c r="B4" t="str">
        <f>Sheet1!$B$1</f>
        <v>'tyre'</v>
      </c>
      <c r="C4" s="3" t="s">
        <v>30</v>
      </c>
      <c r="D4" s="3" t="s">
        <v>32</v>
      </c>
      <c r="E4" s="3" t="s">
        <v>33</v>
      </c>
      <c r="F4" s="3" t="s">
        <v>29</v>
      </c>
      <c r="G4" s="3" t="s">
        <v>31</v>
      </c>
      <c r="H4" s="3" t="s">
        <v>34</v>
      </c>
      <c r="I4" s="3" t="s">
        <v>35</v>
      </c>
      <c r="J4" s="3" t="s">
        <v>36</v>
      </c>
      <c r="K4" s="3" t="s">
        <v>15</v>
      </c>
      <c r="L4" s="3" t="s">
        <v>16</v>
      </c>
      <c r="M4" s="3" t="s">
        <v>18</v>
      </c>
      <c r="N4" s="3" t="s">
        <v>19</v>
      </c>
      <c r="O4" s="3" t="s">
        <v>20</v>
      </c>
      <c r="P4" s="3" t="s">
        <v>21</v>
      </c>
      <c r="Q4" s="4" t="s">
        <v>22</v>
      </c>
    </row>
    <row xmlns:x14ac="http://schemas.microsoft.com/office/spreadsheetml/2009/9/ac" r="5" x14ac:dyDescent="0.25">
      <c r="B5" s="8" t="s">
        <v>23</v>
      </c>
      <c r="C5" s="11">
        <v>0.15</v>
      </c>
      <c r="D5" s="5">
        <v>0.2</v>
      </c>
      <c r="E5" s="5"/>
      <c r="F5" s="6">
        <v>0.125</v>
      </c>
      <c r="G5" s="11">
        <v>0.15</v>
      </c>
      <c r="H5" s="5">
        <v>0.2</v>
      </c>
      <c r="I5" s="5"/>
      <c r="J5" s="6">
        <v>0.125</v>
      </c>
      <c r="K5" s="5">
        <v>0.2</v>
      </c>
      <c r="L5" s="6">
        <v>0.125</v>
      </c>
      <c r="M5" s="5">
        <v>0.05</v>
      </c>
      <c r="N5" s="5">
        <v>0.05</v>
      </c>
      <c r="O5" s="5">
        <v>0.05</v>
      </c>
      <c r="P5" s="5">
        <v>0.05</v>
      </c>
      <c r="Q5" s="7">
        <f>SUM(C5:P5)</f>
        <v>1.4750000000000001</v>
      </c>
    </row>
    <row xmlns:x14ac="http://schemas.microsoft.com/office/spreadsheetml/2009/9/ac" r="6" x14ac:dyDescent="0.25">
      <c r="B6" s="8" t="s">
        <v>24</v>
      </c>
      <c r="C6" s="10" t="e">
        <f>MAX(C7:C33)</f>
        <v>#REF!</v>
      </c>
      <c r="D6" s="10" t="e">
        <f>MAX(D7:D33)</f>
        <v>#REF!</v>
      </c>
      <c r="E6" s="10">
        <v>1</v>
      </c>
      <c r="F6" s="10" t="e">
        <f>MIN(F7:F33)</f>
        <v>#REF!</v>
      </c>
      <c r="G6" s="10" t="e">
        <f>MAX(G7:G33)</f>
        <v>#REF!</v>
      </c>
      <c r="H6" s="10" t="e">
        <f>MAX(H7:H33)</f>
        <v>#REF!</v>
      </c>
      <c r="I6" s="10">
        <f>MAX(I7:I33)</f>
        <v>1</v>
      </c>
      <c r="J6" s="10"/>
      <c r="K6" s="1"/>
      <c r="L6" s="15" t="e">
        <f>MAX(L7:L33)</f>
        <v>#REF!</v>
      </c>
      <c r="M6" s="1"/>
      <c r="N6" s="1"/>
      <c r="O6" s="1"/>
      <c r="P6" s="1"/>
      <c r="Q6" s="2"/>
    </row>
    <row xmlns:x14ac="http://schemas.microsoft.com/office/spreadsheetml/2009/9/ac" r="7" x14ac:dyDescent="0.25">
      <c r="B7" t="str">
        <f>Sheet2!B2</f>
        <v>01_Hoosier_16x7.5-10_R20_7Rim.tir</v>
      </c>
      <c r="C7" s="9" t="e">
        <f>Sheet1!#REF!</f>
        <v>#REF!</v>
      </c>
      <c r="D7" s="9" t="e">
        <f>Sheet1!#REF!</f>
        <v>#REF!</v>
      </c>
      <c r="E7" s="9">
        <v>1</v>
      </c>
      <c r="F7" s="19" t="e">
        <f t="shared" ref="F7:F33" si="0">C7-D7</f>
        <v>#REF!</v>
      </c>
      <c r="G7" s="9" t="e">
        <f>IF(Sheet1!#REF!="ND",$G$1,(Sheet1!#REF!))</f>
        <v>#REF!</v>
      </c>
      <c r="H7" s="9" t="e">
        <f>IF(Sheet1!#REF!="ND",$G$1,(Sheet1!#REF!))</f>
        <v>#REF!</v>
      </c>
      <c r="I7" s="9">
        <v>1</v>
      </c>
      <c r="J7" s="19" t="e">
        <f>G7-H7</f>
        <v>#REF!</v>
      </c>
      <c r="L7" s="9" t="e">
        <f>Sheet1!#REF!</f>
        <v>#REF!</v>
      </c>
      <c r="U7" s="8" t="s">
        <v>27</v>
      </c>
    </row>
    <row xmlns:x14ac="http://schemas.microsoft.com/office/spreadsheetml/2009/9/ac" r="8" x14ac:dyDescent="0.25">
      <c r="B8" t="str">
        <f>Sheet2!B3</f>
        <v>02_Hoosier_16x7.5-10_R20_8Rim.tir</v>
      </c>
      <c r="C8" s="9" t="e">
        <f>Sheet1!#REF!</f>
        <v>#REF!</v>
      </c>
      <c r="D8" s="9" t="e">
        <f>Sheet1!#REF!</f>
        <v>#REF!</v>
      </c>
      <c r="E8" s="9">
        <v>1</v>
      </c>
      <c r="F8" s="19" t="e">
        <f t="shared" si="0"/>
        <v>#REF!</v>
      </c>
      <c r="G8" s="9" t="e">
        <f>IF(Sheet1!#REF!="ND",$G$1,(Sheet1!#REF!))</f>
        <v>#REF!</v>
      </c>
      <c r="H8" s="9" t="e">
        <f>IF(Sheet1!#REF!="ND",$G$1,(Sheet1!#REF!))</f>
        <v>#REF!</v>
      </c>
      <c r="I8" s="9">
        <v>1</v>
      </c>
      <c r="J8" s="19" t="e">
        <f t="shared" ref="J8:J33" si="1">G8-H8</f>
        <v>#REF!</v>
      </c>
      <c r="L8" s="9" t="e">
        <f>Sheet1!#REF!</f>
        <v>#REF!</v>
      </c>
      <c r="U8" s="12" t="s">
        <v>25</v>
      </c>
      <c r="X8" t="s">
        <v>28</v>
      </c>
    </row>
    <row xmlns:x14ac="http://schemas.microsoft.com/office/spreadsheetml/2009/9/ac" r="9" x14ac:dyDescent="0.25">
      <c r="B9" t="str">
        <f>Sheet2!B4</f>
        <v>03_Hoosier_16x6.0-10_R20_6Rim.tir</v>
      </c>
      <c r="C9" s="9" t="e">
        <f>Sheet1!#REF!</f>
        <v>#REF!</v>
      </c>
      <c r="D9" s="9" t="e">
        <f>Sheet1!#REF!</f>
        <v>#REF!</v>
      </c>
      <c r="E9" s="9">
        <v>1</v>
      </c>
      <c r="F9" s="19" t="e">
        <f t="shared" si="0"/>
        <v>#REF!</v>
      </c>
      <c r="G9" s="9" t="e">
        <f>IF(Sheet1!#REF!="ND",$G$1,(Sheet1!#REF!))</f>
        <v>#REF!</v>
      </c>
      <c r="H9" s="9" t="e">
        <f>IF(Sheet1!#REF!="ND",$G$1,(Sheet1!#REF!))</f>
        <v>#REF!</v>
      </c>
      <c r="I9" s="9">
        <v>1</v>
      </c>
      <c r="J9" s="19" t="e">
        <f t="shared" si="1"/>
        <v>#REF!</v>
      </c>
      <c r="L9" s="9" t="e">
        <f>Sheet1!#REF!</f>
        <v>#REF!</v>
      </c>
      <c r="U9" s="13" t="s">
        <v>26</v>
      </c>
      <c r="X9">
        <v>6</v>
      </c>
      <c r="Y9">
        <v>7</v>
      </c>
      <c r="Z9">
        <v>8</v>
      </c>
      <c r="AA9">
        <v>9</v>
      </c>
    </row>
    <row xmlns:x14ac="http://schemas.microsoft.com/office/spreadsheetml/2009/9/ac" r="10" x14ac:dyDescent="0.25">
      <c r="B10" t="str">
        <f>Sheet2!B5</f>
        <v>04_Hoosier_16x6.0-10_R20_7Rim.tir</v>
      </c>
      <c r="C10" s="9" t="e">
        <f>Sheet1!#REF!</f>
        <v>#REF!</v>
      </c>
      <c r="D10" s="9" t="e">
        <f>Sheet1!#REF!</f>
        <v>#REF!</v>
      </c>
      <c r="E10" s="9">
        <v>1</v>
      </c>
      <c r="F10" s="19" t="e">
        <f t="shared" si="0"/>
        <v>#REF!</v>
      </c>
      <c r="G10" s="9" t="e">
        <f>IF(Sheet1!#REF!="ND",$G$1,(Sheet1!#REF!))</f>
        <v>#REF!</v>
      </c>
      <c r="H10" s="9" t="e">
        <f>IF(Sheet1!#REF!="ND",$G$1,(Sheet1!#REF!))</f>
        <v>#REF!</v>
      </c>
      <c r="I10" s="9">
        <v>1</v>
      </c>
      <c r="J10" s="19" t="e">
        <f t="shared" si="1"/>
        <v>#REF!</v>
      </c>
      <c r="L10" s="9" t="e">
        <f>Sheet1!#REF!</f>
        <v>#REF!</v>
      </c>
      <c r="U10" s="13" t="s">
        <v>15</v>
      </c>
    </row>
    <row xmlns:x14ac="http://schemas.microsoft.com/office/spreadsheetml/2009/9/ac" r="11" x14ac:dyDescent="0.25">
      <c r="B11" t="str">
        <f>Sheet2!B6</f>
        <v>05_Hoosier_18x6.0-10_R20_6Rim.tir</v>
      </c>
      <c r="C11" s="9" t="e">
        <f>Sheet1!#REF!</f>
        <v>#REF!</v>
      </c>
      <c r="D11" s="9" t="e">
        <f>Sheet1!#REF!</f>
        <v>#REF!</v>
      </c>
      <c r="E11" s="9">
        <v>1</v>
      </c>
      <c r="F11" s="19" t="e">
        <f t="shared" si="0"/>
        <v>#REF!</v>
      </c>
      <c r="G11" s="9" t="e">
        <f>IF(Sheet1!#REF!="ND",$G$1,(Sheet1!#REF!))</f>
        <v>#REF!</v>
      </c>
      <c r="H11" s="9" t="e">
        <f>IF(Sheet1!#REF!="ND",$G$1,(Sheet1!#REF!))</f>
        <v>#REF!</v>
      </c>
      <c r="I11" s="9">
        <v>1</v>
      </c>
      <c r="J11" s="19" t="e">
        <f t="shared" si="1"/>
        <v>#REF!</v>
      </c>
      <c r="L11" s="9" t="e">
        <f>Sheet1!#REF!</f>
        <v>#REF!</v>
      </c>
      <c r="U11" s="13" t="s">
        <v>16</v>
      </c>
    </row>
    <row xmlns:x14ac="http://schemas.microsoft.com/office/spreadsheetml/2009/9/ac" r="12" x14ac:dyDescent="0.25">
      <c r="B12" t="str">
        <f>Sheet2!B7</f>
        <v>06_Hoosier_18x6.0-10_R20_7Rim.tir</v>
      </c>
      <c r="C12" s="9" t="e">
        <f>Sheet1!#REF!</f>
        <v>#REF!</v>
      </c>
      <c r="D12" s="9" t="e">
        <f>Sheet1!#REF!</f>
        <v>#REF!</v>
      </c>
      <c r="E12" s="9">
        <v>1</v>
      </c>
      <c r="F12" s="19" t="e">
        <f t="shared" si="0"/>
        <v>#REF!</v>
      </c>
      <c r="G12" s="9" t="e">
        <f>IF(Sheet1!#REF!="ND",$G$1,(Sheet1!#REF!))</f>
        <v>#REF!</v>
      </c>
      <c r="H12" s="9" t="e">
        <f>IF(Sheet1!#REF!="ND",$G$1,(Sheet1!#REF!))</f>
        <v>#REF!</v>
      </c>
      <c r="I12" s="9">
        <v>1</v>
      </c>
      <c r="J12" s="19" t="e">
        <f t="shared" si="1"/>
        <v>#REF!</v>
      </c>
      <c r="L12" s="9" t="e">
        <f>Sheet1!#REF!</f>
        <v>#REF!</v>
      </c>
      <c r="U12" s="13" t="s">
        <v>17</v>
      </c>
    </row>
    <row xmlns:x14ac="http://schemas.microsoft.com/office/spreadsheetml/2009/9/ac" r="13" x14ac:dyDescent="0.25">
      <c r="B13" t="str">
        <f>Sheet2!B8</f>
        <v>07_Goodyear_18.0x6.5-10_D0571_6Rim.tir</v>
      </c>
      <c r="C13" s="9" t="e">
        <f>Sheet1!#REF!</f>
        <v>#REF!</v>
      </c>
      <c r="D13" s="9" t="e">
        <f>Sheet1!#REF!</f>
        <v>#REF!</v>
      </c>
      <c r="E13" s="9">
        <v>1</v>
      </c>
      <c r="F13" s="19" t="e">
        <f t="shared" si="0"/>
        <v>#REF!</v>
      </c>
      <c r="G13" s="9" t="e">
        <f>IF(Sheet1!#REF!="ND",$G$1,(Sheet1!#REF!))</f>
        <v>#REF!</v>
      </c>
      <c r="H13" s="9" t="e">
        <f>IF(Sheet1!#REF!="ND",$G$1,(Sheet1!#REF!))</f>
        <v>#REF!</v>
      </c>
      <c r="I13" s="9">
        <v>1</v>
      </c>
      <c r="J13" s="19" t="e">
        <f t="shared" si="1"/>
        <v>#REF!</v>
      </c>
      <c r="L13" s="9" t="e">
        <f>Sheet1!#REF!</f>
        <v>#REF!</v>
      </c>
      <c r="U13" s="13" t="s">
        <v>18</v>
      </c>
    </row>
    <row xmlns:x14ac="http://schemas.microsoft.com/office/spreadsheetml/2009/9/ac" r="14" x14ac:dyDescent="0.25">
      <c r="B14" t="str">
        <f>Sheet2!B9</f>
        <v>08_Goodyear_18.0x6.5-10_D0571_7Rim.tir</v>
      </c>
      <c r="C14" s="9" t="e">
        <f>Sheet1!#REF!</f>
        <v>#REF!</v>
      </c>
      <c r="D14" s="9" t="e">
        <f>Sheet1!#REF!</f>
        <v>#REF!</v>
      </c>
      <c r="E14" s="9">
        <v>1</v>
      </c>
      <c r="F14" s="19" t="e">
        <f t="shared" si="0"/>
        <v>#REF!</v>
      </c>
      <c r="G14" s="9" t="e">
        <f>IF(Sheet1!#REF!="ND",$G$1,(Sheet1!#REF!))</f>
        <v>#REF!</v>
      </c>
      <c r="H14" s="9" t="e">
        <f>IF(Sheet1!#REF!="ND",$G$1,(Sheet1!#REF!))</f>
        <v>#REF!</v>
      </c>
      <c r="I14" s="9">
        <v>1</v>
      </c>
      <c r="J14" s="19" t="e">
        <f t="shared" si="1"/>
        <v>#REF!</v>
      </c>
      <c r="L14" s="9" t="e">
        <f>Sheet1!#REF!</f>
        <v>#REF!</v>
      </c>
      <c r="U14" s="13" t="s">
        <v>19</v>
      </c>
    </row>
    <row xmlns:x14ac="http://schemas.microsoft.com/office/spreadsheetml/2009/9/ac" r="15" x14ac:dyDescent="0.25">
      <c r="B15" t="str">
        <f>Sheet2!B10</f>
        <v>09_MRF_18x6-10_ZTD1_6Rim.tir</v>
      </c>
      <c r="C15" s="9" t="e">
        <f>Sheet1!#REF!</f>
        <v>#REF!</v>
      </c>
      <c r="D15" s="9" t="e">
        <f>Sheet1!#REF!</f>
        <v>#REF!</v>
      </c>
      <c r="E15" s="9">
        <v>1</v>
      </c>
      <c r="F15" s="19" t="e">
        <f t="shared" si="0"/>
        <v>#REF!</v>
      </c>
      <c r="G15" s="9" t="e">
        <f>IF(Sheet1!#REF!="ND",$G$1,(Sheet1!#REF!))</f>
        <v>#REF!</v>
      </c>
      <c r="H15" s="9" t="e">
        <f>IF(Sheet1!#REF!="ND",$G$1,(Sheet1!#REF!))</f>
        <v>#REF!</v>
      </c>
      <c r="I15" s="9">
        <v>1</v>
      </c>
      <c r="J15" s="19" t="e">
        <f t="shared" si="1"/>
        <v>#REF!</v>
      </c>
      <c r="L15" s="9" t="e">
        <f>Sheet1!#REF!</f>
        <v>#REF!</v>
      </c>
      <c r="U15" s="13" t="s">
        <v>20</v>
      </c>
    </row>
    <row xmlns:x14ac="http://schemas.microsoft.com/office/spreadsheetml/2009/9/ac" r="16" x14ac:dyDescent="0.25">
      <c r="B16" t="str">
        <f>Sheet2!B11</f>
        <v>10_MRF_18x6-10_ZTD1_7Rim.tir</v>
      </c>
      <c r="C16" s="9" t="e">
        <f>Sheet1!#REF!</f>
        <v>#REF!</v>
      </c>
      <c r="D16" s="9" t="e">
        <f>Sheet1!#REF!</f>
        <v>#REF!</v>
      </c>
      <c r="E16" s="9">
        <v>1</v>
      </c>
      <c r="F16" s="19" t="e">
        <f t="shared" si="0"/>
        <v>#REF!</v>
      </c>
      <c r="G16" s="9" t="e">
        <f>IF(Sheet1!#REF!="ND",$G$1,(Sheet1!#REF!))</f>
        <v>#REF!</v>
      </c>
      <c r="H16" s="9" t="e">
        <f>IF(Sheet1!#REF!="ND",$G$1,(Sheet1!#REF!))</f>
        <v>#REF!</v>
      </c>
      <c r="I16" s="9">
        <v>1</v>
      </c>
      <c r="J16" s="19" t="e">
        <f t="shared" si="1"/>
        <v>#REF!</v>
      </c>
      <c r="L16" s="9" t="e">
        <f>Sheet1!#REF!</f>
        <v>#REF!</v>
      </c>
      <c r="U16" s="13" t="s">
        <v>21</v>
      </c>
    </row>
    <row xmlns:x14ac="http://schemas.microsoft.com/office/spreadsheetml/2009/9/ac" r="17" x14ac:dyDescent="0.25">
      <c r="B17" t="str">
        <f>Sheet2!B12</f>
        <v>11_Hoosier_20.5x7-13_R20_7Rim.tir</v>
      </c>
      <c r="C17" s="9" t="e">
        <f>Sheet1!#REF!</f>
        <v>#REF!</v>
      </c>
      <c r="D17" s="9" t="e">
        <f>Sheet1!#REF!</f>
        <v>#REF!</v>
      </c>
      <c r="E17" s="9">
        <v>1</v>
      </c>
      <c r="F17" s="19" t="e">
        <f t="shared" si="0"/>
        <v>#REF!</v>
      </c>
      <c r="G17" s="9" t="e">
        <f>IF(Sheet1!#REF!="ND",$G$1,(Sheet1!#REF!))</f>
        <v>#REF!</v>
      </c>
      <c r="H17" s="9" t="e">
        <f>IF(Sheet1!#REF!="ND",$G$1,(Sheet1!#REF!))</f>
        <v>#REF!</v>
      </c>
      <c r="I17" s="9">
        <v>1</v>
      </c>
      <c r="J17" s="19" t="e">
        <f t="shared" si="1"/>
        <v>#REF!</v>
      </c>
      <c r="L17" s="9" t="e">
        <f>Sheet1!#REF!</f>
        <v>#REF!</v>
      </c>
      <c r="U17" s="14" t="s">
        <v>22</v>
      </c>
    </row>
    <row xmlns:x14ac="http://schemas.microsoft.com/office/spreadsheetml/2009/9/ac" r="18" x14ac:dyDescent="0.25">
      <c r="B18" t="str">
        <f>Sheet2!B13</f>
        <v>12_Hoosier_20.5x7-13_R20_8Rim.tir</v>
      </c>
      <c r="C18" s="9" t="e">
        <f>Sheet1!#REF!</f>
        <v>#REF!</v>
      </c>
      <c r="D18" s="9" t="e">
        <f>Sheet1!#REF!</f>
        <v>#REF!</v>
      </c>
      <c r="E18" s="9">
        <v>1</v>
      </c>
      <c r="F18" s="19" t="e">
        <f t="shared" si="0"/>
        <v>#REF!</v>
      </c>
      <c r="G18" s="9" t="e">
        <f>IF(Sheet1!#REF!="ND",$G$1,(Sheet1!#REF!))</f>
        <v>#REF!</v>
      </c>
      <c r="H18" s="9" t="e">
        <f>IF(Sheet1!#REF!="ND",$G$1,(Sheet1!#REF!))</f>
        <v>#REF!</v>
      </c>
      <c r="I18" s="9">
        <v>1</v>
      </c>
      <c r="J18" s="19" t="e">
        <f t="shared" si="1"/>
        <v>#REF!</v>
      </c>
      <c r="L18" s="9" t="e">
        <f>Sheet1!#REF!</f>
        <v>#REF!</v>
      </c>
    </row>
    <row xmlns:x14ac="http://schemas.microsoft.com/office/spreadsheetml/2009/9/ac" r="19" x14ac:dyDescent="0.25">
      <c r="B19" t="str">
        <f>Sheet2!B14</f>
        <v>13_Goodyear_20.0x7-13_D2704_7Rim.tir</v>
      </c>
      <c r="C19" s="9" t="e">
        <f>Sheet1!#REF!</f>
        <v>#REF!</v>
      </c>
      <c r="D19" s="9" t="e">
        <f>Sheet1!#REF!</f>
        <v>#REF!</v>
      </c>
      <c r="E19" s="9">
        <v>1</v>
      </c>
      <c r="F19" s="19" t="e">
        <f t="shared" si="0"/>
        <v>#REF!</v>
      </c>
      <c r="G19" s="9" t="e">
        <f>IF(Sheet1!#REF!="ND",$G$1,(Sheet1!#REF!))</f>
        <v>#REF!</v>
      </c>
      <c r="H19" s="9" t="e">
        <f>IF(Sheet1!#REF!="ND",$G$1,(Sheet1!#REF!))</f>
        <v>#REF!</v>
      </c>
      <c r="I19" s="9">
        <v>1</v>
      </c>
      <c r="J19" s="19" t="e">
        <f t="shared" si="1"/>
        <v>#REF!</v>
      </c>
      <c r="L19" s="9" t="e">
        <f>Sheet1!#REF!</f>
        <v>#REF!</v>
      </c>
    </row>
    <row xmlns:x14ac="http://schemas.microsoft.com/office/spreadsheetml/2009/9/ac" r="20" x14ac:dyDescent="0.25">
      <c r="B20" t="str">
        <f>Sheet2!B15</f>
        <v>14_Goodyear_20.0x7-13_D2704_8Rim.tir</v>
      </c>
      <c r="C20" s="9" t="e">
        <f>Sheet1!#REF!</f>
        <v>#REF!</v>
      </c>
      <c r="D20" s="9" t="e">
        <f>Sheet1!#REF!</f>
        <v>#REF!</v>
      </c>
      <c r="E20" s="9">
        <v>1</v>
      </c>
      <c r="F20" s="19" t="e">
        <f t="shared" si="0"/>
        <v>#REF!</v>
      </c>
      <c r="G20" s="9" t="e">
        <f>IF(Sheet1!#REF!="ND",$G$1,(Sheet1!#REF!))</f>
        <v>#REF!</v>
      </c>
      <c r="H20" s="9" t="e">
        <f>IF(Sheet1!#REF!="ND",$G$1,(Sheet1!#REF!))</f>
        <v>#REF!</v>
      </c>
      <c r="I20" s="9">
        <v>1</v>
      </c>
      <c r="J20" s="19" t="e">
        <f t="shared" si="1"/>
        <v>#REF!</v>
      </c>
      <c r="L20" s="9" t="e">
        <f>Sheet1!#REF!</f>
        <v>#REF!</v>
      </c>
    </row>
    <row xmlns:x14ac="http://schemas.microsoft.com/office/spreadsheetml/2009/9/ac" r="21" x14ac:dyDescent="0.25">
      <c r="B21" t="str">
        <f>Sheet2!B16</f>
        <v>15_Continental_205x470R-13_FS43329_7Rim.tir</v>
      </c>
      <c r="C21" s="9" t="e">
        <f>Sheet1!#REF!</f>
        <v>#REF!</v>
      </c>
      <c r="D21" s="9" t="e">
        <f>Sheet1!#REF!</f>
        <v>#REF!</v>
      </c>
      <c r="E21" s="9">
        <v>1</v>
      </c>
      <c r="F21" s="19" t="e">
        <f t="shared" si="0"/>
        <v>#REF!</v>
      </c>
      <c r="G21" s="9" t="e">
        <f>IF(Sheet1!#REF!="ND",$G$1,(Sheet1!#REF!))</f>
        <v>#REF!</v>
      </c>
      <c r="H21" s="9" t="e">
        <f>IF(Sheet1!#REF!="ND",$G$1,(Sheet1!#REF!))</f>
        <v>#REF!</v>
      </c>
      <c r="I21" s="9">
        <v>1</v>
      </c>
      <c r="J21" s="19" t="e">
        <f t="shared" si="1"/>
        <v>#REF!</v>
      </c>
      <c r="L21" s="9" t="e">
        <f>Sheet1!#REF!</f>
        <v>#REF!</v>
      </c>
    </row>
    <row xmlns:x14ac="http://schemas.microsoft.com/office/spreadsheetml/2009/9/ac" r="22" x14ac:dyDescent="0.25">
      <c r="B22" t="str">
        <f>Sheet2!B17</f>
        <v>16_Hoosier_16.0x6.0-10_LCO_6Rim.tir</v>
      </c>
      <c r="C22" s="9" t="e">
        <f>Sheet1!#REF!</f>
        <v>#REF!</v>
      </c>
      <c r="D22" s="9" t="e">
        <f>Sheet1!#REF!</f>
        <v>#REF!</v>
      </c>
      <c r="E22" s="9">
        <v>1</v>
      </c>
      <c r="F22" s="19" t="e">
        <f t="shared" si="0"/>
        <v>#REF!</v>
      </c>
      <c r="G22" s="9" t="e">
        <f>IF(Sheet1!#REF!="ND",$G$1,(Sheet1!#REF!))</f>
        <v>#REF!</v>
      </c>
      <c r="H22" s="9" t="e">
        <f>IF(Sheet1!#REF!="ND",$G$1,(Sheet1!#REF!))</f>
        <v>#REF!</v>
      </c>
      <c r="I22" s="9">
        <v>1</v>
      </c>
      <c r="J22" s="19" t="e">
        <f t="shared" si="1"/>
        <v>#REF!</v>
      </c>
      <c r="L22" s="9" t="e">
        <f>Sheet1!#REF!</f>
        <v>#REF!</v>
      </c>
    </row>
    <row xmlns:x14ac="http://schemas.microsoft.com/office/spreadsheetml/2009/9/ac" r="23" x14ac:dyDescent="0.25">
      <c r="B23" t="str">
        <f>Sheet2!B18</f>
        <v>17_Hoosier_16.0x6.0-10_LCO_7Rim.tir</v>
      </c>
      <c r="C23" s="9" t="e">
        <f>Sheet1!#REF!</f>
        <v>#REF!</v>
      </c>
      <c r="D23" s="9" t="e">
        <f>Sheet1!#REF!</f>
        <v>#REF!</v>
      </c>
      <c r="E23" s="9">
        <v>1</v>
      </c>
      <c r="F23" s="19" t="e">
        <f t="shared" si="0"/>
        <v>#REF!</v>
      </c>
      <c r="G23" s="9" t="e">
        <f>IF(Sheet1!#REF!="ND",$G$1,(Sheet1!#REF!))</f>
        <v>#REF!</v>
      </c>
      <c r="H23" s="9" t="e">
        <f>IF(Sheet1!#REF!="ND",$G$1,(Sheet1!#REF!))</f>
        <v>#REF!</v>
      </c>
      <c r="I23" s="9">
        <v>1</v>
      </c>
      <c r="J23" s="19" t="e">
        <f t="shared" si="1"/>
        <v>#REF!</v>
      </c>
      <c r="L23" s="9" t="e">
        <f>Sheet1!#REF!</f>
        <v>#REF!</v>
      </c>
    </row>
    <row xmlns:x14ac="http://schemas.microsoft.com/office/spreadsheetml/2009/9/ac" r="24" x14ac:dyDescent="0.25">
      <c r="B24" t="str">
        <f>Sheet2!B19</f>
        <v>18_Hoosier_16.0x7.5-10_LCO_8Rim.tir</v>
      </c>
      <c r="C24" s="9" t="e">
        <f>Sheet1!#REF!</f>
        <v>#REF!</v>
      </c>
      <c r="D24" s="9" t="e">
        <f>Sheet1!#REF!</f>
        <v>#REF!</v>
      </c>
      <c r="E24" s="9">
        <v>1</v>
      </c>
      <c r="F24" s="19" t="e">
        <f t="shared" si="0"/>
        <v>#REF!</v>
      </c>
      <c r="G24" s="9" t="e">
        <f>IF(Sheet1!#REF!="ND",$G$1,(Sheet1!#REF!))</f>
        <v>#REF!</v>
      </c>
      <c r="H24" s="9" t="e">
        <f>IF(Sheet1!#REF!="ND",$G$1,(Sheet1!#REF!))</f>
        <v>#REF!</v>
      </c>
      <c r="I24" s="9">
        <v>1</v>
      </c>
      <c r="J24" s="19" t="e">
        <f t="shared" si="1"/>
        <v>#REF!</v>
      </c>
      <c r="L24" s="9" t="e">
        <f>Sheet1!#REF!</f>
        <v>#REF!</v>
      </c>
    </row>
    <row xmlns:x14ac="http://schemas.microsoft.com/office/spreadsheetml/2009/9/ac" r="25" x14ac:dyDescent="0.25">
      <c r="B25" t="str">
        <f>Sheet2!B20</f>
        <v>19_Hoosier_16.0x7.5-10_LCO_7Rim.tir</v>
      </c>
      <c r="C25" s="9" t="e">
        <f>Sheet1!#REF!</f>
        <v>#REF!</v>
      </c>
      <c r="D25" s="9" t="e">
        <f>Sheet1!#REF!</f>
        <v>#REF!</v>
      </c>
      <c r="E25" s="9">
        <v>1</v>
      </c>
      <c r="F25" s="19" t="e">
        <f t="shared" si="0"/>
        <v>#REF!</v>
      </c>
      <c r="G25" s="9" t="e">
        <f>IF(Sheet1!#REF!="ND",$G$1,(Sheet1!#REF!))</f>
        <v>#REF!</v>
      </c>
      <c r="H25" s="9" t="e">
        <f>IF(Sheet1!#REF!="ND",$G$1,(Sheet1!#REF!))</f>
        <v>#REF!</v>
      </c>
      <c r="I25" s="9">
        <v>1</v>
      </c>
      <c r="J25" s="19" t="e">
        <f t="shared" si="1"/>
        <v>#REF!</v>
      </c>
      <c r="L25" s="9" t="e">
        <f>Sheet1!#REF!</f>
        <v>#REF!</v>
      </c>
    </row>
    <row xmlns:x14ac="http://schemas.microsoft.com/office/spreadsheetml/2009/9/ac" r="26" x14ac:dyDescent="0.25">
      <c r="B26" t="str">
        <f>Sheet2!B21</f>
        <v>20_Avon_7.0x16.0-10_FS_7Rim.tir</v>
      </c>
      <c r="C26" s="9" t="e">
        <f>Sheet1!#REF!</f>
        <v>#REF!</v>
      </c>
      <c r="D26" s="9" t="e">
        <f>Sheet1!#REF!</f>
        <v>#REF!</v>
      </c>
      <c r="E26" s="9">
        <v>1</v>
      </c>
      <c r="F26" s="19" t="e">
        <f t="shared" si="0"/>
        <v>#REF!</v>
      </c>
      <c r="G26" s="9" t="e">
        <f>IF(Sheet1!#REF!="ND",$G$1,(Sheet1!#REF!))</f>
        <v>#REF!</v>
      </c>
      <c r="H26" s="9" t="e">
        <f>IF(Sheet1!#REF!="ND",$G$1,(Sheet1!#REF!))</f>
        <v>#REF!</v>
      </c>
      <c r="I26" s="9">
        <v>1</v>
      </c>
      <c r="J26" s="19" t="e">
        <f t="shared" si="1"/>
        <v>#REF!</v>
      </c>
      <c r="L26" s="9" t="e">
        <f>Sheet1!#REF!</f>
        <v>#REF!</v>
      </c>
    </row>
    <row xmlns:x14ac="http://schemas.microsoft.com/office/spreadsheetml/2009/9/ac" r="27" x14ac:dyDescent="0.25">
      <c r="B27" t="str">
        <f>Sheet2!B22</f>
        <v>21_Avon_7.0x16.0-10_FS_8Rim.tir</v>
      </c>
      <c r="C27" s="9" t="e">
        <f>Sheet1!#REF!</f>
        <v>#REF!</v>
      </c>
      <c r="D27" s="9" t="e">
        <f>Sheet1!#REF!</f>
        <v>#REF!</v>
      </c>
      <c r="E27" s="9">
        <v>1</v>
      </c>
      <c r="F27" s="19" t="e">
        <f t="shared" si="0"/>
        <v>#REF!</v>
      </c>
      <c r="G27" s="9" t="e">
        <f>IF(Sheet1!#REF!="ND",$G$1,(Sheet1!#REF!))</f>
        <v>#REF!</v>
      </c>
      <c r="H27" s="9" t="e">
        <f>IF(Sheet1!#REF!="ND",$G$1,(Sheet1!#REF!))</f>
        <v>#REF!</v>
      </c>
      <c r="I27" s="9">
        <v>1</v>
      </c>
      <c r="J27" s="19" t="e">
        <f t="shared" si="1"/>
        <v>#REF!</v>
      </c>
      <c r="L27" s="9" t="e">
        <f>Sheet1!#REF!</f>
        <v>#REF!</v>
      </c>
    </row>
    <row xmlns:x14ac="http://schemas.microsoft.com/office/spreadsheetml/2009/9/ac" r="28" x14ac:dyDescent="0.25">
      <c r="B28" t="str">
        <f>Sheet2!B23</f>
        <v>22_Avon_8.2x20.0-13_FS_8Rim.tir</v>
      </c>
      <c r="C28" s="9" t="e">
        <f>Sheet1!#REF!</f>
        <v>#REF!</v>
      </c>
      <c r="D28" s="9" t="e">
        <f>Sheet1!#REF!</f>
        <v>#REF!</v>
      </c>
      <c r="E28" s="9">
        <v>1</v>
      </c>
      <c r="F28" s="19" t="e">
        <f t="shared" si="0"/>
        <v>#REF!</v>
      </c>
      <c r="G28" s="9" t="e">
        <f>IF(Sheet1!#REF!="ND",$G$1,(Sheet1!#REF!))</f>
        <v>#REF!</v>
      </c>
      <c r="H28" s="9" t="e">
        <f>IF(Sheet1!#REF!="ND",$G$1,(Sheet1!#REF!))</f>
        <v>#REF!</v>
      </c>
      <c r="I28" s="9">
        <v>1</v>
      </c>
      <c r="J28" s="19" t="e">
        <f t="shared" si="1"/>
        <v>#REF!</v>
      </c>
      <c r="L28" s="9" t="e">
        <f>Sheet1!#REF!</f>
        <v>#REF!</v>
      </c>
    </row>
    <row xmlns:x14ac="http://schemas.microsoft.com/office/spreadsheetml/2009/9/ac" r="29" x14ac:dyDescent="0.25">
      <c r="B29" t="str">
        <f>Sheet2!B24</f>
        <v>23_Avon_8.2x20.0-13_FS_9Rim.tir</v>
      </c>
      <c r="C29" s="9" t="e">
        <f>Sheet1!#REF!</f>
        <v>#REF!</v>
      </c>
      <c r="D29" s="9" t="e">
        <f>Sheet1!#REF!</f>
        <v>#REF!</v>
      </c>
      <c r="E29" s="9">
        <v>1</v>
      </c>
      <c r="F29" s="19" t="e">
        <f t="shared" si="0"/>
        <v>#REF!</v>
      </c>
      <c r="G29" s="9" t="e">
        <f>IF(Sheet1!#REF!="ND",$G$1,(Sheet1!#REF!))</f>
        <v>#REF!</v>
      </c>
      <c r="H29" s="9" t="e">
        <f>IF(Sheet1!#REF!="ND",$G$1,(Sheet1!#REF!))</f>
        <v>#REF!</v>
      </c>
      <c r="I29" s="9">
        <v>1</v>
      </c>
      <c r="J29" s="19" t="e">
        <f t="shared" si="1"/>
        <v>#REF!</v>
      </c>
      <c r="L29" s="9" t="e">
        <f>Sheet1!#REF!</f>
        <v>#REF!</v>
      </c>
    </row>
    <row xmlns:x14ac="http://schemas.microsoft.com/office/spreadsheetml/2009/9/ac" r="30" x14ac:dyDescent="0.25">
      <c r="B30" t="str">
        <f>Sheet2!B25</f>
        <v>24_Avon_7.2x20.0-13_FS_7Rim.tir</v>
      </c>
      <c r="C30" s="9" t="e">
        <f>Sheet1!#REF!</f>
        <v>#REF!</v>
      </c>
      <c r="D30" s="9" t="e">
        <f>Sheet1!#REF!</f>
        <v>#REF!</v>
      </c>
      <c r="E30" s="9">
        <v>1</v>
      </c>
      <c r="F30" s="19" t="e">
        <f t="shared" si="0"/>
        <v>#REF!</v>
      </c>
      <c r="G30" s="9" t="e">
        <f>IF(Sheet1!#REF!="ND",$G$1,(Sheet1!#REF!))</f>
        <v>#REF!</v>
      </c>
      <c r="H30" s="9" t="e">
        <f>IF(Sheet1!#REF!="ND",$G$1,(Sheet1!#REF!))</f>
        <v>#REF!</v>
      </c>
      <c r="I30" s="9">
        <v>1</v>
      </c>
      <c r="J30" s="19" t="e">
        <f t="shared" si="1"/>
        <v>#REF!</v>
      </c>
      <c r="L30" s="9" t="e">
        <f>Sheet1!#REF!</f>
        <v>#REF!</v>
      </c>
    </row>
    <row xmlns:x14ac="http://schemas.microsoft.com/office/spreadsheetml/2009/9/ac" r="31" x14ac:dyDescent="0.25">
      <c r="B31" t="str">
        <f>Sheet2!B26</f>
        <v>25_Avon_7.2x20.0-13_FS_8Rim.tir</v>
      </c>
      <c r="C31" s="9" t="e">
        <f>Sheet1!#REF!</f>
        <v>#REF!</v>
      </c>
      <c r="D31" s="9" t="e">
        <f>Sheet1!#REF!</f>
        <v>#REF!</v>
      </c>
      <c r="E31" s="9">
        <v>1</v>
      </c>
      <c r="F31" s="19" t="e">
        <f t="shared" si="0"/>
        <v>#REF!</v>
      </c>
      <c r="G31" s="9" t="e">
        <f>IF(Sheet1!#REF!="ND",$G$1,(Sheet1!#REF!))</f>
        <v>#REF!</v>
      </c>
      <c r="H31" s="9" t="e">
        <f>IF(Sheet1!#REF!="ND",$G$1,(Sheet1!#REF!))</f>
        <v>#REF!</v>
      </c>
      <c r="I31" s="9">
        <v>1</v>
      </c>
      <c r="J31" s="19" t="e">
        <f t="shared" si="1"/>
        <v>#REF!</v>
      </c>
      <c r="L31" s="9" t="e">
        <f>Sheet1!#REF!</f>
        <v>#REF!</v>
      </c>
    </row>
    <row xmlns:x14ac="http://schemas.microsoft.com/office/spreadsheetml/2009/9/ac" r="32" x14ac:dyDescent="0.25">
      <c r="B32" t="str">
        <f>Sheet2!B27</f>
        <v>26_Avon_6.2x20.0-13_FS_6Rim.tir</v>
      </c>
      <c r="C32" s="9" t="e">
        <f>Sheet1!#REF!</f>
        <v>#REF!</v>
      </c>
      <c r="D32" s="9" t="e">
        <f>Sheet1!#REF!</f>
        <v>#REF!</v>
      </c>
      <c r="E32" s="9">
        <v>1</v>
      </c>
      <c r="F32" s="19" t="e">
        <f t="shared" si="0"/>
        <v>#REF!</v>
      </c>
      <c r="G32" s="9" t="e">
        <f>IF(Sheet1!#REF!="ND",$G$1,(Sheet1!#REF!))</f>
        <v>#REF!</v>
      </c>
      <c r="H32" s="9" t="e">
        <f>IF(Sheet1!#REF!="ND",$G$1,(Sheet1!#REF!))</f>
        <v>#REF!</v>
      </c>
      <c r="I32" s="9">
        <v>1</v>
      </c>
      <c r="J32" s="19" t="e">
        <f t="shared" si="1"/>
        <v>#REF!</v>
      </c>
      <c r="L32" s="9" t="e">
        <f>Sheet1!#REF!</f>
        <v>#REF!</v>
      </c>
    </row>
    <row xmlns:x14ac="http://schemas.microsoft.com/office/spreadsheetml/2009/9/ac" r="33" x14ac:dyDescent="0.25">
      <c r="B33">
        <f>Sheet2!B28</f>
        <v>0</v>
      </c>
      <c r="C33" s="9" t="e">
        <f>Sheet1!#REF!</f>
        <v>#REF!</v>
      </c>
      <c r="D33" s="9" t="e">
        <f>Sheet1!#REF!</f>
        <v>#REF!</v>
      </c>
      <c r="E33" s="9">
        <v>1</v>
      </c>
      <c r="F33" s="19" t="e">
        <f t="shared" si="0"/>
        <v>#REF!</v>
      </c>
      <c r="G33" s="9" t="e">
        <f>IF(Sheet1!#REF!="ND",$G$1,(Sheet1!#REF!))</f>
        <v>#REF!</v>
      </c>
      <c r="H33" s="9" t="e">
        <f>IF(Sheet1!#REF!="ND",$G$1,(Sheet1!#REF!))</f>
        <v>#REF!</v>
      </c>
      <c r="I33" s="9">
        <v>1</v>
      </c>
      <c r="J33" s="19" t="e">
        <f t="shared" si="1"/>
        <v>#REF!</v>
      </c>
      <c r="L33" s="9" t="e">
        <f>Sheet1!#REF!</f>
        <v>#REF!</v>
      </c>
    </row>
    <row xmlns:x14ac="http://schemas.microsoft.com/office/spreadsheetml/2009/9/ac" r="36" x14ac:dyDescent="0.25">
      <c r="B36" t="s">
        <v>39</v>
      </c>
    </row>
    <row xmlns:x14ac="http://schemas.microsoft.com/office/spreadsheetml/2009/9/ac" r="37" ht="39" x14ac:dyDescent="0.25">
      <c r="B37" t="str">
        <f>Sheet1!$B$1</f>
        <v>'tyre'</v>
      </c>
      <c r="C37" s="3" t="s">
        <v>30</v>
      </c>
      <c r="D37" s="3" t="s">
        <v>32</v>
      </c>
      <c r="E37" s="3" t="s">
        <v>33</v>
      </c>
      <c r="F37" s="3" t="s">
        <v>29</v>
      </c>
      <c r="G37" s="3" t="s">
        <v>31</v>
      </c>
      <c r="H37" s="3" t="s">
        <v>34</v>
      </c>
      <c r="I37" s="3" t="s">
        <v>35</v>
      </c>
      <c r="J37" s="3" t="s">
        <v>36</v>
      </c>
      <c r="K37" s="3" t="s">
        <v>15</v>
      </c>
      <c r="L37" s="3" t="s">
        <v>16</v>
      </c>
      <c r="M37" s="3" t="s">
        <v>18</v>
      </c>
      <c r="N37" s="3" t="s">
        <v>19</v>
      </c>
      <c r="O37" s="3" t="s">
        <v>20</v>
      </c>
      <c r="P37" s="3" t="s">
        <v>21</v>
      </c>
      <c r="Q37" s="4" t="s">
        <v>22</v>
      </c>
    </row>
    <row xmlns:x14ac="http://schemas.microsoft.com/office/spreadsheetml/2009/9/ac" r="38" x14ac:dyDescent="0.25">
      <c r="B38" s="8" t="s">
        <v>23</v>
      </c>
      <c r="C38" s="11">
        <v>0.1</v>
      </c>
      <c r="D38" s="11">
        <v>0.1</v>
      </c>
      <c r="E38" s="11">
        <v>0.1</v>
      </c>
      <c r="F38" s="11">
        <v>0.15</v>
      </c>
      <c r="G38" s="11">
        <f t="shared" ref="G38:P38" si="2">G5</f>
        <v>0.15</v>
      </c>
      <c r="H38" s="11">
        <f t="shared" si="2"/>
        <v>0.2</v>
      </c>
      <c r="I38" s="11">
        <f t="shared" si="2"/>
        <v>0</v>
      </c>
      <c r="J38" s="11">
        <f t="shared" si="2"/>
        <v>0.125</v>
      </c>
      <c r="K38" s="11">
        <f t="shared" si="2"/>
        <v>0.2</v>
      </c>
      <c r="L38" s="11">
        <f t="shared" si="2"/>
        <v>0.125</v>
      </c>
      <c r="M38" s="11">
        <f t="shared" si="2"/>
        <v>0.05</v>
      </c>
      <c r="N38" s="11">
        <f t="shared" si="2"/>
        <v>0.05</v>
      </c>
      <c r="O38" s="11">
        <f t="shared" si="2"/>
        <v>0.05</v>
      </c>
      <c r="P38" s="11">
        <f t="shared" si="2"/>
        <v>0.05</v>
      </c>
      <c r="Q38" s="7">
        <f>SUM(C38:P38)</f>
        <v>1.4500000000000002</v>
      </c>
    </row>
    <row xmlns:x14ac="http://schemas.microsoft.com/office/spreadsheetml/2009/9/ac" r="39" x14ac:dyDescent="0.25">
      <c r="B39" s="8" t="s">
        <v>24</v>
      </c>
      <c r="C39" s="10">
        <f>C38</f>
        <v>0.1</v>
      </c>
      <c r="D39" s="10">
        <f t="shared" ref="D39:P39" si="3">D38</f>
        <v>0.1</v>
      </c>
      <c r="E39" s="10">
        <f>E38</f>
        <v>0.1</v>
      </c>
      <c r="F39" s="10">
        <f t="shared" si="3"/>
        <v>0.15</v>
      </c>
      <c r="G39" s="10">
        <f t="shared" si="3"/>
        <v>0.15</v>
      </c>
      <c r="H39" s="10">
        <f t="shared" si="3"/>
        <v>0.2</v>
      </c>
      <c r="I39" s="10">
        <f t="shared" si="3"/>
        <v>0</v>
      </c>
      <c r="J39" s="10">
        <f t="shared" si="3"/>
        <v>0.125</v>
      </c>
      <c r="K39" s="10">
        <f t="shared" si="3"/>
        <v>0.2</v>
      </c>
      <c r="L39" s="10">
        <f t="shared" si="3"/>
        <v>0.125</v>
      </c>
      <c r="M39" s="10">
        <f t="shared" si="3"/>
        <v>0.05</v>
      </c>
      <c r="N39" s="10">
        <f t="shared" si="3"/>
        <v>0.05</v>
      </c>
      <c r="O39" s="10">
        <f t="shared" si="3"/>
        <v>0.05</v>
      </c>
      <c r="P39" s="10">
        <f t="shared" si="3"/>
        <v>0.05</v>
      </c>
      <c r="Q39" s="2"/>
      <c r="R39" t="s">
        <v>40</v>
      </c>
    </row>
    <row xmlns:x14ac="http://schemas.microsoft.com/office/spreadsheetml/2009/9/ac" r="40" x14ac:dyDescent="0.25">
      <c r="B40" t="str">
        <f>B7</f>
        <v>01_Hoosier_16x7.5-10_R20_7Rim.tir</v>
      </c>
      <c r="C40" s="18" t="e">
        <f>(C7/C$6)*C$39</f>
        <v>#REF!</v>
      </c>
      <c r="D40" s="18" t="e">
        <f>(D7/D$6)*D$39</f>
        <v>#REF!</v>
      </c>
      <c r="E40" s="18">
        <f>(E7/E$6)*E$39</f>
        <v>0.1</v>
      </c>
      <c r="F40" s="9"/>
      <c r="G40" s="18" t="e">
        <f>(G7/G$6)*G$39</f>
        <v>#REF!</v>
      </c>
      <c r="H40" s="18" t="e">
        <f>(H7/H$6)*H$39</f>
        <v>#REF!</v>
      </c>
      <c r="I40" s="18">
        <f>(I7/I$6)*I$39</f>
        <v>0</v>
      </c>
      <c r="J40" s="9" t="e">
        <f>G40-H40</f>
        <v>#REF!</v>
      </c>
      <c r="L40" s="9">
        <f>Sheet1!G8</f>
        <v>1466.3146871310005</v>
      </c>
      <c r="Q40" s="18" t="e">
        <f>SUM(C40:P40)</f>
        <v>#REF!</v>
      </c>
      <c r="R40" t="e">
        <f>RANK(Q40, $Q$40:$Q$66)</f>
        <v>#REF!</v>
      </c>
    </row>
    <row xmlns:x14ac="http://schemas.microsoft.com/office/spreadsheetml/2009/9/ac" r="41" x14ac:dyDescent="0.25">
      <c r="B41" t="str">
        <f t="shared" ref="B41:B66" si="4">B8</f>
        <v>02_Hoosier_16x7.5-10_R20_8Rim.tir</v>
      </c>
      <c r="C41" s="18" t="e">
        <f t="shared" ref="C41:D66" si="5">(C8/C$6)*C$39</f>
        <v>#REF!</v>
      </c>
      <c r="D41" s="18" t="e">
        <f t="shared" si="5"/>
        <v>#REF!</v>
      </c>
      <c r="E41" s="18">
        <f t="shared" ref="E41" si="6">(E8/E$6)*E$39</f>
        <v>0.1</v>
      </c>
      <c r="F41" s="9"/>
      <c r="G41" s="18" t="e">
        <f t="shared" ref="G41:H66" si="7">(G8/G$6)*G$39</f>
        <v>#REF!</v>
      </c>
      <c r="H41" s="18" t="e">
        <f t="shared" si="7"/>
        <v>#REF!</v>
      </c>
      <c r="I41" s="18">
        <f t="shared" ref="I41" si="8">(I8/I$6)*I$39</f>
        <v>0</v>
      </c>
      <c r="J41" s="9" t="e">
        <f t="shared" ref="J41:J66" si="9">G41-H41</f>
        <v>#REF!</v>
      </c>
      <c r="L41" s="9">
        <f>Sheet1!G9</f>
        <v>1411.2528618203514</v>
      </c>
      <c r="Q41" s="18" t="e">
        <f t="shared" ref="Q41:Q66" si="10">SUM(C41:P41)</f>
        <v>#REF!</v>
      </c>
      <c r="R41" t="e">
        <f t="shared" ref="R41:R66" si="11">RANK(Q41, $Q$40:$Q$66)</f>
        <v>#REF!</v>
      </c>
    </row>
    <row xmlns:x14ac="http://schemas.microsoft.com/office/spreadsheetml/2009/9/ac" r="42" x14ac:dyDescent="0.25">
      <c r="B42" t="str">
        <f t="shared" si="4"/>
        <v>03_Hoosier_16x6.0-10_R20_6Rim.tir</v>
      </c>
      <c r="C42" s="18" t="e">
        <f t="shared" si="5"/>
        <v>#REF!</v>
      </c>
      <c r="D42" s="18" t="e">
        <f t="shared" si="5"/>
        <v>#REF!</v>
      </c>
      <c r="E42" s="18">
        <f t="shared" ref="E42" si="12">(E9/E$6)*E$39</f>
        <v>0.1</v>
      </c>
      <c r="F42" s="9"/>
      <c r="G42" s="18" t="e">
        <f t="shared" si="7"/>
        <v>#REF!</v>
      </c>
      <c r="H42" s="18" t="e">
        <f t="shared" si="7"/>
        <v>#REF!</v>
      </c>
      <c r="I42" s="18">
        <f t="shared" ref="I42" si="13">(I9/I$6)*I$39</f>
        <v>0</v>
      </c>
      <c r="J42" s="9" t="e">
        <f t="shared" si="9"/>
        <v>#REF!</v>
      </c>
      <c r="L42" s="9">
        <f>Sheet1!G10</f>
        <v>1089.4387408425803</v>
      </c>
      <c r="Q42" s="18" t="e">
        <f t="shared" si="10"/>
        <v>#REF!</v>
      </c>
      <c r="R42" t="e">
        <f t="shared" si="11"/>
        <v>#REF!</v>
      </c>
    </row>
    <row xmlns:x14ac="http://schemas.microsoft.com/office/spreadsheetml/2009/9/ac" r="43" x14ac:dyDescent="0.25">
      <c r="B43" t="str">
        <f t="shared" si="4"/>
        <v>04_Hoosier_16x6.0-10_R20_7Rim.tir</v>
      </c>
      <c r="C43" s="18" t="e">
        <f t="shared" si="5"/>
        <v>#REF!</v>
      </c>
      <c r="D43" s="18" t="e">
        <f t="shared" si="5"/>
        <v>#REF!</v>
      </c>
      <c r="E43" s="18">
        <f t="shared" ref="E43" si="14">(E10/E$6)*E$39</f>
        <v>0.1</v>
      </c>
      <c r="F43" s="9"/>
      <c r="G43" s="18" t="e">
        <f t="shared" si="7"/>
        <v>#REF!</v>
      </c>
      <c r="H43" s="18" t="e">
        <f t="shared" si="7"/>
        <v>#REF!</v>
      </c>
      <c r="I43" s="18">
        <f t="shared" ref="I43" si="15">(I10/I$6)*I$39</f>
        <v>0</v>
      </c>
      <c r="J43" s="9" t="e">
        <f t="shared" si="9"/>
        <v>#REF!</v>
      </c>
      <c r="L43" s="9">
        <f>Sheet1!G11</f>
        <v>1037.3963503362741</v>
      </c>
      <c r="Q43" s="18" t="e">
        <f t="shared" si="10"/>
        <v>#REF!</v>
      </c>
      <c r="R43" t="e">
        <f t="shared" si="11"/>
        <v>#REF!</v>
      </c>
    </row>
    <row xmlns:x14ac="http://schemas.microsoft.com/office/spreadsheetml/2009/9/ac" r="44" x14ac:dyDescent="0.25">
      <c r="B44" t="str">
        <f t="shared" si="4"/>
        <v>05_Hoosier_18x6.0-10_R20_6Rim.tir</v>
      </c>
      <c r="C44" s="18" t="e">
        <f t="shared" si="5"/>
        <v>#REF!</v>
      </c>
      <c r="D44" s="18" t="e">
        <f t="shared" si="5"/>
        <v>#REF!</v>
      </c>
      <c r="E44" s="18">
        <f t="shared" ref="E44" si="16">(E11/E$6)*E$39</f>
        <v>0.1</v>
      </c>
      <c r="F44" s="9"/>
      <c r="G44" s="18" t="e">
        <f t="shared" si="7"/>
        <v>#REF!</v>
      </c>
      <c r="H44" s="18" t="e">
        <f t="shared" si="7"/>
        <v>#REF!</v>
      </c>
      <c r="I44" s="18">
        <f t="shared" ref="I44" si="17">(I11/I$6)*I$39</f>
        <v>0</v>
      </c>
      <c r="J44" s="9" t="e">
        <f t="shared" si="9"/>
        <v>#REF!</v>
      </c>
      <c r="L44" s="9">
        <f>Sheet1!G12</f>
        <v>1445.588586319112</v>
      </c>
      <c r="Q44" s="18" t="e">
        <f t="shared" si="10"/>
        <v>#REF!</v>
      </c>
      <c r="R44" t="e">
        <f t="shared" si="11"/>
        <v>#REF!</v>
      </c>
    </row>
    <row xmlns:x14ac="http://schemas.microsoft.com/office/spreadsheetml/2009/9/ac" r="45" x14ac:dyDescent="0.25">
      <c r="B45" t="str">
        <f t="shared" si="4"/>
        <v>06_Hoosier_18x6.0-10_R20_7Rim.tir</v>
      </c>
      <c r="C45" s="18" t="e">
        <f t="shared" si="5"/>
        <v>#REF!</v>
      </c>
      <c r="D45" s="18" t="e">
        <f t="shared" si="5"/>
        <v>#REF!</v>
      </c>
      <c r="E45" s="18">
        <f t="shared" ref="E45" si="18">(E12/E$6)*E$39</f>
        <v>0.1</v>
      </c>
      <c r="F45" s="9"/>
      <c r="G45" s="18" t="e">
        <f t="shared" si="7"/>
        <v>#REF!</v>
      </c>
      <c r="H45" s="18" t="e">
        <f t="shared" si="7"/>
        <v>#REF!</v>
      </c>
      <c r="I45" s="18">
        <f t="shared" ref="I45" si="19">(I12/I$6)*I$39</f>
        <v>0</v>
      </c>
      <c r="J45" s="9" t="e">
        <f t="shared" si="9"/>
        <v>#REF!</v>
      </c>
      <c r="L45" s="9">
        <f>Sheet1!G13</f>
        <v>1388.9937103022055</v>
      </c>
      <c r="Q45" s="18" t="e">
        <f t="shared" si="10"/>
        <v>#REF!</v>
      </c>
      <c r="R45" t="e">
        <f t="shared" si="11"/>
        <v>#REF!</v>
      </c>
    </row>
    <row xmlns:x14ac="http://schemas.microsoft.com/office/spreadsheetml/2009/9/ac" r="46" x14ac:dyDescent="0.25">
      <c r="B46" t="str">
        <f t="shared" si="4"/>
        <v>07_Goodyear_18.0x6.5-10_D0571_6Rim.tir</v>
      </c>
      <c r="C46" s="18" t="e">
        <f t="shared" si="5"/>
        <v>#REF!</v>
      </c>
      <c r="D46" s="18" t="e">
        <f t="shared" si="5"/>
        <v>#REF!</v>
      </c>
      <c r="E46" s="18">
        <f t="shared" ref="E46" si="20">(E13/E$6)*E$39</f>
        <v>0.1</v>
      </c>
      <c r="F46" s="9"/>
      <c r="G46" s="18" t="e">
        <f t="shared" si="7"/>
        <v>#REF!</v>
      </c>
      <c r="H46" s="18" t="e">
        <f t="shared" si="7"/>
        <v>#REF!</v>
      </c>
      <c r="I46" s="18">
        <f t="shared" ref="I46" si="21">(I13/I$6)*I$39</f>
        <v>0</v>
      </c>
      <c r="J46" s="9" t="e">
        <f t="shared" si="9"/>
        <v>#REF!</v>
      </c>
      <c r="L46" s="9">
        <f>Sheet1!G14</f>
        <v>1578.0814183326409</v>
      </c>
      <c r="Q46" s="18" t="e">
        <f t="shared" si="10"/>
        <v>#REF!</v>
      </c>
      <c r="R46" t="e">
        <f t="shared" si="11"/>
        <v>#REF!</v>
      </c>
    </row>
    <row xmlns:x14ac="http://schemas.microsoft.com/office/spreadsheetml/2009/9/ac" r="47" x14ac:dyDescent="0.25">
      <c r="B47" t="str">
        <f t="shared" si="4"/>
        <v>08_Goodyear_18.0x6.5-10_D0571_7Rim.tir</v>
      </c>
      <c r="C47" s="18" t="e">
        <f t="shared" si="5"/>
        <v>#REF!</v>
      </c>
      <c r="D47" s="18" t="e">
        <f t="shared" si="5"/>
        <v>#REF!</v>
      </c>
      <c r="E47" s="18">
        <f t="shared" ref="E47" si="22">(E14/E$6)*E$39</f>
        <v>0.1</v>
      </c>
      <c r="F47" s="9"/>
      <c r="G47" s="18" t="e">
        <f t="shared" si="7"/>
        <v>#REF!</v>
      </c>
      <c r="H47" s="18" t="e">
        <f t="shared" si="7"/>
        <v>#REF!</v>
      </c>
      <c r="I47" s="18">
        <f t="shared" ref="I47" si="23">(I14/I$6)*I$39</f>
        <v>0</v>
      </c>
      <c r="J47" s="9" t="e">
        <f t="shared" si="9"/>
        <v>#REF!</v>
      </c>
      <c r="L47" s="9">
        <f>Sheet1!G15</f>
        <v>1391.2397600678448</v>
      </c>
      <c r="Q47" s="18" t="e">
        <f t="shared" si="10"/>
        <v>#REF!</v>
      </c>
      <c r="R47" t="e">
        <f t="shared" si="11"/>
        <v>#REF!</v>
      </c>
    </row>
    <row xmlns:x14ac="http://schemas.microsoft.com/office/spreadsheetml/2009/9/ac" r="48" x14ac:dyDescent="0.25">
      <c r="B48" t="str">
        <f t="shared" si="4"/>
        <v>09_MRF_18x6-10_ZTD1_6Rim.tir</v>
      </c>
      <c r="C48" s="18" t="e">
        <f t="shared" si="5"/>
        <v>#REF!</v>
      </c>
      <c r="D48" s="18" t="e">
        <f t="shared" si="5"/>
        <v>#REF!</v>
      </c>
      <c r="E48" s="18">
        <f t="shared" ref="E48" si="24">(E15/E$6)*E$39</f>
        <v>0.1</v>
      </c>
      <c r="F48" s="9"/>
      <c r="G48" s="18" t="e">
        <f t="shared" si="7"/>
        <v>#REF!</v>
      </c>
      <c r="H48" s="18" t="e">
        <f t="shared" si="7"/>
        <v>#REF!</v>
      </c>
      <c r="I48" s="18">
        <f t="shared" ref="I48" si="25">(I15/I$6)*I$39</f>
        <v>0</v>
      </c>
      <c r="J48" s="9" t="e">
        <f t="shared" si="9"/>
        <v>#REF!</v>
      </c>
      <c r="L48" s="9">
        <f>Sheet1!G16</f>
        <v>1565.662677459768</v>
      </c>
      <c r="Q48" s="18" t="e">
        <f t="shared" si="10"/>
        <v>#REF!</v>
      </c>
      <c r="R48" t="e">
        <f t="shared" si="11"/>
        <v>#REF!</v>
      </c>
    </row>
    <row xmlns:x14ac="http://schemas.microsoft.com/office/spreadsheetml/2009/9/ac" r="49" x14ac:dyDescent="0.25">
      <c r="B49" t="str">
        <f t="shared" si="4"/>
        <v>10_MRF_18x6-10_ZTD1_7Rim.tir</v>
      </c>
      <c r="C49" s="18" t="e">
        <f t="shared" si="5"/>
        <v>#REF!</v>
      </c>
      <c r="D49" s="18" t="e">
        <f t="shared" si="5"/>
        <v>#REF!</v>
      </c>
      <c r="E49" s="18">
        <f t="shared" ref="E49" si="26">(E16/E$6)*E$39</f>
        <v>0.1</v>
      </c>
      <c r="F49" s="9"/>
      <c r="G49" s="18" t="e">
        <f t="shared" si="7"/>
        <v>#REF!</v>
      </c>
      <c r="H49" s="18" t="e">
        <f t="shared" si="7"/>
        <v>#REF!</v>
      </c>
      <c r="I49" s="18">
        <f t="shared" ref="I49" si="27">(I16/I$6)*I$39</f>
        <v>0</v>
      </c>
      <c r="J49" s="9" t="e">
        <f t="shared" si="9"/>
        <v>#REF!</v>
      </c>
      <c r="L49" s="9">
        <f>Sheet1!G17</f>
        <v>1353.4044916495345</v>
      </c>
      <c r="Q49" s="18" t="e">
        <f t="shared" si="10"/>
        <v>#REF!</v>
      </c>
      <c r="R49" t="e">
        <f t="shared" si="11"/>
        <v>#REF!</v>
      </c>
    </row>
    <row xmlns:x14ac="http://schemas.microsoft.com/office/spreadsheetml/2009/9/ac" r="50" x14ac:dyDescent="0.25">
      <c r="B50" t="str">
        <f t="shared" si="4"/>
        <v>11_Hoosier_20.5x7-13_R20_7Rim.tir</v>
      </c>
      <c r="C50" s="18" t="e">
        <f t="shared" si="5"/>
        <v>#REF!</v>
      </c>
      <c r="D50" s="18" t="e">
        <f t="shared" si="5"/>
        <v>#REF!</v>
      </c>
      <c r="E50" s="18">
        <f t="shared" ref="E50" si="28">(E17/E$6)*E$39</f>
        <v>0.1</v>
      </c>
      <c r="F50" s="9"/>
      <c r="G50" s="18" t="e">
        <f t="shared" si="7"/>
        <v>#REF!</v>
      </c>
      <c r="H50" s="18" t="e">
        <f t="shared" si="7"/>
        <v>#REF!</v>
      </c>
      <c r="I50" s="18">
        <f t="shared" ref="I50" si="29">(I17/I$6)*I$39</f>
        <v>0</v>
      </c>
      <c r="J50" s="9" t="e">
        <f t="shared" si="9"/>
        <v>#REF!</v>
      </c>
      <c r="L50" s="9">
        <f>Sheet1!G18</f>
        <v>1346.1946241648366</v>
      </c>
      <c r="Q50" s="18" t="e">
        <f t="shared" si="10"/>
        <v>#REF!</v>
      </c>
      <c r="R50" t="e">
        <f t="shared" si="11"/>
        <v>#REF!</v>
      </c>
    </row>
    <row xmlns:x14ac="http://schemas.microsoft.com/office/spreadsheetml/2009/9/ac" r="51" x14ac:dyDescent="0.25">
      <c r="B51" t="str">
        <f t="shared" si="4"/>
        <v>12_Hoosier_20.5x7-13_R20_8Rim.tir</v>
      </c>
      <c r="C51" s="18" t="e">
        <f t="shared" si="5"/>
        <v>#REF!</v>
      </c>
      <c r="D51" s="18" t="e">
        <f t="shared" si="5"/>
        <v>#REF!</v>
      </c>
      <c r="E51" s="18">
        <f t="shared" ref="E51" si="30">(E18/E$6)*E$39</f>
        <v>0.1</v>
      </c>
      <c r="F51" s="9"/>
      <c r="G51" s="18" t="e">
        <f t="shared" si="7"/>
        <v>#REF!</v>
      </c>
      <c r="H51" s="18" t="e">
        <f t="shared" si="7"/>
        <v>#REF!</v>
      </c>
      <c r="I51" s="18">
        <f t="shared" ref="I51" si="31">(I18/I$6)*I$39</f>
        <v>0</v>
      </c>
      <c r="J51" s="9" t="e">
        <f t="shared" si="9"/>
        <v>#REF!</v>
      </c>
      <c r="L51" s="9">
        <f>Sheet1!G19</f>
        <v>1334.4172130966144</v>
      </c>
      <c r="Q51" s="18" t="e">
        <f t="shared" si="10"/>
        <v>#REF!</v>
      </c>
      <c r="R51" t="e">
        <f t="shared" si="11"/>
        <v>#REF!</v>
      </c>
    </row>
    <row xmlns:x14ac="http://schemas.microsoft.com/office/spreadsheetml/2009/9/ac" r="52" x14ac:dyDescent="0.25">
      <c r="B52" t="str">
        <f t="shared" si="4"/>
        <v>13_Goodyear_20.0x7-13_D2704_7Rim.tir</v>
      </c>
      <c r="C52" s="18" t="e">
        <f t="shared" si="5"/>
        <v>#REF!</v>
      </c>
      <c r="D52" s="18" t="e">
        <f t="shared" si="5"/>
        <v>#REF!</v>
      </c>
      <c r="E52" s="18">
        <f t="shared" ref="E52" si="32">(E19/E$6)*E$39</f>
        <v>0.1</v>
      </c>
      <c r="F52" s="9"/>
      <c r="G52" s="18" t="e">
        <f t="shared" si="7"/>
        <v>#REF!</v>
      </c>
      <c r="H52" s="18" t="e">
        <f t="shared" si="7"/>
        <v>#REF!</v>
      </c>
      <c r="I52" s="18">
        <f t="shared" ref="I52" si="33">(I19/I$6)*I$39</f>
        <v>0</v>
      </c>
      <c r="J52" s="9" t="e">
        <f t="shared" si="9"/>
        <v>#REF!</v>
      </c>
      <c r="L52" s="9">
        <f>Sheet1!G20</f>
        <v>1341.839498871735</v>
      </c>
      <c r="Q52" s="18" t="e">
        <f t="shared" si="10"/>
        <v>#REF!</v>
      </c>
      <c r="R52" t="e">
        <f t="shared" si="11"/>
        <v>#REF!</v>
      </c>
    </row>
    <row xmlns:x14ac="http://schemas.microsoft.com/office/spreadsheetml/2009/9/ac" r="53" x14ac:dyDescent="0.25">
      <c r="B53" t="str">
        <f t="shared" si="4"/>
        <v>14_Goodyear_20.0x7-13_D2704_8Rim.tir</v>
      </c>
      <c r="C53" s="18" t="e">
        <f t="shared" si="5"/>
        <v>#REF!</v>
      </c>
      <c r="D53" s="18" t="e">
        <f t="shared" si="5"/>
        <v>#REF!</v>
      </c>
      <c r="E53" s="18">
        <f t="shared" ref="E53" si="34">(E20/E$6)*E$39</f>
        <v>0.1</v>
      </c>
      <c r="F53" s="9"/>
      <c r="G53" s="18" t="e">
        <f t="shared" si="7"/>
        <v>#REF!</v>
      </c>
      <c r="H53" s="18" t="e">
        <f t="shared" si="7"/>
        <v>#REF!</v>
      </c>
      <c r="I53" s="18">
        <f t="shared" ref="I53" si="35">(I20/I$6)*I$39</f>
        <v>0</v>
      </c>
      <c r="J53" s="9" t="e">
        <f t="shared" si="9"/>
        <v>#REF!</v>
      </c>
      <c r="L53" s="9">
        <f>Sheet1!G21</f>
        <v>1193.2814934266471</v>
      </c>
      <c r="Q53" s="18" t="e">
        <f t="shared" si="10"/>
        <v>#REF!</v>
      </c>
      <c r="R53" t="e">
        <f t="shared" si="11"/>
        <v>#REF!</v>
      </c>
    </row>
    <row xmlns:x14ac="http://schemas.microsoft.com/office/spreadsheetml/2009/9/ac" r="54" x14ac:dyDescent="0.25">
      <c r="B54" t="str">
        <f t="shared" si="4"/>
        <v>15_Continental_205x470R-13_FS43329_7Rim.tir</v>
      </c>
      <c r="C54" s="18" t="e">
        <f t="shared" si="5"/>
        <v>#REF!</v>
      </c>
      <c r="D54" s="18" t="e">
        <f t="shared" si="5"/>
        <v>#REF!</v>
      </c>
      <c r="E54" s="18">
        <f t="shared" ref="E54" si="36">(E21/E$6)*E$39</f>
        <v>0.1</v>
      </c>
      <c r="F54" s="9"/>
      <c r="G54" s="18" t="e">
        <f t="shared" si="7"/>
        <v>#REF!</v>
      </c>
      <c r="H54" s="18" t="e">
        <f t="shared" si="7"/>
        <v>#REF!</v>
      </c>
      <c r="I54" s="18">
        <f t="shared" ref="I54" si="37">(I21/I$6)*I$39</f>
        <v>0</v>
      </c>
      <c r="J54" s="9" t="e">
        <f t="shared" si="9"/>
        <v>#REF!</v>
      </c>
      <c r="L54" s="9">
        <f>Sheet1!G22</f>
        <v>1202.8817765036304</v>
      </c>
      <c r="Q54" s="18" t="e">
        <f t="shared" si="10"/>
        <v>#REF!</v>
      </c>
      <c r="R54" t="e">
        <f t="shared" si="11"/>
        <v>#REF!</v>
      </c>
    </row>
    <row xmlns:x14ac="http://schemas.microsoft.com/office/spreadsheetml/2009/9/ac" r="55" x14ac:dyDescent="0.25">
      <c r="B55" t="str">
        <f t="shared" si="4"/>
        <v>16_Hoosier_16.0x6.0-10_LCO_6Rim.tir</v>
      </c>
      <c r="C55" s="18" t="e">
        <f t="shared" si="5"/>
        <v>#REF!</v>
      </c>
      <c r="D55" s="18" t="e">
        <f t="shared" si="5"/>
        <v>#REF!</v>
      </c>
      <c r="E55" s="18">
        <f t="shared" ref="E55" si="38">(E22/E$6)*E$39</f>
        <v>0.1</v>
      </c>
      <c r="F55" s="9"/>
      <c r="G55" s="18" t="e">
        <f t="shared" si="7"/>
        <v>#REF!</v>
      </c>
      <c r="H55" s="18" t="e">
        <f t="shared" si="7"/>
        <v>#REF!</v>
      </c>
      <c r="I55" s="18">
        <f t="shared" ref="I55" si="39">(I22/I$6)*I$39</f>
        <v>0</v>
      </c>
      <c r="J55" s="9" t="e">
        <f t="shared" si="9"/>
        <v>#REF!</v>
      </c>
      <c r="L55" s="9">
        <f>Sheet1!G23</f>
        <v>1316.155000642593</v>
      </c>
      <c r="Q55" s="18" t="e">
        <f t="shared" si="10"/>
        <v>#REF!</v>
      </c>
      <c r="R55" t="e">
        <f t="shared" si="11"/>
        <v>#REF!</v>
      </c>
    </row>
    <row xmlns:x14ac="http://schemas.microsoft.com/office/spreadsheetml/2009/9/ac" r="56" x14ac:dyDescent="0.25">
      <c r="B56" t="str">
        <f t="shared" si="4"/>
        <v>17_Hoosier_16.0x6.0-10_LCO_7Rim.tir</v>
      </c>
      <c r="C56" s="18" t="e">
        <f t="shared" si="5"/>
        <v>#REF!</v>
      </c>
      <c r="D56" s="18" t="e">
        <f t="shared" si="5"/>
        <v>#REF!</v>
      </c>
      <c r="E56" s="18">
        <f t="shared" ref="E56" si="40">(E23/E$6)*E$39</f>
        <v>0.1</v>
      </c>
      <c r="F56" s="9"/>
      <c r="G56" s="18" t="e">
        <f t="shared" si="7"/>
        <v>#REF!</v>
      </c>
      <c r="H56" s="18" t="e">
        <f t="shared" si="7"/>
        <v>#REF!</v>
      </c>
      <c r="I56" s="18">
        <f t="shared" ref="I56" si="41">(I23/I$6)*I$39</f>
        <v>0</v>
      </c>
      <c r="J56" s="9" t="e">
        <f t="shared" si="9"/>
        <v>#REF!</v>
      </c>
      <c r="L56" s="9">
        <f>Sheet1!G24</f>
        <v>1252.7629425828798</v>
      </c>
      <c r="Q56" s="18" t="e">
        <f t="shared" si="10"/>
        <v>#REF!</v>
      </c>
      <c r="R56" t="e">
        <f t="shared" si="11"/>
        <v>#REF!</v>
      </c>
    </row>
    <row xmlns:x14ac="http://schemas.microsoft.com/office/spreadsheetml/2009/9/ac" r="57" x14ac:dyDescent="0.25">
      <c r="B57" t="str">
        <f t="shared" si="4"/>
        <v>18_Hoosier_16.0x7.5-10_LCO_8Rim.tir</v>
      </c>
      <c r="C57" s="18" t="e">
        <f t="shared" si="5"/>
        <v>#REF!</v>
      </c>
      <c r="D57" s="18" t="e">
        <f t="shared" si="5"/>
        <v>#REF!</v>
      </c>
      <c r="E57" s="18">
        <f t="shared" ref="E57" si="42">(E24/E$6)*E$39</f>
        <v>0.1</v>
      </c>
      <c r="F57" s="9"/>
      <c r="G57" s="18" t="e">
        <f t="shared" si="7"/>
        <v>#REF!</v>
      </c>
      <c r="H57" s="18" t="e">
        <f t="shared" si="7"/>
        <v>#REF!</v>
      </c>
      <c r="I57" s="18">
        <f t="shared" ref="I57" si="43">(I24/I$6)*I$39</f>
        <v>0</v>
      </c>
      <c r="J57" s="9" t="e">
        <f t="shared" si="9"/>
        <v>#REF!</v>
      </c>
      <c r="L57" s="9">
        <f>Sheet1!G25</f>
        <v>1195.4696833375137</v>
      </c>
      <c r="Q57" s="18" t="e">
        <f t="shared" si="10"/>
        <v>#REF!</v>
      </c>
      <c r="R57" t="e">
        <f t="shared" si="11"/>
        <v>#REF!</v>
      </c>
    </row>
    <row xmlns:x14ac="http://schemas.microsoft.com/office/spreadsheetml/2009/9/ac" r="58" x14ac:dyDescent="0.25">
      <c r="B58" t="str">
        <f t="shared" si="4"/>
        <v>19_Hoosier_16.0x7.5-10_LCO_7Rim.tir</v>
      </c>
      <c r="C58" s="18" t="e">
        <f t="shared" si="5"/>
        <v>#REF!</v>
      </c>
      <c r="D58" s="18" t="e">
        <f t="shared" si="5"/>
        <v>#REF!</v>
      </c>
      <c r="E58" s="18">
        <f t="shared" ref="E58" si="44">(E25/E$6)*E$39</f>
        <v>0.1</v>
      </c>
      <c r="F58" s="9"/>
      <c r="G58" s="18" t="e">
        <f t="shared" si="7"/>
        <v>#REF!</v>
      </c>
      <c r="H58" s="18" t="e">
        <f t="shared" si="7"/>
        <v>#REF!</v>
      </c>
      <c r="I58" s="18">
        <f t="shared" ref="I58" si="45">(I25/I$6)*I$39</f>
        <v>0</v>
      </c>
      <c r="J58" s="9" t="e">
        <f t="shared" si="9"/>
        <v>#REF!</v>
      </c>
      <c r="L58" s="9">
        <f>Sheet1!G26</f>
        <v>1155.7966927868656</v>
      </c>
      <c r="Q58" s="18" t="e">
        <f t="shared" si="10"/>
        <v>#REF!</v>
      </c>
      <c r="R58" t="e">
        <f t="shared" si="11"/>
        <v>#REF!</v>
      </c>
    </row>
    <row xmlns:x14ac="http://schemas.microsoft.com/office/spreadsheetml/2009/9/ac" r="59" x14ac:dyDescent="0.25">
      <c r="B59" t="str">
        <f t="shared" si="4"/>
        <v>20_Avon_7.0x16.0-10_FS_7Rim.tir</v>
      </c>
      <c r="C59" s="18" t="e">
        <f t="shared" si="5"/>
        <v>#REF!</v>
      </c>
      <c r="D59" s="18" t="e">
        <f t="shared" si="5"/>
        <v>#REF!</v>
      </c>
      <c r="E59" s="18">
        <f t="shared" ref="E59" si="46">(E26/E$6)*E$39</f>
        <v>0.1</v>
      </c>
      <c r="F59" s="9"/>
      <c r="G59" s="18" t="e">
        <f t="shared" si="7"/>
        <v>#REF!</v>
      </c>
      <c r="H59" s="18" t="e">
        <f t="shared" si="7"/>
        <v>#REF!</v>
      </c>
      <c r="I59" s="18">
        <f t="shared" ref="I59" si="47">(I26/I$6)*I$39</f>
        <v>0</v>
      </c>
      <c r="J59" s="9" t="e">
        <f t="shared" si="9"/>
        <v>#REF!</v>
      </c>
      <c r="L59" s="9">
        <f>Sheet1!G27</f>
        <v>1086.7320342517114</v>
      </c>
      <c r="Q59" s="18" t="e">
        <f t="shared" si="10"/>
        <v>#REF!</v>
      </c>
      <c r="R59" t="e">
        <f t="shared" si="11"/>
        <v>#REF!</v>
      </c>
    </row>
    <row xmlns:x14ac="http://schemas.microsoft.com/office/spreadsheetml/2009/9/ac" r="60" x14ac:dyDescent="0.25">
      <c r="B60" t="str">
        <f t="shared" si="4"/>
        <v>21_Avon_7.0x16.0-10_FS_8Rim.tir</v>
      </c>
      <c r="C60" s="18" t="e">
        <f t="shared" si="5"/>
        <v>#REF!</v>
      </c>
      <c r="D60" s="18" t="e">
        <f t="shared" si="5"/>
        <v>#REF!</v>
      </c>
      <c r="E60" s="18">
        <f t="shared" ref="E60" si="48">(E27/E$6)*E$39</f>
        <v>0.1</v>
      </c>
      <c r="F60" s="9"/>
      <c r="G60" s="18" t="e">
        <f t="shared" si="7"/>
        <v>#REF!</v>
      </c>
      <c r="H60" s="18" t="e">
        <f t="shared" si="7"/>
        <v>#REF!</v>
      </c>
      <c r="I60" s="18">
        <f t="shared" ref="I60" si="49">(I27/I$6)*I$39</f>
        <v>0</v>
      </c>
      <c r="J60" s="9" t="e">
        <f t="shared" si="9"/>
        <v>#REF!</v>
      </c>
      <c r="L60" s="9">
        <f>Sheet1!G28</f>
        <v>0</v>
      </c>
      <c r="Q60" s="18" t="e">
        <f t="shared" si="10"/>
        <v>#REF!</v>
      </c>
      <c r="R60" t="e">
        <f t="shared" si="11"/>
        <v>#REF!</v>
      </c>
    </row>
    <row xmlns:x14ac="http://schemas.microsoft.com/office/spreadsheetml/2009/9/ac" r="61" x14ac:dyDescent="0.25">
      <c r="B61" t="str">
        <f t="shared" si="4"/>
        <v>22_Avon_8.2x20.0-13_FS_8Rim.tir</v>
      </c>
      <c r="C61" s="18" t="e">
        <f t="shared" si="5"/>
        <v>#REF!</v>
      </c>
      <c r="D61" s="18" t="e">
        <f t="shared" si="5"/>
        <v>#REF!</v>
      </c>
      <c r="E61" s="18">
        <f t="shared" ref="E61" si="50">(E28/E$6)*E$39</f>
        <v>0.1</v>
      </c>
      <c r="F61" s="9"/>
      <c r="G61" s="18" t="e">
        <f t="shared" si="7"/>
        <v>#REF!</v>
      </c>
      <c r="H61" s="18" t="e">
        <f t="shared" si="7"/>
        <v>#REF!</v>
      </c>
      <c r="I61" s="18">
        <f t="shared" ref="I61" si="51">(I28/I$6)*I$39</f>
        <v>0</v>
      </c>
      <c r="J61" s="9" t="e">
        <f t="shared" si="9"/>
        <v>#REF!</v>
      </c>
      <c r="L61" s="9">
        <f>Sheet1!G29</f>
        <v>0</v>
      </c>
      <c r="Q61" s="18" t="e">
        <f t="shared" si="10"/>
        <v>#REF!</v>
      </c>
      <c r="R61" t="e">
        <f t="shared" si="11"/>
        <v>#REF!</v>
      </c>
    </row>
    <row xmlns:x14ac="http://schemas.microsoft.com/office/spreadsheetml/2009/9/ac" r="62" x14ac:dyDescent="0.25">
      <c r="B62" t="str">
        <f t="shared" si="4"/>
        <v>23_Avon_8.2x20.0-13_FS_9Rim.tir</v>
      </c>
      <c r="C62" s="18" t="e">
        <f t="shared" si="5"/>
        <v>#REF!</v>
      </c>
      <c r="D62" s="18" t="e">
        <f t="shared" si="5"/>
        <v>#REF!</v>
      </c>
      <c r="E62" s="18">
        <f t="shared" ref="E62" si="52">(E29/E$6)*E$39</f>
        <v>0.1</v>
      </c>
      <c r="F62" s="9"/>
      <c r="G62" s="18" t="e">
        <f t="shared" si="7"/>
        <v>#REF!</v>
      </c>
      <c r="H62" s="18" t="e">
        <f t="shared" si="7"/>
        <v>#REF!</v>
      </c>
      <c r="I62" s="18">
        <f t="shared" ref="I62" si="53">(I29/I$6)*I$39</f>
        <v>0</v>
      </c>
      <c r="J62" s="9" t="e">
        <f t="shared" si="9"/>
        <v>#REF!</v>
      </c>
      <c r="L62" s="9">
        <f>Sheet1!G30</f>
        <v>1353.4044916495345</v>
      </c>
      <c r="Q62" s="18" t="e">
        <f t="shared" si="10"/>
        <v>#REF!</v>
      </c>
      <c r="R62" t="e">
        <f t="shared" si="11"/>
        <v>#REF!</v>
      </c>
    </row>
    <row xmlns:x14ac="http://schemas.microsoft.com/office/spreadsheetml/2009/9/ac" r="63" x14ac:dyDescent="0.25">
      <c r="B63" t="str">
        <f t="shared" si="4"/>
        <v>24_Avon_7.2x20.0-13_FS_7Rim.tir</v>
      </c>
      <c r="C63" s="18" t="e">
        <f t="shared" si="5"/>
        <v>#REF!</v>
      </c>
      <c r="D63" s="18" t="e">
        <f t="shared" si="5"/>
        <v>#REF!</v>
      </c>
      <c r="E63" s="18">
        <f t="shared" ref="E63" si="54">(E30/E$6)*E$39</f>
        <v>0.1</v>
      </c>
      <c r="F63" s="9"/>
      <c r="G63" s="18" t="e">
        <f t="shared" si="7"/>
        <v>#REF!</v>
      </c>
      <c r="H63" s="18" t="e">
        <f t="shared" si="7"/>
        <v>#REF!</v>
      </c>
      <c r="I63" s="18">
        <f t="shared" ref="I63" si="55">(I30/I$6)*I$39</f>
        <v>0</v>
      </c>
      <c r="J63" s="9" t="e">
        <f t="shared" si="9"/>
        <v>#REF!</v>
      </c>
      <c r="L63" s="9">
        <f>Sheet1!G31</f>
        <v>0</v>
      </c>
      <c r="Q63" s="18" t="e">
        <f t="shared" si="10"/>
        <v>#REF!</v>
      </c>
      <c r="R63" t="e">
        <f t="shared" si="11"/>
        <v>#REF!</v>
      </c>
    </row>
    <row xmlns:x14ac="http://schemas.microsoft.com/office/spreadsheetml/2009/9/ac" r="64" x14ac:dyDescent="0.25">
      <c r="B64" t="str">
        <f t="shared" si="4"/>
        <v>25_Avon_7.2x20.0-13_FS_8Rim.tir</v>
      </c>
      <c r="C64" s="18" t="e">
        <f t="shared" si="5"/>
        <v>#REF!</v>
      </c>
      <c r="D64" s="18" t="e">
        <f t="shared" si="5"/>
        <v>#REF!</v>
      </c>
      <c r="E64" s="18">
        <f t="shared" ref="E64" si="56">(E31/E$6)*E$39</f>
        <v>0.1</v>
      </c>
      <c r="F64" s="9"/>
      <c r="G64" s="18" t="e">
        <f t="shared" si="7"/>
        <v>#REF!</v>
      </c>
      <c r="H64" s="18" t="e">
        <f t="shared" si="7"/>
        <v>#REF!</v>
      </c>
      <c r="I64" s="18">
        <f t="shared" ref="I64" si="57">(I31/I$6)*I$39</f>
        <v>0</v>
      </c>
      <c r="J64" s="9" t="e">
        <f t="shared" si="9"/>
        <v>#REF!</v>
      </c>
      <c r="L64" s="9">
        <f>Sheet1!G32</f>
        <v>0</v>
      </c>
      <c r="Q64" s="18" t="e">
        <f t="shared" si="10"/>
        <v>#REF!</v>
      </c>
      <c r="R64" t="e">
        <f t="shared" si="11"/>
        <v>#REF!</v>
      </c>
    </row>
    <row xmlns:x14ac="http://schemas.microsoft.com/office/spreadsheetml/2009/9/ac" r="65" x14ac:dyDescent="0.25">
      <c r="B65" t="str">
        <f t="shared" si="4"/>
        <v>26_Avon_6.2x20.0-13_FS_6Rim.tir</v>
      </c>
      <c r="C65" s="18" t="e">
        <f t="shared" si="5"/>
        <v>#REF!</v>
      </c>
      <c r="D65" s="18" t="e">
        <f t="shared" si="5"/>
        <v>#REF!</v>
      </c>
      <c r="E65" s="18">
        <f t="shared" ref="E65" si="58">(E32/E$6)*E$39</f>
        <v>0.1</v>
      </c>
      <c r="F65" s="9"/>
      <c r="G65" s="18" t="e">
        <f t="shared" si="7"/>
        <v>#REF!</v>
      </c>
      <c r="H65" s="18" t="e">
        <f t="shared" si="7"/>
        <v>#REF!</v>
      </c>
      <c r="I65" s="18">
        <f t="shared" ref="I65" si="59">(I32/I$6)*I$39</f>
        <v>0</v>
      </c>
      <c r="J65" s="9" t="e">
        <f t="shared" si="9"/>
        <v>#REF!</v>
      </c>
      <c r="L65" s="9">
        <f>Sheet1!G33</f>
        <v>0</v>
      </c>
      <c r="Q65" s="18" t="e">
        <f t="shared" si="10"/>
        <v>#REF!</v>
      </c>
      <c r="R65" t="e">
        <f t="shared" si="11"/>
        <v>#REF!</v>
      </c>
    </row>
    <row xmlns:x14ac="http://schemas.microsoft.com/office/spreadsheetml/2009/9/ac" r="66" x14ac:dyDescent="0.25">
      <c r="B66">
        <f t="shared" si="4"/>
        <v>0</v>
      </c>
      <c r="C66" s="18" t="e">
        <f t="shared" si="5"/>
        <v>#REF!</v>
      </c>
      <c r="D66" s="18" t="e">
        <f t="shared" si="5"/>
        <v>#REF!</v>
      </c>
      <c r="E66" s="18">
        <f t="shared" ref="E66" si="60">(E33/E$6)*E$39</f>
        <v>0.1</v>
      </c>
      <c r="F66" s="9"/>
      <c r="G66" s="18" t="e">
        <f t="shared" si="7"/>
        <v>#REF!</v>
      </c>
      <c r="H66" s="18" t="e">
        <f t="shared" si="7"/>
        <v>#REF!</v>
      </c>
      <c r="I66" s="18">
        <f t="shared" ref="I66" si="61">(I33/I$6)*I$39</f>
        <v>0</v>
      </c>
      <c r="J66" s="9" t="e">
        <f t="shared" si="9"/>
        <v>#REF!</v>
      </c>
      <c r="L66" s="9">
        <f>Sheet1!G34</f>
        <v>0</v>
      </c>
      <c r="Q66" s="18" t="e">
        <f t="shared" si="10"/>
        <v>#REF!</v>
      </c>
      <c r="R66" t="e">
        <f t="shared" si="11"/>
        <v>#REF!</v>
      </c>
    </row>
  </sheetData>
  <conditionalFormatting sqref="C7:C33">
    <cfRule type="colorScale" priority="17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D7:D33">
    <cfRule type="colorScale" priority="15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E7:E33">
    <cfRule type="colorScale" priority="2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F7:F33">
    <cfRule type="colorScale" priority="13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G7:G33">
    <cfRule type="colorScale" priority="12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H7:H33">
    <cfRule type="colorScale" priority="11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I7:I33">
    <cfRule type="colorScale" priority="1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J7:J33">
    <cfRule type="colorScale" priority="10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conditionalFormatting sqref="L7:L33">
    <cfRule type="colorScale" priority="14">
      <colorScale>
        <cfvo type="min"/>
        <cfvo type="percentile" val="50"/>
        <cfvo type="max"/>
        <color theme="2"/>
        <color theme="9" tint="0.79995117038484"/>
        <color rgb="FFFFC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8B9-1403-4B22-9A5D-BC5487C92A60}">
  <dimension ref="A1:B12"/>
  <sheetViews>
    <sheetView workbookViewId="0">
      <selection activeCell="C48" sqref="C48"/>
    </sheetView>
  </sheetViews>
  <sheetFormatPr xmlns:x14ac="http://schemas.microsoft.com/office/spreadsheetml/2009/9/ac" defaultRowHeight="15" x14ac:dyDescent="0.25"/>
  <cols>
    <col min="2" max="2" width="52.28515625" customWidth="true"/>
  </cols>
  <sheetData>
    <row xmlns:x14ac="http://schemas.microsoft.com/office/spreadsheetml/2009/9/ac" r="1" x14ac:dyDescent="0.25">
      <c r="A1" t="s">
        <v>40</v>
      </c>
      <c r="B1" t="s">
        <v>41</v>
      </c>
    </row>
    <row xmlns:x14ac="http://schemas.microsoft.com/office/spreadsheetml/2009/9/ac" r="2" x14ac:dyDescent="0.25">
      <c r="A2">
        <v>1</v>
      </c>
      <c r="B2" t="e">
        <f ca="true">xlookup(A2,Sheet3!B40:B66, Sheet3!R40:R66)</f>
        <v>#NAME?</v>
      </c>
    </row>
    <row xmlns:x14ac="http://schemas.microsoft.com/office/spreadsheetml/2009/9/ac" r="3" x14ac:dyDescent="0.25">
      <c r="A3">
        <v>2</v>
      </c>
    </row>
    <row xmlns:x14ac="http://schemas.microsoft.com/office/spreadsheetml/2009/9/ac" r="4" x14ac:dyDescent="0.25">
      <c r="A4">
        <v>3</v>
      </c>
    </row>
    <row xmlns:x14ac="http://schemas.microsoft.com/office/spreadsheetml/2009/9/ac" r="5" x14ac:dyDescent="0.25">
      <c r="A5">
        <v>4</v>
      </c>
    </row>
    <row xmlns:x14ac="http://schemas.microsoft.com/office/spreadsheetml/2009/9/ac" r="6" x14ac:dyDescent="0.25">
      <c r="A6">
        <v>5</v>
      </c>
    </row>
    <row xmlns:x14ac="http://schemas.microsoft.com/office/spreadsheetml/2009/9/ac" r="7" x14ac:dyDescent="0.25">
      <c r="A7">
        <v>6</v>
      </c>
    </row>
    <row xmlns:x14ac="http://schemas.microsoft.com/office/spreadsheetml/2009/9/ac" r="8" x14ac:dyDescent="0.25">
      <c r="A8">
        <v>7</v>
      </c>
    </row>
    <row xmlns:x14ac="http://schemas.microsoft.com/office/spreadsheetml/2009/9/ac" r="9" x14ac:dyDescent="0.25">
      <c r="A9">
        <v>8</v>
      </c>
    </row>
    <row xmlns:x14ac="http://schemas.microsoft.com/office/spreadsheetml/2009/9/ac" r="10" x14ac:dyDescent="0.25">
      <c r="A10">
        <v>9</v>
      </c>
    </row>
    <row xmlns:x14ac="http://schemas.microsoft.com/office/spreadsheetml/2009/9/ac" r="11" x14ac:dyDescent="0.25">
      <c r="A11">
        <v>10</v>
      </c>
    </row>
    <row xmlns:x14ac="http://schemas.microsoft.com/office/spreadsheetml/2009/9/ac" r="12" x14ac:dyDescent="0.25">
      <c r="A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2024-03-11T08:15:01Z</dcterms:created>
  <dcterms:modified xsi:type="dcterms:W3CDTF">2024-04-16T12:53:29Z</dcterms:modified>
</cp:coreProperties>
</file>