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4985" windowHeight="6465"/>
  </bookViews>
  <sheets>
    <sheet name="Sheet1" sheetId="2" r:id="rId1"/>
    <sheet name="Sheet2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F4" i="2"/>
  <c r="F5" i="2"/>
  <c r="F6" i="2"/>
  <c r="F7" i="2"/>
  <c r="F8" i="2"/>
  <c r="F9" i="2"/>
  <c r="F10" i="2"/>
  <c r="F11" i="2"/>
  <c r="F12" i="2"/>
  <c r="F13" i="2"/>
  <c r="F14" i="2"/>
  <c r="F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H2" i="1"/>
  <c r="H3" i="1"/>
  <c r="H4" i="1"/>
  <c r="H5" i="1"/>
  <c r="H8" i="1" s="1"/>
  <c r="H6" i="1"/>
  <c r="H7" i="1"/>
  <c r="H9" i="1"/>
  <c r="H10" i="1"/>
  <c r="H11" i="1"/>
  <c r="H12" i="1"/>
  <c r="H13" i="1"/>
  <c r="H14" i="1"/>
  <c r="G14" i="1"/>
  <c r="G13" i="1"/>
  <c r="G12" i="1"/>
  <c r="G11" i="1"/>
  <c r="G10" i="1"/>
  <c r="G9" i="1"/>
  <c r="G7" i="1"/>
  <c r="G5" i="1"/>
  <c r="G4" i="1"/>
  <c r="G8" i="1" s="1"/>
  <c r="G6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I2" i="1" l="1"/>
  <c r="I13" i="1"/>
  <c r="I11" i="1"/>
  <c r="I9" i="1"/>
  <c r="I7" i="1"/>
  <c r="I5" i="1"/>
  <c r="I3" i="1"/>
  <c r="I14" i="1"/>
  <c r="I12" i="1"/>
  <c r="I10" i="1"/>
  <c r="I6" i="1"/>
  <c r="I4" i="1"/>
  <c r="I8" i="1" l="1"/>
</calcChain>
</file>

<file path=xl/sharedStrings.xml><?xml version="1.0" encoding="utf-8"?>
<sst xmlns="http://schemas.openxmlformats.org/spreadsheetml/2006/main" count="129" uniqueCount="39">
  <si>
    <t>国語</t>
  </si>
  <si>
    <t>国語</t>
    <rPh sb="0" eb="2">
      <t>コクゴ</t>
    </rPh>
    <phoneticPr fontId="1"/>
  </si>
  <si>
    <t>算数</t>
  </si>
  <si>
    <t>算数</t>
    <rPh sb="0" eb="2">
      <t>サンスウ</t>
    </rPh>
    <phoneticPr fontId="1"/>
  </si>
  <si>
    <t>合計</t>
  </si>
  <si>
    <t>合計</t>
    <rPh sb="0" eb="2">
      <t>ゴウケイ</t>
    </rPh>
    <phoneticPr fontId="1"/>
  </si>
  <si>
    <t>No.</t>
    <phoneticPr fontId="1"/>
  </si>
  <si>
    <t>平均</t>
  </si>
  <si>
    <t>平均</t>
    <rPh sb="0" eb="2">
      <t>ヘイキン</t>
    </rPh>
    <phoneticPr fontId="1"/>
  </si>
  <si>
    <t>最小値</t>
    <rPh sb="0" eb="3">
      <t>サイショウチ</t>
    </rPh>
    <phoneticPr fontId="1"/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</si>
  <si>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</si>
  <si>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</si>
  <si>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</si>
  <si>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</si>
  <si>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</si>
  <si>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</si>
  <si>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</si>
  <si>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</si>
  <si>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</si>
  <si>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</si>
  <si>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標本数</t>
  </si>
  <si>
    <t>最大値</t>
    <rPh sb="0" eb="3">
      <t>サイダイチ</t>
    </rPh>
    <phoneticPr fontId="1"/>
  </si>
  <si>
    <t>中央値</t>
    <rPh sb="0" eb="2">
      <t>チュウオウ</t>
    </rPh>
    <rPh sb="2" eb="3">
      <t>チ</t>
    </rPh>
    <phoneticPr fontId="1"/>
  </si>
  <si>
    <t>標準偏差</t>
    <rPh sb="0" eb="2">
      <t>ヒョウジュン</t>
    </rPh>
    <rPh sb="2" eb="4">
      <t>ヘンサ</t>
    </rPh>
    <phoneticPr fontId="1"/>
  </si>
  <si>
    <t>範囲</t>
    <rPh sb="0" eb="2">
      <t>ハンイ</t>
    </rPh>
    <phoneticPr fontId="1"/>
  </si>
  <si>
    <t>最頻値</t>
    <rPh sb="0" eb="1">
      <t>サイ</t>
    </rPh>
    <rPh sb="1" eb="2">
      <t>ヒン</t>
    </rPh>
    <rPh sb="2" eb="3">
      <t>チ</t>
    </rPh>
    <phoneticPr fontId="1"/>
  </si>
  <si>
    <t>不偏分散</t>
    <rPh sb="0" eb="2">
      <t>フヘン</t>
    </rPh>
    <rPh sb="2" eb="4">
      <t>ブンサン</t>
    </rPh>
    <phoneticPr fontId="1"/>
  </si>
  <si>
    <t>標準誤差</t>
    <rPh sb="0" eb="2">
      <t>ヒョウジュン</t>
    </rPh>
    <rPh sb="2" eb="4">
      <t>ゴサ</t>
    </rPh>
    <phoneticPr fontId="1"/>
  </si>
  <si>
    <t>尖度</t>
    <rPh sb="0" eb="1">
      <t>トガ</t>
    </rPh>
    <rPh sb="1" eb="2">
      <t>ド</t>
    </rPh>
    <phoneticPr fontId="1"/>
  </si>
  <si>
    <t>歪度</t>
    <rPh sb="0" eb="1">
      <t>ユガ</t>
    </rPh>
    <rPh sb="1" eb="2">
      <t>ド</t>
    </rPh>
    <phoneticPr fontId="1"/>
  </si>
  <si>
    <t>標本数</t>
    <rPh sb="0" eb="3">
      <t>ヒョウホンスウ</t>
    </rPh>
    <phoneticPr fontId="1"/>
  </si>
  <si>
    <t>データ区間</t>
  </si>
  <si>
    <t>次の級</t>
  </si>
  <si>
    <t>頻度</t>
  </si>
  <si>
    <t>合計</t>
    <rPh sb="0" eb="2">
      <t>ゴウケイ</t>
    </rPh>
    <phoneticPr fontId="1"/>
  </si>
  <si>
    <t>中央値</t>
    <phoneticPr fontId="1"/>
  </si>
  <si>
    <t>最頻値</t>
    <phoneticPr fontId="1"/>
  </si>
  <si>
    <t>最小値</t>
    <rPh sb="2" eb="3">
      <t>チ</t>
    </rPh>
    <phoneticPr fontId="1"/>
  </si>
  <si>
    <t>最大値</t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</si>
</sst>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Sheet2!$F$18:$F$22</c:f>
              <c:strCache>
                <c:ptCount val="5"/>
                <c:pt idx="0">
                  <c:v>23</c:v>
                </c:pt>
                <c:pt idx="1">
                  <c:v>41.75</c:v>
                </c:pt>
                <c:pt idx="2">
                  <c:v>60.5</c:v>
                </c:pt>
                <c:pt idx="3">
                  <c:v>79.25</c:v>
                </c:pt>
                <c:pt idx="4">
                  <c:v>次の級</c:v>
                </c:pt>
              </c:strCache>
            </c:strRef>
          </c:cat>
          <c:val>
            <c:numRef>
              <c:f>Sheet2!$G$18:$G$22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85184"/>
        <c:axId val="101087104"/>
      </c:barChart>
      <c:catAx>
        <c:axId val="1010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087104"/>
        <c:crosses val="autoZero"/>
        <c:auto val="1"/>
        <c:lblAlgn val="ctr"/>
        <c:lblOffset val="100"/>
        <c:noMultiLvlLbl val="0"/>
      </c:catAx>
      <c:valAx>
        <c:axId val="10108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Sheet2!$I$18:$I$22</c:f>
              <c:strCache>
                <c:ptCount val="5"/>
                <c:pt idx="0">
                  <c:v>21</c:v>
                </c:pt>
                <c:pt idx="1">
                  <c:v>38.75</c:v>
                </c:pt>
                <c:pt idx="2">
                  <c:v>56.5</c:v>
                </c:pt>
                <c:pt idx="3">
                  <c:v>74.25</c:v>
                </c:pt>
                <c:pt idx="4">
                  <c:v>次の級</c:v>
                </c:pt>
              </c:strCache>
            </c:strRef>
          </c:cat>
          <c:val>
            <c:numRef>
              <c:f>Sheet2!$J$18:$J$22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07968"/>
        <c:axId val="101118336"/>
      </c:barChart>
      <c:catAx>
        <c:axId val="10110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118336"/>
        <c:crosses val="autoZero"/>
        <c:auto val="1"/>
        <c:lblAlgn val="ctr"/>
        <c:lblOffset val="100"/>
        <c:noMultiLvlLbl val="0"/>
      </c:catAx>
      <c:valAx>
        <c:axId val="10111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22</xdr:row>
      <xdr:rowOff>152400</xdr:rowOff>
    </xdr:from>
    <xdr:to>
      <xdr:col>10</xdr:col>
      <xdr:colOff>571500</xdr:colOff>
      <xdr:row>32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22</xdr:row>
      <xdr:rowOff>161926</xdr:rowOff>
    </xdr:from>
    <xdr:to>
      <xdr:col>17</xdr:col>
      <xdr:colOff>133350</xdr:colOff>
      <xdr:row>33</xdr:row>
      <xdr:rowOff>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M21" sqref="M21"/>
    </sheetView>
  </sheetViews>
  <sheetFormatPr defaultRowHeight="13.5" x14ac:dyDescent="0.15"/>
  <sheetData>
    <row r="1" spans="1:15" x14ac:dyDescent="0.15">
      <c r="A1" t="s">
        <v>1</v>
      </c>
      <c r="B1" t="s">
        <v>3</v>
      </c>
      <c r="C1" t="s">
        <v>34</v>
      </c>
      <c r="F1" t="s">
        <v>1</v>
      </c>
      <c r="G1" t="s">
        <v>3</v>
      </c>
      <c r="H1" t="s">
        <v>5</v>
      </c>
      <c r="J1" s="3" t="s">
        <v>0</v>
      </c>
      <c r="K1" s="3"/>
      <c r="L1" s="3" t="s">
        <v>2</v>
      </c>
      <c r="M1" s="3"/>
      <c r="N1" s="3" t="s">
        <v>4</v>
      </c>
      <c r="O1" s="3"/>
    </row>
    <row r="2" spans="1:15" x14ac:dyDescent="0.15">
      <c r="A2">
        <v>80</v>
      </c>
      <c r="B2">
        <v>65</v>
      </c>
      <c r="C2">
        <f>A2+B2</f>
        <v>145</v>
      </c>
      <c r="E2" s="1" t="s">
        <v>7</v>
      </c>
      <c r="F2">
        <f>AVERAGE(A2:A21)</f>
        <v>61.35</v>
      </c>
      <c r="G2">
        <f t="shared" ref="G2:H2" si="0">AVERAGE(B2:B21)</f>
        <v>59.7</v>
      </c>
      <c r="H2">
        <f t="shared" si="0"/>
        <v>121.05</v>
      </c>
      <c r="J2" s="1"/>
      <c r="K2" s="1"/>
      <c r="L2" s="1"/>
      <c r="M2" s="1"/>
      <c r="N2" s="1"/>
      <c r="O2" s="1"/>
    </row>
    <row r="3" spans="1:15" x14ac:dyDescent="0.15">
      <c r="A3">
        <v>75</v>
      </c>
      <c r="B3">
        <v>84</v>
      </c>
      <c r="C3">
        <f t="shared" ref="C3:C21" si="1">A3+B3</f>
        <v>159</v>
      </c>
      <c r="E3" s="1" t="s">
        <v>10</v>
      </c>
      <c r="F3">
        <f>STDEV(A2:A21)/COUNT(A2:A21)^(1/2)</f>
        <v>4.2508667846749368</v>
      </c>
      <c r="G3">
        <f t="shared" ref="G3:H3" si="2">STDEV(B2:B21)/COUNT(B2:B21)^(1/2)</f>
        <v>4.2228077464120819</v>
      </c>
      <c r="H3">
        <f t="shared" si="2"/>
        <v>7.8905256312138121</v>
      </c>
      <c r="J3" s="1" t="s">
        <v>7</v>
      </c>
      <c r="K3" s="1">
        <v>61.35</v>
      </c>
      <c r="L3" s="1" t="s">
        <v>7</v>
      </c>
      <c r="M3" s="1">
        <v>59.7</v>
      </c>
      <c r="N3" s="1" t="s">
        <v>7</v>
      </c>
      <c r="O3" s="1">
        <v>121.05</v>
      </c>
    </row>
    <row r="4" spans="1:15" x14ac:dyDescent="0.15">
      <c r="A4">
        <v>37</v>
      </c>
      <c r="B4">
        <v>54</v>
      </c>
      <c r="C4">
        <f t="shared" si="1"/>
        <v>91</v>
      </c>
      <c r="E4" s="1" t="s">
        <v>35</v>
      </c>
      <c r="F4">
        <f>MEDIAN(A2:A21)</f>
        <v>64</v>
      </c>
      <c r="G4">
        <f t="shared" ref="G4:H4" si="3">MEDIAN(B2:B21)</f>
        <v>63</v>
      </c>
      <c r="H4">
        <f t="shared" si="3"/>
        <v>121</v>
      </c>
      <c r="J4" s="1" t="s">
        <v>10</v>
      </c>
      <c r="K4" s="1">
        <v>4.2508667846749368</v>
      </c>
      <c r="L4" s="1" t="s">
        <v>10</v>
      </c>
      <c r="M4" s="1">
        <v>4.2228077464120819</v>
      </c>
      <c r="N4" s="1" t="s">
        <v>10</v>
      </c>
      <c r="O4" s="1">
        <v>7.8905256312138121</v>
      </c>
    </row>
    <row r="5" spans="1:15" x14ac:dyDescent="0.15">
      <c r="A5">
        <v>63</v>
      </c>
      <c r="B5">
        <v>62</v>
      </c>
      <c r="C5">
        <f t="shared" si="1"/>
        <v>125</v>
      </c>
      <c r="E5" s="1" t="s">
        <v>36</v>
      </c>
      <c r="F5">
        <f>MODE(A2:A21)</f>
        <v>65</v>
      </c>
      <c r="G5">
        <f t="shared" ref="G5:H5" si="4">MODE(B2:B21)</f>
        <v>65</v>
      </c>
      <c r="H5">
        <f t="shared" si="4"/>
        <v>141</v>
      </c>
      <c r="J5" s="1" t="s">
        <v>11</v>
      </c>
      <c r="K5" s="1">
        <v>64</v>
      </c>
      <c r="L5" s="1" t="s">
        <v>11</v>
      </c>
      <c r="M5" s="1">
        <v>63</v>
      </c>
      <c r="N5" s="1" t="s">
        <v>11</v>
      </c>
      <c r="O5" s="1">
        <v>121</v>
      </c>
    </row>
    <row r="6" spans="1:15" x14ac:dyDescent="0.15">
      <c r="A6">
        <v>52</v>
      </c>
      <c r="B6">
        <v>43</v>
      </c>
      <c r="C6">
        <f t="shared" si="1"/>
        <v>95</v>
      </c>
      <c r="E6" s="1" t="s">
        <v>13</v>
      </c>
      <c r="F6">
        <f>STDEV(A2:A21)</f>
        <v>19.01045418765824</v>
      </c>
      <c r="G6">
        <f t="shared" ref="G6:H6" si="5">STDEV(B2:B21)</f>
        <v>18.884970353780218</v>
      </c>
      <c r="H6">
        <f t="shared" si="5"/>
        <v>35.287503379197041</v>
      </c>
      <c r="J6" s="1" t="s">
        <v>12</v>
      </c>
      <c r="K6" s="1">
        <v>65</v>
      </c>
      <c r="L6" s="1" t="s">
        <v>12</v>
      </c>
      <c r="M6" s="1">
        <v>65</v>
      </c>
      <c r="N6" s="1" t="s">
        <v>12</v>
      </c>
      <c r="O6" s="1">
        <v>141</v>
      </c>
    </row>
    <row r="7" spans="1:15" x14ac:dyDescent="0.15">
      <c r="A7">
        <v>45</v>
      </c>
      <c r="B7">
        <v>21</v>
      </c>
      <c r="C7">
        <f t="shared" si="1"/>
        <v>66</v>
      </c>
      <c r="E7" s="1" t="s">
        <v>14</v>
      </c>
      <c r="F7">
        <f>VAR(A2:A21)</f>
        <v>361.39736842105276</v>
      </c>
      <c r="G7">
        <f t="shared" ref="G7:H7" si="6">VAR(B2:B21)</f>
        <v>356.64210526315776</v>
      </c>
      <c r="H7">
        <f t="shared" si="6"/>
        <v>1245.2078947368427</v>
      </c>
      <c r="J7" s="1" t="s">
        <v>13</v>
      </c>
      <c r="K7" s="1">
        <v>19.01045418765824</v>
      </c>
      <c r="L7" s="1" t="s">
        <v>13</v>
      </c>
      <c r="M7" s="1">
        <v>18.884970353780218</v>
      </c>
      <c r="N7" s="1" t="s">
        <v>13</v>
      </c>
      <c r="O7" s="1">
        <v>35.287503379197041</v>
      </c>
    </row>
    <row r="8" spans="1:15" x14ac:dyDescent="0.15">
      <c r="A8">
        <v>98</v>
      </c>
      <c r="B8">
        <v>87</v>
      </c>
      <c r="C8">
        <f t="shared" si="1"/>
        <v>185</v>
      </c>
      <c r="E8" s="1" t="s">
        <v>15</v>
      </c>
      <c r="F8">
        <f>KURT(A2:A21)</f>
        <v>-0.4557024685345028</v>
      </c>
      <c r="G8">
        <f t="shared" ref="G8:H8" si="7">KURT(B2:B21)</f>
        <v>-0.39131829577553567</v>
      </c>
      <c r="H8">
        <f t="shared" si="7"/>
        <v>-0.60221845100606508</v>
      </c>
      <c r="J8" s="1" t="s">
        <v>14</v>
      </c>
      <c r="K8" s="1">
        <v>361.39736842105276</v>
      </c>
      <c r="L8" s="1" t="s">
        <v>14</v>
      </c>
      <c r="M8" s="1">
        <v>356.64210526315776</v>
      </c>
      <c r="N8" s="1" t="s">
        <v>14</v>
      </c>
      <c r="O8" s="1">
        <v>1245.2078947368427</v>
      </c>
    </row>
    <row r="9" spans="1:15" x14ac:dyDescent="0.15">
      <c r="A9">
        <v>63</v>
      </c>
      <c r="B9">
        <v>43</v>
      </c>
      <c r="C9">
        <f t="shared" si="1"/>
        <v>106</v>
      </c>
      <c r="E9" s="1" t="s">
        <v>16</v>
      </c>
      <c r="F9">
        <f>SKEW(A2:A21)</f>
        <v>-3.6547834368152309E-2</v>
      </c>
      <c r="G9">
        <f t="shared" ref="G9:H9" si="8">SKEW(B2:B21)</f>
        <v>-0.23362445931417256</v>
      </c>
      <c r="H9">
        <f t="shared" si="8"/>
        <v>-5.6187169233968909E-2</v>
      </c>
      <c r="J9" s="1" t="s">
        <v>15</v>
      </c>
      <c r="K9" s="1">
        <v>-0.4557024685345028</v>
      </c>
      <c r="L9" s="1" t="s">
        <v>15</v>
      </c>
      <c r="M9" s="1">
        <v>-0.39131829577553567</v>
      </c>
      <c r="N9" s="1" t="s">
        <v>15</v>
      </c>
      <c r="O9" s="1">
        <v>-0.60221845100606508</v>
      </c>
    </row>
    <row r="10" spans="1:15" x14ac:dyDescent="0.15">
      <c r="A10">
        <v>46</v>
      </c>
      <c r="B10">
        <v>35</v>
      </c>
      <c r="C10">
        <f t="shared" si="1"/>
        <v>81</v>
      </c>
      <c r="E10" s="1" t="s">
        <v>17</v>
      </c>
      <c r="F10">
        <f>MAX(A2:A21)-MIN(A2:A21)</f>
        <v>75</v>
      </c>
      <c r="G10">
        <f t="shared" ref="G10:H10" si="9">MAX(B2:B21)-MIN(B2:B21)</f>
        <v>71</v>
      </c>
      <c r="H10">
        <f t="shared" si="9"/>
        <v>130</v>
      </c>
      <c r="J10" s="1" t="s">
        <v>16</v>
      </c>
      <c r="K10" s="1">
        <v>-3.6547834368152309E-2</v>
      </c>
      <c r="L10" s="1" t="s">
        <v>16</v>
      </c>
      <c r="M10" s="1">
        <v>-0.23362445931417256</v>
      </c>
      <c r="N10" s="1" t="s">
        <v>16</v>
      </c>
      <c r="O10" s="1">
        <v>-5.6187169233968909E-2</v>
      </c>
    </row>
    <row r="11" spans="1:15" x14ac:dyDescent="0.15">
      <c r="A11">
        <v>68</v>
      </c>
      <c r="B11">
        <v>65</v>
      </c>
      <c r="C11">
        <f t="shared" si="1"/>
        <v>133</v>
      </c>
      <c r="E11" s="1" t="s">
        <v>37</v>
      </c>
      <c r="F11">
        <f>MIN(A2:A21)</f>
        <v>23</v>
      </c>
      <c r="G11">
        <f t="shared" ref="G11:H11" si="10">MIN(B2:B21)</f>
        <v>21</v>
      </c>
      <c r="H11">
        <f t="shared" si="10"/>
        <v>55</v>
      </c>
      <c r="J11" s="1" t="s">
        <v>17</v>
      </c>
      <c r="K11" s="1">
        <v>75</v>
      </c>
      <c r="L11" s="1" t="s">
        <v>17</v>
      </c>
      <c r="M11" s="1">
        <v>71</v>
      </c>
      <c r="N11" s="1" t="s">
        <v>17</v>
      </c>
      <c r="O11" s="1">
        <v>130</v>
      </c>
    </row>
    <row r="12" spans="1:15" x14ac:dyDescent="0.15">
      <c r="A12">
        <v>42</v>
      </c>
      <c r="B12">
        <v>48</v>
      </c>
      <c r="C12">
        <f t="shared" si="1"/>
        <v>90</v>
      </c>
      <c r="E12" s="1" t="s">
        <v>38</v>
      </c>
      <c r="F12">
        <f>MAX(A2:A21)</f>
        <v>98</v>
      </c>
      <c r="G12">
        <f t="shared" ref="G12:H12" si="11">MAX(B2:B21)</f>
        <v>92</v>
      </c>
      <c r="H12">
        <f t="shared" si="11"/>
        <v>185</v>
      </c>
      <c r="J12" s="1" t="s">
        <v>18</v>
      </c>
      <c r="K12" s="1">
        <v>23</v>
      </c>
      <c r="L12" s="1" t="s">
        <v>18</v>
      </c>
      <c r="M12" s="1">
        <v>21</v>
      </c>
      <c r="N12" s="1" t="s">
        <v>18</v>
      </c>
      <c r="O12" s="1">
        <v>55</v>
      </c>
    </row>
    <row r="13" spans="1:15" x14ac:dyDescent="0.15">
      <c r="A13">
        <v>84</v>
      </c>
      <c r="B13">
        <v>92</v>
      </c>
      <c r="C13">
        <f t="shared" si="1"/>
        <v>176</v>
      </c>
      <c r="E13" s="1" t="s">
        <v>4</v>
      </c>
      <c r="F13">
        <f>SUM(A2:A21)</f>
        <v>1227</v>
      </c>
      <c r="G13">
        <f t="shared" ref="G13:H13" si="12">SUM(B2:B21)</f>
        <v>1194</v>
      </c>
      <c r="H13">
        <f t="shared" si="12"/>
        <v>2421</v>
      </c>
      <c r="J13" s="1" t="s">
        <v>19</v>
      </c>
      <c r="K13" s="1">
        <v>98</v>
      </c>
      <c r="L13" s="1" t="s">
        <v>19</v>
      </c>
      <c r="M13" s="1">
        <v>92</v>
      </c>
      <c r="N13" s="1" t="s">
        <v>19</v>
      </c>
      <c r="O13" s="1">
        <v>185</v>
      </c>
    </row>
    <row r="14" spans="1:15" x14ac:dyDescent="0.15">
      <c r="A14">
        <v>65</v>
      </c>
      <c r="B14">
        <v>76</v>
      </c>
      <c r="C14">
        <f t="shared" si="1"/>
        <v>141</v>
      </c>
      <c r="E14" s="1" t="s">
        <v>20</v>
      </c>
      <c r="F14">
        <f>COUNT(A2:A21)</f>
        <v>20</v>
      </c>
      <c r="G14">
        <f t="shared" ref="G14:H14" si="13">COUNT(B2:B21)</f>
        <v>20</v>
      </c>
      <c r="H14">
        <f t="shared" si="13"/>
        <v>20</v>
      </c>
      <c r="J14" s="1" t="s">
        <v>4</v>
      </c>
      <c r="K14" s="1">
        <v>1227</v>
      </c>
      <c r="L14" s="1" t="s">
        <v>4</v>
      </c>
      <c r="M14" s="1">
        <v>1194</v>
      </c>
      <c r="N14" s="1" t="s">
        <v>4</v>
      </c>
      <c r="O14" s="1">
        <v>2421</v>
      </c>
    </row>
    <row r="15" spans="1:15" ht="14.25" thickBot="1" x14ac:dyDescent="0.2">
      <c r="A15">
        <v>23</v>
      </c>
      <c r="B15">
        <v>32</v>
      </c>
      <c r="C15">
        <f t="shared" si="1"/>
        <v>55</v>
      </c>
      <c r="J15" s="2" t="s">
        <v>20</v>
      </c>
      <c r="K15" s="2">
        <v>20</v>
      </c>
      <c r="L15" s="2" t="s">
        <v>20</v>
      </c>
      <c r="M15" s="2">
        <v>20</v>
      </c>
      <c r="N15" s="2" t="s">
        <v>20</v>
      </c>
      <c r="O15" s="2">
        <v>20</v>
      </c>
    </row>
    <row r="16" spans="1:15" x14ac:dyDescent="0.15">
      <c r="A16">
        <v>47</v>
      </c>
      <c r="B16">
        <v>64</v>
      </c>
      <c r="C16">
        <f t="shared" si="1"/>
        <v>111</v>
      </c>
    </row>
    <row r="17" spans="1:3" x14ac:dyDescent="0.15">
      <c r="A17">
        <v>86</v>
      </c>
      <c r="B17">
        <v>68</v>
      </c>
      <c r="C17">
        <f t="shared" si="1"/>
        <v>154</v>
      </c>
    </row>
    <row r="18" spans="1:3" x14ac:dyDescent="0.15">
      <c r="A18">
        <v>45</v>
      </c>
      <c r="B18">
        <v>63</v>
      </c>
      <c r="C18">
        <f t="shared" si="1"/>
        <v>108</v>
      </c>
    </row>
    <row r="19" spans="1:3" x14ac:dyDescent="0.15">
      <c r="A19">
        <v>65</v>
      </c>
      <c r="B19">
        <v>77</v>
      </c>
      <c r="C19">
        <f t="shared" si="1"/>
        <v>142</v>
      </c>
    </row>
    <row r="20" spans="1:3" x14ac:dyDescent="0.15">
      <c r="A20">
        <v>78</v>
      </c>
      <c r="B20">
        <v>63</v>
      </c>
      <c r="C20">
        <f t="shared" si="1"/>
        <v>141</v>
      </c>
    </row>
    <row r="21" spans="1:3" x14ac:dyDescent="0.15">
      <c r="A21">
        <v>65</v>
      </c>
      <c r="B21">
        <v>52</v>
      </c>
      <c r="C21">
        <f t="shared" si="1"/>
        <v>117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43" sqref="C43"/>
    </sheetView>
  </sheetViews>
  <sheetFormatPr defaultRowHeight="13.5" x14ac:dyDescent="0.15"/>
  <sheetData>
    <row r="1" spans="1:16" x14ac:dyDescent="0.15">
      <c r="A1" t="s">
        <v>6</v>
      </c>
      <c r="B1" t="s">
        <v>1</v>
      </c>
      <c r="C1" t="s">
        <v>3</v>
      </c>
      <c r="D1" t="s">
        <v>5</v>
      </c>
      <c r="G1" t="s">
        <v>1</v>
      </c>
      <c r="H1" t="s">
        <v>3</v>
      </c>
      <c r="I1" t="s">
        <v>5</v>
      </c>
      <c r="K1" s="3" t="s">
        <v>0</v>
      </c>
      <c r="L1" s="3"/>
      <c r="M1" s="3" t="s">
        <v>2</v>
      </c>
      <c r="N1" s="3"/>
      <c r="O1" s="3" t="s">
        <v>4</v>
      </c>
      <c r="P1" s="3"/>
    </row>
    <row r="2" spans="1:16" x14ac:dyDescent="0.15">
      <c r="A2">
        <v>1</v>
      </c>
      <c r="B2">
        <v>80</v>
      </c>
      <c r="C2">
        <v>65</v>
      </c>
      <c r="D2">
        <f>B2+C2</f>
        <v>145</v>
      </c>
      <c r="F2" t="s">
        <v>8</v>
      </c>
      <c r="G2">
        <f>AVERAGE(B2:B21)</f>
        <v>61.35</v>
      </c>
      <c r="H2">
        <f t="shared" ref="H2:I2" si="0">AVERAGE(C2:C21)</f>
        <v>59.7</v>
      </c>
      <c r="I2">
        <f t="shared" si="0"/>
        <v>121.05</v>
      </c>
      <c r="K2" s="1"/>
      <c r="L2" s="1"/>
      <c r="M2" s="1"/>
      <c r="N2" s="1"/>
      <c r="O2" s="1"/>
      <c r="P2" s="1"/>
    </row>
    <row r="3" spans="1:16" x14ac:dyDescent="0.15">
      <c r="A3">
        <v>2</v>
      </c>
      <c r="B3">
        <v>75</v>
      </c>
      <c r="C3">
        <v>84</v>
      </c>
      <c r="D3">
        <f t="shared" ref="D3:D21" si="1">B3+C3</f>
        <v>159</v>
      </c>
      <c r="F3" t="s">
        <v>27</v>
      </c>
      <c r="G3">
        <f>STDEV(B2:B21)/COUNT(B2:B21)^(1/2)</f>
        <v>4.2508667846749368</v>
      </c>
      <c r="H3">
        <f t="shared" ref="H3:I3" si="2">STDEV(C2:C21)/COUNT(C2:C21)^(1/2)</f>
        <v>4.2228077464120819</v>
      </c>
      <c r="I3">
        <f t="shared" si="2"/>
        <v>7.8905256312138121</v>
      </c>
      <c r="K3" s="1" t="s">
        <v>7</v>
      </c>
      <c r="L3" s="1">
        <v>62.1</v>
      </c>
      <c r="M3" s="1" t="s">
        <v>7</v>
      </c>
      <c r="N3" s="1">
        <v>60.4</v>
      </c>
      <c r="O3" s="1" t="s">
        <v>7</v>
      </c>
      <c r="P3" s="1">
        <v>122.5</v>
      </c>
    </row>
    <row r="4" spans="1:16" x14ac:dyDescent="0.15">
      <c r="A4">
        <v>3</v>
      </c>
      <c r="B4">
        <v>37</v>
      </c>
      <c r="C4">
        <v>54</v>
      </c>
      <c r="D4">
        <f t="shared" si="1"/>
        <v>91</v>
      </c>
      <c r="F4" t="s">
        <v>21</v>
      </c>
      <c r="G4">
        <f>MAX(B2:B21)</f>
        <v>98</v>
      </c>
      <c r="H4">
        <f t="shared" ref="H4:I4" si="3">MAX(C2:C21)</f>
        <v>92</v>
      </c>
      <c r="I4">
        <f t="shared" si="3"/>
        <v>185</v>
      </c>
      <c r="K4" s="1" t="s">
        <v>10</v>
      </c>
      <c r="L4" s="1">
        <v>4.3315853424522732</v>
      </c>
      <c r="M4" s="1" t="s">
        <v>10</v>
      </c>
      <c r="N4" s="1">
        <v>4.3512853515399703</v>
      </c>
      <c r="O4" s="1" t="s">
        <v>10</v>
      </c>
      <c r="P4" s="1">
        <v>8.1238764405333388</v>
      </c>
    </row>
    <row r="5" spans="1:16" x14ac:dyDescent="0.15">
      <c r="A5">
        <v>4</v>
      </c>
      <c r="B5">
        <v>63</v>
      </c>
      <c r="C5">
        <v>62</v>
      </c>
      <c r="D5">
        <f t="shared" si="1"/>
        <v>125</v>
      </c>
      <c r="F5" t="s">
        <v>9</v>
      </c>
      <c r="G5">
        <f>MIN(B2:B21)</f>
        <v>23</v>
      </c>
      <c r="H5">
        <f t="shared" ref="H5:I5" si="4">MIN(C2:C21)</f>
        <v>21</v>
      </c>
      <c r="I5">
        <f t="shared" si="4"/>
        <v>55</v>
      </c>
      <c r="K5" s="1" t="s">
        <v>11</v>
      </c>
      <c r="L5" s="1">
        <v>65</v>
      </c>
      <c r="M5" s="1" t="s">
        <v>11</v>
      </c>
      <c r="N5" s="1">
        <v>63</v>
      </c>
      <c r="O5" s="1" t="s">
        <v>11</v>
      </c>
      <c r="P5" s="1">
        <v>125</v>
      </c>
    </row>
    <row r="6" spans="1:16" x14ac:dyDescent="0.15">
      <c r="A6">
        <v>5</v>
      </c>
      <c r="B6">
        <v>52</v>
      </c>
      <c r="C6">
        <v>43</v>
      </c>
      <c r="D6">
        <f t="shared" si="1"/>
        <v>95</v>
      </c>
      <c r="F6" t="s">
        <v>22</v>
      </c>
      <c r="G6">
        <f>MEDIAN(B2:B21)</f>
        <v>64</v>
      </c>
      <c r="H6">
        <f t="shared" ref="H6:I6" si="5">MEDIAN(C2:C21)</f>
        <v>63</v>
      </c>
      <c r="I6">
        <f t="shared" si="5"/>
        <v>121</v>
      </c>
      <c r="K6" s="1" t="s">
        <v>12</v>
      </c>
      <c r="L6" s="1">
        <v>65</v>
      </c>
      <c r="M6" s="1" t="s">
        <v>12</v>
      </c>
      <c r="N6" s="1">
        <v>65</v>
      </c>
      <c r="O6" s="1" t="s">
        <v>12</v>
      </c>
      <c r="P6" s="1">
        <v>141</v>
      </c>
    </row>
    <row r="7" spans="1:16" x14ac:dyDescent="0.15">
      <c r="A7">
        <v>6</v>
      </c>
      <c r="B7">
        <v>45</v>
      </c>
      <c r="C7">
        <v>21</v>
      </c>
      <c r="D7">
        <f t="shared" si="1"/>
        <v>66</v>
      </c>
      <c r="F7" t="s">
        <v>23</v>
      </c>
      <c r="G7">
        <f>STDEV(B2:B21)</f>
        <v>19.01045418765824</v>
      </c>
      <c r="H7">
        <f t="shared" ref="H7:I7" si="6">STDEV(C2:C21)</f>
        <v>18.884970353780218</v>
      </c>
      <c r="I7">
        <f t="shared" si="6"/>
        <v>35.287503379197041</v>
      </c>
      <c r="K7" s="1" t="s">
        <v>13</v>
      </c>
      <c r="L7" s="1">
        <v>19.371438552129977</v>
      </c>
      <c r="M7" s="1" t="s">
        <v>13</v>
      </c>
      <c r="N7" s="1">
        <v>19.459539671084887</v>
      </c>
      <c r="O7" s="1" t="s">
        <v>13</v>
      </c>
      <c r="P7" s="1">
        <v>36.331079923683149</v>
      </c>
    </row>
    <row r="8" spans="1:16" x14ac:dyDescent="0.15">
      <c r="A8">
        <v>7</v>
      </c>
      <c r="B8">
        <v>98</v>
      </c>
      <c r="C8">
        <v>87</v>
      </c>
      <c r="D8">
        <f t="shared" si="1"/>
        <v>185</v>
      </c>
      <c r="F8" t="s">
        <v>24</v>
      </c>
      <c r="G8">
        <f>G4-G5</f>
        <v>75</v>
      </c>
      <c r="H8">
        <f t="shared" ref="H8:I8" si="7">H4-H5</f>
        <v>71</v>
      </c>
      <c r="I8">
        <f t="shared" si="7"/>
        <v>130</v>
      </c>
      <c r="K8" s="1" t="s">
        <v>14</v>
      </c>
      <c r="L8" s="1">
        <v>375.2526315789475</v>
      </c>
      <c r="M8" s="1" t="s">
        <v>14</v>
      </c>
      <c r="N8" s="1">
        <v>378.67368421052646</v>
      </c>
      <c r="O8" s="1" t="s">
        <v>14</v>
      </c>
      <c r="P8" s="1">
        <v>1319.9473684210527</v>
      </c>
    </row>
    <row r="9" spans="1:16" x14ac:dyDescent="0.15">
      <c r="A9">
        <v>8</v>
      </c>
      <c r="B9">
        <v>63</v>
      </c>
      <c r="C9">
        <v>43</v>
      </c>
      <c r="D9">
        <f t="shared" si="1"/>
        <v>106</v>
      </c>
      <c r="F9" t="s">
        <v>25</v>
      </c>
      <c r="G9">
        <f>MODE(B2:B21)</f>
        <v>65</v>
      </c>
      <c r="H9">
        <f t="shared" ref="H9:I9" si="8">MODE(C2:C21)</f>
        <v>65</v>
      </c>
      <c r="I9">
        <f t="shared" si="8"/>
        <v>141</v>
      </c>
      <c r="K9" s="1" t="s">
        <v>15</v>
      </c>
      <c r="L9" s="1">
        <v>-0.62791283693422395</v>
      </c>
      <c r="M9" s="1" t="s">
        <v>15</v>
      </c>
      <c r="N9" s="1">
        <v>-0.59098218207130593</v>
      </c>
      <c r="O9" s="1" t="s">
        <v>15</v>
      </c>
      <c r="P9" s="1">
        <v>-0.76210196258639051</v>
      </c>
    </row>
    <row r="10" spans="1:16" x14ac:dyDescent="0.15">
      <c r="A10">
        <v>9</v>
      </c>
      <c r="B10">
        <v>46</v>
      </c>
      <c r="C10">
        <v>35</v>
      </c>
      <c r="D10">
        <f t="shared" si="1"/>
        <v>81</v>
      </c>
      <c r="F10" t="s">
        <v>26</v>
      </c>
      <c r="G10">
        <f>VAR(B2:B21)</f>
        <v>361.39736842105276</v>
      </c>
      <c r="H10">
        <f t="shared" ref="H10:I10" si="9">VAR(C2:C21)</f>
        <v>356.64210526315776</v>
      </c>
      <c r="I10">
        <f t="shared" si="9"/>
        <v>1245.2078947368427</v>
      </c>
      <c r="K10" s="1" t="s">
        <v>16</v>
      </c>
      <c r="L10" s="1">
        <v>-0.12656939619206867</v>
      </c>
      <c r="M10" s="1" t="s">
        <v>16</v>
      </c>
      <c r="N10" s="1">
        <v>-0.25002661281520888</v>
      </c>
      <c r="O10" s="1" t="s">
        <v>16</v>
      </c>
      <c r="P10" s="1">
        <v>-9.3790192228788358E-2</v>
      </c>
    </row>
    <row r="11" spans="1:16" x14ac:dyDescent="0.15">
      <c r="A11">
        <v>10</v>
      </c>
      <c r="B11">
        <v>68</v>
      </c>
      <c r="C11">
        <v>65</v>
      </c>
      <c r="D11">
        <f t="shared" si="1"/>
        <v>133</v>
      </c>
      <c r="F11" t="s">
        <v>28</v>
      </c>
      <c r="G11">
        <f>KURT(B2:B21)</f>
        <v>-0.4557024685345028</v>
      </c>
      <c r="H11">
        <f t="shared" ref="H11:I11" si="10">KURT(C2:C21)</f>
        <v>-0.39131829577553567</v>
      </c>
      <c r="I11">
        <f t="shared" si="10"/>
        <v>-0.60221845100606508</v>
      </c>
      <c r="K11" s="1" t="s">
        <v>17</v>
      </c>
      <c r="L11" s="1">
        <v>75</v>
      </c>
      <c r="M11" s="1" t="s">
        <v>17</v>
      </c>
      <c r="N11" s="1">
        <v>71</v>
      </c>
      <c r="O11" s="1" t="s">
        <v>17</v>
      </c>
      <c r="P11" s="1">
        <v>130</v>
      </c>
    </row>
    <row r="12" spans="1:16" x14ac:dyDescent="0.15">
      <c r="A12">
        <v>11</v>
      </c>
      <c r="B12">
        <v>42</v>
      </c>
      <c r="C12">
        <v>48</v>
      </c>
      <c r="D12">
        <f t="shared" si="1"/>
        <v>90</v>
      </c>
      <c r="F12" t="s">
        <v>29</v>
      </c>
      <c r="G12">
        <f>SKEW(B2:B21)</f>
        <v>-3.6547834368152309E-2</v>
      </c>
      <c r="H12">
        <f t="shared" ref="H12:I12" si="11">SKEW(C2:C21)</f>
        <v>-0.23362445931417256</v>
      </c>
      <c r="I12">
        <f t="shared" si="11"/>
        <v>-5.6187169233968909E-2</v>
      </c>
      <c r="K12" s="1" t="s">
        <v>18</v>
      </c>
      <c r="L12" s="1">
        <v>23</v>
      </c>
      <c r="M12" s="1" t="s">
        <v>18</v>
      </c>
      <c r="N12" s="1">
        <v>21</v>
      </c>
      <c r="O12" s="1" t="s">
        <v>18</v>
      </c>
      <c r="P12" s="1">
        <v>55</v>
      </c>
    </row>
    <row r="13" spans="1:16" x14ac:dyDescent="0.15">
      <c r="A13">
        <v>12</v>
      </c>
      <c r="B13">
        <v>84</v>
      </c>
      <c r="C13">
        <v>92</v>
      </c>
      <c r="D13">
        <f t="shared" si="1"/>
        <v>176</v>
      </c>
      <c r="F13" t="s">
        <v>5</v>
      </c>
      <c r="G13">
        <f>SUM(B2:B21)</f>
        <v>1227</v>
      </c>
      <c r="H13">
        <f t="shared" ref="H13:I13" si="12">SUM(C2:C21)</f>
        <v>1194</v>
      </c>
      <c r="I13">
        <f t="shared" si="12"/>
        <v>2421</v>
      </c>
      <c r="K13" s="1" t="s">
        <v>19</v>
      </c>
      <c r="L13" s="1">
        <v>98</v>
      </c>
      <c r="M13" s="1" t="s">
        <v>19</v>
      </c>
      <c r="N13" s="1">
        <v>92</v>
      </c>
      <c r="O13" s="1" t="s">
        <v>19</v>
      </c>
      <c r="P13" s="1">
        <v>185</v>
      </c>
    </row>
    <row r="14" spans="1:16" x14ac:dyDescent="0.15">
      <c r="A14">
        <v>13</v>
      </c>
      <c r="B14">
        <v>65</v>
      </c>
      <c r="C14">
        <v>76</v>
      </c>
      <c r="D14">
        <f t="shared" si="1"/>
        <v>141</v>
      </c>
      <c r="F14" t="s">
        <v>30</v>
      </c>
      <c r="G14">
        <f>COUNT(B2:B21)</f>
        <v>20</v>
      </c>
      <c r="H14">
        <f t="shared" ref="H14:I14" si="13">COUNT(C2:C21)</f>
        <v>20</v>
      </c>
      <c r="I14">
        <f t="shared" si="13"/>
        <v>20</v>
      </c>
      <c r="K14" s="1" t="s">
        <v>4</v>
      </c>
      <c r="L14" s="1">
        <v>1242</v>
      </c>
      <c r="M14" s="1" t="s">
        <v>4</v>
      </c>
      <c r="N14" s="1">
        <v>1208</v>
      </c>
      <c r="O14" s="1" t="s">
        <v>4</v>
      </c>
      <c r="P14" s="1">
        <v>2450</v>
      </c>
    </row>
    <row r="15" spans="1:16" ht="14.25" thickBot="1" x14ac:dyDescent="0.2">
      <c r="A15">
        <v>14</v>
      </c>
      <c r="B15">
        <v>23</v>
      </c>
      <c r="C15">
        <v>32</v>
      </c>
      <c r="D15">
        <f t="shared" si="1"/>
        <v>55</v>
      </c>
      <c r="K15" s="2" t="s">
        <v>20</v>
      </c>
      <c r="L15" s="2">
        <v>20</v>
      </c>
      <c r="M15" s="2" t="s">
        <v>20</v>
      </c>
      <c r="N15" s="2">
        <v>20</v>
      </c>
      <c r="O15" s="2" t="s">
        <v>20</v>
      </c>
      <c r="P15" s="2">
        <v>20</v>
      </c>
    </row>
    <row r="16" spans="1:16" ht="14.25" thickBot="1" x14ac:dyDescent="0.2">
      <c r="A16">
        <v>15</v>
      </c>
      <c r="B16">
        <v>47</v>
      </c>
      <c r="C16">
        <v>64</v>
      </c>
      <c r="D16">
        <f t="shared" si="1"/>
        <v>111</v>
      </c>
    </row>
    <row r="17" spans="1:10" x14ac:dyDescent="0.15">
      <c r="A17">
        <v>16</v>
      </c>
      <c r="B17">
        <v>86</v>
      </c>
      <c r="C17">
        <v>68</v>
      </c>
      <c r="D17">
        <f t="shared" si="1"/>
        <v>154</v>
      </c>
      <c r="F17" s="3" t="s">
        <v>31</v>
      </c>
      <c r="G17" s="3" t="s">
        <v>33</v>
      </c>
      <c r="I17" s="3" t="s">
        <v>31</v>
      </c>
      <c r="J17" s="3" t="s">
        <v>33</v>
      </c>
    </row>
    <row r="18" spans="1:10" x14ac:dyDescent="0.15">
      <c r="A18">
        <v>17</v>
      </c>
      <c r="B18">
        <v>45</v>
      </c>
      <c r="C18">
        <v>63</v>
      </c>
      <c r="D18">
        <f t="shared" si="1"/>
        <v>108</v>
      </c>
      <c r="F18" s="1">
        <v>23</v>
      </c>
      <c r="G18" s="1">
        <v>1</v>
      </c>
      <c r="I18" s="1">
        <v>21</v>
      </c>
      <c r="J18" s="1">
        <v>1</v>
      </c>
    </row>
    <row r="19" spans="1:10" x14ac:dyDescent="0.15">
      <c r="A19">
        <v>18</v>
      </c>
      <c r="B19">
        <v>65</v>
      </c>
      <c r="C19">
        <v>77</v>
      </c>
      <c r="D19">
        <f t="shared" si="1"/>
        <v>142</v>
      </c>
      <c r="F19" s="1">
        <v>41.75</v>
      </c>
      <c r="G19" s="1">
        <v>1</v>
      </c>
      <c r="I19" s="1">
        <v>38.75</v>
      </c>
      <c r="J19" s="1">
        <v>2</v>
      </c>
    </row>
    <row r="20" spans="1:10" x14ac:dyDescent="0.15">
      <c r="A20">
        <v>19</v>
      </c>
      <c r="B20">
        <v>78</v>
      </c>
      <c r="C20">
        <v>63</v>
      </c>
      <c r="D20">
        <f t="shared" si="1"/>
        <v>141</v>
      </c>
      <c r="F20" s="1">
        <v>60.5</v>
      </c>
      <c r="G20" s="1">
        <v>6</v>
      </c>
      <c r="I20" s="1">
        <v>56.5</v>
      </c>
      <c r="J20" s="1">
        <v>5</v>
      </c>
    </row>
    <row r="21" spans="1:10" x14ac:dyDescent="0.15">
      <c r="A21">
        <v>20</v>
      </c>
      <c r="B21">
        <v>65</v>
      </c>
      <c r="C21">
        <v>52</v>
      </c>
      <c r="D21">
        <f t="shared" si="1"/>
        <v>117</v>
      </c>
      <c r="F21" s="1">
        <v>79.25</v>
      </c>
      <c r="G21" s="1">
        <v>8</v>
      </c>
      <c r="I21" s="1">
        <v>74.25</v>
      </c>
      <c r="J21" s="1">
        <v>6</v>
      </c>
    </row>
    <row r="22" spans="1:10" ht="14.25" thickBot="1" x14ac:dyDescent="0.2">
      <c r="F22" s="2" t="s">
        <v>32</v>
      </c>
      <c r="G22" s="2">
        <v>4</v>
      </c>
      <c r="I22" s="2" t="s">
        <v>32</v>
      </c>
      <c r="J22" s="2">
        <v>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中川</dc:creator>
  <cp:lastModifiedBy>Guest</cp:lastModifiedBy>
  <dcterms:created xsi:type="dcterms:W3CDTF">2012-11-29T08:19:43Z</dcterms:created>
  <dcterms:modified xsi:type="dcterms:W3CDTF">2012-12-01T10:04:52Z</dcterms:modified>
</cp:coreProperties>
</file>